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ucie\Documents\ZSI\Organizační\Výběrová řízení\Výběrka ZSI\Zateplení a nová fasáda budovy TK\Podklady EZak\"/>
    </mc:Choice>
  </mc:AlternateContent>
  <xr:revisionPtr revIDLastSave="0" documentId="8_{D6C35096-3F98-4FD0-85A1-9175923742A9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kapitulace stavby" sheetId="1" r:id="rId1"/>
    <sheet name="SO 00 - Vedlejší rozpočto..." sheetId="2" r:id="rId2"/>
    <sheet name="SO 01 - Zateplení objektu" sheetId="3" r:id="rId3"/>
    <sheet name="Seznam figur" sheetId="4" r:id="rId4"/>
    <sheet name="Pokyny pro vyplnění" sheetId="5" r:id="rId5"/>
  </sheets>
  <definedNames>
    <definedName name="_xlnm._FilterDatabase" localSheetId="1" hidden="1">'SO 00 - Vedlejší rozpočto...'!$C$83:$K$120</definedName>
    <definedName name="_xlnm._FilterDatabase" localSheetId="2" hidden="1">'SO 01 - Zateplení objektu'!$C$100:$K$1133</definedName>
    <definedName name="_xlnm.Print_Titles" localSheetId="0">'Rekapitulace stavby'!$52:$52</definedName>
    <definedName name="_xlnm.Print_Titles" localSheetId="3">'Seznam figur'!$9:$9</definedName>
    <definedName name="_xlnm.Print_Titles" localSheetId="1">'SO 00 - Vedlejší rozpočto...'!$83:$83</definedName>
    <definedName name="_xlnm.Print_Titles" localSheetId="2">'SO 01 - Zateplení objektu'!$100:$100</definedName>
    <definedName name="_xlnm.Print_Area" localSheetId="4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3">'Seznam figur'!$C$4:$G$230</definedName>
    <definedName name="_xlnm.Print_Area" localSheetId="1">'SO 00 - Vedlejší rozpočto...'!$C$4:$J$39,'SO 00 - Vedlejší rozpočto...'!$C$45:$J$65,'SO 00 - Vedlejší rozpočto...'!$C$71:$K$120</definedName>
    <definedName name="_xlnm.Print_Area" localSheetId="2">'SO 01 - Zateplení objektu'!$C$4:$J$39,'SO 01 - Zateplení objektu'!$C$45:$J$82,'SO 01 - Zateplení objektu'!$C$88:$K$1133</definedName>
  </definedNames>
  <calcPr calcId="191029"/>
</workbook>
</file>

<file path=xl/calcChain.xml><?xml version="1.0" encoding="utf-8"?>
<calcChain xmlns="http://schemas.openxmlformats.org/spreadsheetml/2006/main">
  <c r="D7" i="4" l="1"/>
  <c r="J37" i="3"/>
  <c r="J36" i="3"/>
  <c r="AY56" i="1"/>
  <c r="J35" i="3"/>
  <c r="AX56" i="1"/>
  <c r="BI1131" i="3"/>
  <c r="BH1131" i="3"/>
  <c r="BG1131" i="3"/>
  <c r="BF1131" i="3"/>
  <c r="T1131" i="3"/>
  <c r="T1130" i="3"/>
  <c r="T1125" i="3" s="1"/>
  <c r="R1131" i="3"/>
  <c r="R1130" i="3" s="1"/>
  <c r="R1125" i="3" s="1"/>
  <c r="P1131" i="3"/>
  <c r="P1130" i="3"/>
  <c r="BI1127" i="3"/>
  <c r="BH1127" i="3"/>
  <c r="BG1127" i="3"/>
  <c r="BF1127" i="3"/>
  <c r="T1127" i="3"/>
  <c r="T1126" i="3"/>
  <c r="R1127" i="3"/>
  <c r="R1126" i="3"/>
  <c r="P1127" i="3"/>
  <c r="P1126" i="3"/>
  <c r="P1125" i="3"/>
  <c r="BI1123" i="3"/>
  <c r="BH1123" i="3"/>
  <c r="BG1123" i="3"/>
  <c r="BF1123" i="3"/>
  <c r="T1123" i="3"/>
  <c r="R1123" i="3"/>
  <c r="P1123" i="3"/>
  <c r="BI1121" i="3"/>
  <c r="BH1121" i="3"/>
  <c r="BG1121" i="3"/>
  <c r="BF1121" i="3"/>
  <c r="T1121" i="3"/>
  <c r="R1121" i="3"/>
  <c r="P1121" i="3"/>
  <c r="BI1119" i="3"/>
  <c r="BH1119" i="3"/>
  <c r="BG1119" i="3"/>
  <c r="BF1119" i="3"/>
  <c r="T1119" i="3"/>
  <c r="R1119" i="3"/>
  <c r="P1119" i="3"/>
  <c r="BI1117" i="3"/>
  <c r="BH1117" i="3"/>
  <c r="BG1117" i="3"/>
  <c r="BF1117" i="3"/>
  <c r="T1117" i="3"/>
  <c r="R1117" i="3"/>
  <c r="P1117" i="3"/>
  <c r="BI1115" i="3"/>
  <c r="BH1115" i="3"/>
  <c r="BG1115" i="3"/>
  <c r="BF1115" i="3"/>
  <c r="T1115" i="3"/>
  <c r="R1115" i="3"/>
  <c r="P1115" i="3"/>
  <c r="BI1113" i="3"/>
  <c r="BH1113" i="3"/>
  <c r="BG1113" i="3"/>
  <c r="BF1113" i="3"/>
  <c r="T1113" i="3"/>
  <c r="R1113" i="3"/>
  <c r="P1113" i="3"/>
  <c r="BI1111" i="3"/>
  <c r="BH1111" i="3"/>
  <c r="BG1111" i="3"/>
  <c r="BF1111" i="3"/>
  <c r="T1111" i="3"/>
  <c r="R1111" i="3"/>
  <c r="P1111" i="3"/>
  <c r="BI1109" i="3"/>
  <c r="BH1109" i="3"/>
  <c r="BG1109" i="3"/>
  <c r="BF1109" i="3"/>
  <c r="T1109" i="3"/>
  <c r="R1109" i="3"/>
  <c r="P1109" i="3"/>
  <c r="BI1107" i="3"/>
  <c r="BH1107" i="3"/>
  <c r="BG1107" i="3"/>
  <c r="BF1107" i="3"/>
  <c r="T1107" i="3"/>
  <c r="R1107" i="3"/>
  <c r="P1107" i="3"/>
  <c r="BI1102" i="3"/>
  <c r="BH1102" i="3"/>
  <c r="BG1102" i="3"/>
  <c r="BF1102" i="3"/>
  <c r="T1102" i="3"/>
  <c r="R1102" i="3"/>
  <c r="P1102" i="3"/>
  <c r="BI1098" i="3"/>
  <c r="BH1098" i="3"/>
  <c r="BG1098" i="3"/>
  <c r="BF1098" i="3"/>
  <c r="T1098" i="3"/>
  <c r="R1098" i="3"/>
  <c r="P1098" i="3"/>
  <c r="BI1094" i="3"/>
  <c r="BH1094" i="3"/>
  <c r="BG1094" i="3"/>
  <c r="BF1094" i="3"/>
  <c r="T1094" i="3"/>
  <c r="R1094" i="3"/>
  <c r="P1094" i="3"/>
  <c r="BI1090" i="3"/>
  <c r="BH1090" i="3"/>
  <c r="BG1090" i="3"/>
  <c r="BF1090" i="3"/>
  <c r="T1090" i="3"/>
  <c r="R1090" i="3"/>
  <c r="P1090" i="3"/>
  <c r="BI1086" i="3"/>
  <c r="BH1086" i="3"/>
  <c r="BG1086" i="3"/>
  <c r="BF1086" i="3"/>
  <c r="T1086" i="3"/>
  <c r="R1086" i="3"/>
  <c r="P1086" i="3"/>
  <c r="BI1083" i="3"/>
  <c r="BH1083" i="3"/>
  <c r="BG1083" i="3"/>
  <c r="BF1083" i="3"/>
  <c r="T1083" i="3"/>
  <c r="R1083" i="3"/>
  <c r="P1083" i="3"/>
  <c r="BI1081" i="3"/>
  <c r="BH1081" i="3"/>
  <c r="BG1081" i="3"/>
  <c r="BF1081" i="3"/>
  <c r="T1081" i="3"/>
  <c r="R1081" i="3"/>
  <c r="P1081" i="3"/>
  <c r="BI1077" i="3"/>
  <c r="BH1077" i="3"/>
  <c r="BG1077" i="3"/>
  <c r="BF1077" i="3"/>
  <c r="T1077" i="3"/>
  <c r="R1077" i="3"/>
  <c r="P1077" i="3"/>
  <c r="BI1076" i="3"/>
  <c r="BH1076" i="3"/>
  <c r="BG1076" i="3"/>
  <c r="BF1076" i="3"/>
  <c r="T1076" i="3"/>
  <c r="R1076" i="3"/>
  <c r="P1076" i="3"/>
  <c r="BI1072" i="3"/>
  <c r="BH1072" i="3"/>
  <c r="BG1072" i="3"/>
  <c r="BF1072" i="3"/>
  <c r="T1072" i="3"/>
  <c r="R1072" i="3"/>
  <c r="P1072" i="3"/>
  <c r="BI1068" i="3"/>
  <c r="BH1068" i="3"/>
  <c r="BG1068" i="3"/>
  <c r="BF1068" i="3"/>
  <c r="T1068" i="3"/>
  <c r="R1068" i="3"/>
  <c r="P1068" i="3"/>
  <c r="BI1054" i="3"/>
  <c r="BH1054" i="3"/>
  <c r="BG1054" i="3"/>
  <c r="BF1054" i="3"/>
  <c r="T1054" i="3"/>
  <c r="R1054" i="3"/>
  <c r="P1054" i="3"/>
  <c r="BI1040" i="3"/>
  <c r="BH1040" i="3"/>
  <c r="BG1040" i="3"/>
  <c r="BF1040" i="3"/>
  <c r="T1040" i="3"/>
  <c r="R1040" i="3"/>
  <c r="P1040" i="3"/>
  <c r="BI1026" i="3"/>
  <c r="BH1026" i="3"/>
  <c r="BG1026" i="3"/>
  <c r="BF1026" i="3"/>
  <c r="T1026" i="3"/>
  <c r="R1026" i="3"/>
  <c r="P1026" i="3"/>
  <c r="BI1012" i="3"/>
  <c r="BH1012" i="3"/>
  <c r="BG1012" i="3"/>
  <c r="BF1012" i="3"/>
  <c r="T1012" i="3"/>
  <c r="R1012" i="3"/>
  <c r="P1012" i="3"/>
  <c r="BI998" i="3"/>
  <c r="BH998" i="3"/>
  <c r="BG998" i="3"/>
  <c r="BF998" i="3"/>
  <c r="T998" i="3"/>
  <c r="R998" i="3"/>
  <c r="P998" i="3"/>
  <c r="BI993" i="3"/>
  <c r="BH993" i="3"/>
  <c r="BG993" i="3"/>
  <c r="BF993" i="3"/>
  <c r="T993" i="3"/>
  <c r="R993" i="3"/>
  <c r="P993" i="3"/>
  <c r="BI988" i="3"/>
  <c r="BH988" i="3"/>
  <c r="BG988" i="3"/>
  <c r="BF988" i="3"/>
  <c r="T988" i="3"/>
  <c r="R988" i="3"/>
  <c r="P988" i="3"/>
  <c r="BI980" i="3"/>
  <c r="BH980" i="3"/>
  <c r="BG980" i="3"/>
  <c r="BF980" i="3"/>
  <c r="T980" i="3"/>
  <c r="R980" i="3"/>
  <c r="P980" i="3"/>
  <c r="BI976" i="3"/>
  <c r="BH976" i="3"/>
  <c r="BG976" i="3"/>
  <c r="BF976" i="3"/>
  <c r="T976" i="3"/>
  <c r="R976" i="3"/>
  <c r="P976" i="3"/>
  <c r="BI973" i="3"/>
  <c r="BH973" i="3"/>
  <c r="BG973" i="3"/>
  <c r="BF973" i="3"/>
  <c r="T973" i="3"/>
  <c r="R973" i="3"/>
  <c r="P973" i="3"/>
  <c r="BI971" i="3"/>
  <c r="BH971" i="3"/>
  <c r="BG971" i="3"/>
  <c r="BF971" i="3"/>
  <c r="T971" i="3"/>
  <c r="R971" i="3"/>
  <c r="P971" i="3"/>
  <c r="BI962" i="3"/>
  <c r="BH962" i="3"/>
  <c r="BG962" i="3"/>
  <c r="BF962" i="3"/>
  <c r="T962" i="3"/>
  <c r="R962" i="3"/>
  <c r="P962" i="3"/>
  <c r="BI961" i="3"/>
  <c r="BH961" i="3"/>
  <c r="BG961" i="3"/>
  <c r="BF961" i="3"/>
  <c r="T961" i="3"/>
  <c r="R961" i="3"/>
  <c r="P961" i="3"/>
  <c r="BI951" i="3"/>
  <c r="BH951" i="3"/>
  <c r="BG951" i="3"/>
  <c r="BF951" i="3"/>
  <c r="T951" i="3"/>
  <c r="R951" i="3"/>
  <c r="P951" i="3"/>
  <c r="BI948" i="3"/>
  <c r="BH948" i="3"/>
  <c r="BG948" i="3"/>
  <c r="BF948" i="3"/>
  <c r="T948" i="3"/>
  <c r="R948" i="3"/>
  <c r="P948" i="3"/>
  <c r="BI944" i="3"/>
  <c r="BH944" i="3"/>
  <c r="BG944" i="3"/>
  <c r="BF944" i="3"/>
  <c r="T944" i="3"/>
  <c r="R944" i="3"/>
  <c r="P944" i="3"/>
  <c r="BI943" i="3"/>
  <c r="BH943" i="3"/>
  <c r="BG943" i="3"/>
  <c r="BF943" i="3"/>
  <c r="T943" i="3"/>
  <c r="R943" i="3"/>
  <c r="P943" i="3"/>
  <c r="BI935" i="3"/>
  <c r="BH935" i="3"/>
  <c r="BG935" i="3"/>
  <c r="BF935" i="3"/>
  <c r="T935" i="3"/>
  <c r="R935" i="3"/>
  <c r="P935" i="3"/>
  <c r="BI932" i="3"/>
  <c r="BH932" i="3"/>
  <c r="BG932" i="3"/>
  <c r="BF932" i="3"/>
  <c r="T932" i="3"/>
  <c r="R932" i="3"/>
  <c r="P932" i="3"/>
  <c r="BI930" i="3"/>
  <c r="BH930" i="3"/>
  <c r="BG930" i="3"/>
  <c r="BF930" i="3"/>
  <c r="T930" i="3"/>
  <c r="R930" i="3"/>
  <c r="P930" i="3"/>
  <c r="BI929" i="3"/>
  <c r="BH929" i="3"/>
  <c r="BG929" i="3"/>
  <c r="BF929" i="3"/>
  <c r="T929" i="3"/>
  <c r="R929" i="3"/>
  <c r="P929" i="3"/>
  <c r="BI924" i="3"/>
  <c r="BH924" i="3"/>
  <c r="BG924" i="3"/>
  <c r="BF924" i="3"/>
  <c r="T924" i="3"/>
  <c r="R924" i="3"/>
  <c r="P924" i="3"/>
  <c r="BI919" i="3"/>
  <c r="BH919" i="3"/>
  <c r="BG919" i="3"/>
  <c r="BF919" i="3"/>
  <c r="T919" i="3"/>
  <c r="R919" i="3"/>
  <c r="P919" i="3"/>
  <c r="BI916" i="3"/>
  <c r="BH916" i="3"/>
  <c r="BG916" i="3"/>
  <c r="BF916" i="3"/>
  <c r="T916" i="3"/>
  <c r="R916" i="3"/>
  <c r="P916" i="3"/>
  <c r="BI911" i="3"/>
  <c r="BH911" i="3"/>
  <c r="BG911" i="3"/>
  <c r="BF911" i="3"/>
  <c r="T911" i="3"/>
  <c r="R911" i="3"/>
  <c r="P911" i="3"/>
  <c r="BI907" i="3"/>
  <c r="BH907" i="3"/>
  <c r="BG907" i="3"/>
  <c r="BF907" i="3"/>
  <c r="T907" i="3"/>
  <c r="R907" i="3"/>
  <c r="P907" i="3"/>
  <c r="BI903" i="3"/>
  <c r="BH903" i="3"/>
  <c r="BG903" i="3"/>
  <c r="BF903" i="3"/>
  <c r="T903" i="3"/>
  <c r="R903" i="3"/>
  <c r="P903" i="3"/>
  <c r="BI899" i="3"/>
  <c r="BH899" i="3"/>
  <c r="BG899" i="3"/>
  <c r="BF899" i="3"/>
  <c r="T899" i="3"/>
  <c r="R899" i="3"/>
  <c r="P899" i="3"/>
  <c r="BI895" i="3"/>
  <c r="BH895" i="3"/>
  <c r="BG895" i="3"/>
  <c r="BF895" i="3"/>
  <c r="T895" i="3"/>
  <c r="R895" i="3"/>
  <c r="P895" i="3"/>
  <c r="BI892" i="3"/>
  <c r="BH892" i="3"/>
  <c r="BG892" i="3"/>
  <c r="BF892" i="3"/>
  <c r="T892" i="3"/>
  <c r="R892" i="3"/>
  <c r="P892" i="3"/>
  <c r="BI885" i="3"/>
  <c r="BH885" i="3"/>
  <c r="BG885" i="3"/>
  <c r="BF885" i="3"/>
  <c r="T885" i="3"/>
  <c r="R885" i="3"/>
  <c r="P885" i="3"/>
  <c r="BI880" i="3"/>
  <c r="BH880" i="3"/>
  <c r="BG880" i="3"/>
  <c r="BF880" i="3"/>
  <c r="T880" i="3"/>
  <c r="R880" i="3"/>
  <c r="P880" i="3"/>
  <c r="BI879" i="3"/>
  <c r="BH879" i="3"/>
  <c r="BG879" i="3"/>
  <c r="BF879" i="3"/>
  <c r="T879" i="3"/>
  <c r="R879" i="3"/>
  <c r="P879" i="3"/>
  <c r="BI876" i="3"/>
  <c r="BH876" i="3"/>
  <c r="BG876" i="3"/>
  <c r="BF876" i="3"/>
  <c r="T876" i="3"/>
  <c r="R876" i="3"/>
  <c r="P876" i="3"/>
  <c r="BI875" i="3"/>
  <c r="BH875" i="3"/>
  <c r="BG875" i="3"/>
  <c r="BF875" i="3"/>
  <c r="T875" i="3"/>
  <c r="R875" i="3"/>
  <c r="P875" i="3"/>
  <c r="BI874" i="3"/>
  <c r="BH874" i="3"/>
  <c r="BG874" i="3"/>
  <c r="BF874" i="3"/>
  <c r="T874" i="3"/>
  <c r="R874" i="3"/>
  <c r="P874" i="3"/>
  <c r="BI873" i="3"/>
  <c r="BH873" i="3"/>
  <c r="BG873" i="3"/>
  <c r="BF873" i="3"/>
  <c r="T873" i="3"/>
  <c r="R873" i="3"/>
  <c r="P873" i="3"/>
  <c r="BI872" i="3"/>
  <c r="BH872" i="3"/>
  <c r="BG872" i="3"/>
  <c r="BF872" i="3"/>
  <c r="T872" i="3"/>
  <c r="R872" i="3"/>
  <c r="P872" i="3"/>
  <c r="BI865" i="3"/>
  <c r="BH865" i="3"/>
  <c r="BG865" i="3"/>
  <c r="BF865" i="3"/>
  <c r="T865" i="3"/>
  <c r="R865" i="3"/>
  <c r="P865" i="3"/>
  <c r="BI864" i="3"/>
  <c r="BH864" i="3"/>
  <c r="BG864" i="3"/>
  <c r="BF864" i="3"/>
  <c r="T864" i="3"/>
  <c r="R864" i="3"/>
  <c r="P864" i="3"/>
  <c r="BI859" i="3"/>
  <c r="BH859" i="3"/>
  <c r="BG859" i="3"/>
  <c r="BF859" i="3"/>
  <c r="T859" i="3"/>
  <c r="R859" i="3"/>
  <c r="P859" i="3"/>
  <c r="BI858" i="3"/>
  <c r="BH858" i="3"/>
  <c r="BG858" i="3"/>
  <c r="BF858" i="3"/>
  <c r="T858" i="3"/>
  <c r="R858" i="3"/>
  <c r="P858" i="3"/>
  <c r="BI855" i="3"/>
  <c r="BH855" i="3"/>
  <c r="BG855" i="3"/>
  <c r="BF855" i="3"/>
  <c r="T855" i="3"/>
  <c r="R855" i="3"/>
  <c r="P855" i="3"/>
  <c r="BI852" i="3"/>
  <c r="BH852" i="3"/>
  <c r="BG852" i="3"/>
  <c r="BF852" i="3"/>
  <c r="T852" i="3"/>
  <c r="R852" i="3"/>
  <c r="P852" i="3"/>
  <c r="BI849" i="3"/>
  <c r="BH849" i="3"/>
  <c r="BG849" i="3"/>
  <c r="BF849" i="3"/>
  <c r="T849" i="3"/>
  <c r="R849" i="3"/>
  <c r="P849" i="3"/>
  <c r="BI846" i="3"/>
  <c r="BH846" i="3"/>
  <c r="BG846" i="3"/>
  <c r="BF846" i="3"/>
  <c r="T846" i="3"/>
  <c r="R846" i="3"/>
  <c r="P846" i="3"/>
  <c r="BI843" i="3"/>
  <c r="BH843" i="3"/>
  <c r="BG843" i="3"/>
  <c r="BF843" i="3"/>
  <c r="T843" i="3"/>
  <c r="R843" i="3"/>
  <c r="P843" i="3"/>
  <c r="BI842" i="3"/>
  <c r="BH842" i="3"/>
  <c r="BG842" i="3"/>
  <c r="BF842" i="3"/>
  <c r="T842" i="3"/>
  <c r="R842" i="3"/>
  <c r="P842" i="3"/>
  <c r="BI840" i="3"/>
  <c r="BH840" i="3"/>
  <c r="BG840" i="3"/>
  <c r="BF840" i="3"/>
  <c r="T840" i="3"/>
  <c r="R840" i="3"/>
  <c r="P840" i="3"/>
  <c r="BI839" i="3"/>
  <c r="BH839" i="3"/>
  <c r="BG839" i="3"/>
  <c r="BF839" i="3"/>
  <c r="T839" i="3"/>
  <c r="R839" i="3"/>
  <c r="P839" i="3"/>
  <c r="BI836" i="3"/>
  <c r="BH836" i="3"/>
  <c r="BG836" i="3"/>
  <c r="BF836" i="3"/>
  <c r="T836" i="3"/>
  <c r="R836" i="3"/>
  <c r="P836" i="3"/>
  <c r="BI835" i="3"/>
  <c r="BH835" i="3"/>
  <c r="BG835" i="3"/>
  <c r="BF835" i="3"/>
  <c r="T835" i="3"/>
  <c r="R835" i="3"/>
  <c r="P835" i="3"/>
  <c r="BI832" i="3"/>
  <c r="BH832" i="3"/>
  <c r="BG832" i="3"/>
  <c r="BF832" i="3"/>
  <c r="T832" i="3"/>
  <c r="R832" i="3"/>
  <c r="P832" i="3"/>
  <c r="BI831" i="3"/>
  <c r="BH831" i="3"/>
  <c r="BG831" i="3"/>
  <c r="BF831" i="3"/>
  <c r="T831" i="3"/>
  <c r="R831" i="3"/>
  <c r="P831" i="3"/>
  <c r="BI828" i="3"/>
  <c r="BH828" i="3"/>
  <c r="BG828" i="3"/>
  <c r="BF828" i="3"/>
  <c r="T828" i="3"/>
  <c r="R828" i="3"/>
  <c r="P828" i="3"/>
  <c r="BI825" i="3"/>
  <c r="BH825" i="3"/>
  <c r="BG825" i="3"/>
  <c r="BF825" i="3"/>
  <c r="T825" i="3"/>
  <c r="R825" i="3"/>
  <c r="P825" i="3"/>
  <c r="BI823" i="3"/>
  <c r="BH823" i="3"/>
  <c r="BG823" i="3"/>
  <c r="BF823" i="3"/>
  <c r="T823" i="3"/>
  <c r="R823" i="3"/>
  <c r="P823" i="3"/>
  <c r="BI820" i="3"/>
  <c r="BH820" i="3"/>
  <c r="BG820" i="3"/>
  <c r="BF820" i="3"/>
  <c r="T820" i="3"/>
  <c r="R820" i="3"/>
  <c r="P820" i="3"/>
  <c r="BI816" i="3"/>
  <c r="BH816" i="3"/>
  <c r="BG816" i="3"/>
  <c r="BF816" i="3"/>
  <c r="T816" i="3"/>
  <c r="R816" i="3"/>
  <c r="P816" i="3"/>
  <c r="BI815" i="3"/>
  <c r="BH815" i="3"/>
  <c r="BG815" i="3"/>
  <c r="BF815" i="3"/>
  <c r="T815" i="3"/>
  <c r="R815" i="3"/>
  <c r="P815" i="3"/>
  <c r="BI812" i="3"/>
  <c r="BH812" i="3"/>
  <c r="BG812" i="3"/>
  <c r="BF812" i="3"/>
  <c r="T812" i="3"/>
  <c r="R812" i="3"/>
  <c r="P812" i="3"/>
  <c r="BI809" i="3"/>
  <c r="BH809" i="3"/>
  <c r="BG809" i="3"/>
  <c r="BF809" i="3"/>
  <c r="T809" i="3"/>
  <c r="R809" i="3"/>
  <c r="P809" i="3"/>
  <c r="BI799" i="3"/>
  <c r="BH799" i="3"/>
  <c r="BG799" i="3"/>
  <c r="BF799" i="3"/>
  <c r="T799" i="3"/>
  <c r="R799" i="3"/>
  <c r="P799" i="3"/>
  <c r="BI789" i="3"/>
  <c r="BH789" i="3"/>
  <c r="BG789" i="3"/>
  <c r="BF789" i="3"/>
  <c r="T789" i="3"/>
  <c r="R789" i="3"/>
  <c r="P789" i="3"/>
  <c r="BI778" i="3"/>
  <c r="BH778" i="3"/>
  <c r="BG778" i="3"/>
  <c r="BF778" i="3"/>
  <c r="T778" i="3"/>
  <c r="R778" i="3"/>
  <c r="P778" i="3"/>
  <c r="BI774" i="3"/>
  <c r="BH774" i="3"/>
  <c r="BG774" i="3"/>
  <c r="BF774" i="3"/>
  <c r="T774" i="3"/>
  <c r="T773" i="3" s="1"/>
  <c r="R774" i="3"/>
  <c r="R773" i="3" s="1"/>
  <c r="P774" i="3"/>
  <c r="P773" i="3"/>
  <c r="BI771" i="3"/>
  <c r="BH771" i="3"/>
  <c r="BG771" i="3"/>
  <c r="BF771" i="3"/>
  <c r="T771" i="3"/>
  <c r="R771" i="3"/>
  <c r="P771" i="3"/>
  <c r="BI768" i="3"/>
  <c r="BH768" i="3"/>
  <c r="BG768" i="3"/>
  <c r="BF768" i="3"/>
  <c r="T768" i="3"/>
  <c r="R768" i="3"/>
  <c r="P768" i="3"/>
  <c r="BI766" i="3"/>
  <c r="BH766" i="3"/>
  <c r="BG766" i="3"/>
  <c r="BF766" i="3"/>
  <c r="T766" i="3"/>
  <c r="R766" i="3"/>
  <c r="P766" i="3"/>
  <c r="BI763" i="3"/>
  <c r="BH763" i="3"/>
  <c r="BG763" i="3"/>
  <c r="BF763" i="3"/>
  <c r="T763" i="3"/>
  <c r="R763" i="3"/>
  <c r="P763" i="3"/>
  <c r="BI761" i="3"/>
  <c r="BH761" i="3"/>
  <c r="BG761" i="3"/>
  <c r="BF761" i="3"/>
  <c r="T761" i="3"/>
  <c r="R761" i="3"/>
  <c r="P761" i="3"/>
  <c r="BI750" i="3"/>
  <c r="BH750" i="3"/>
  <c r="BG750" i="3"/>
  <c r="BF750" i="3"/>
  <c r="T750" i="3"/>
  <c r="R750" i="3"/>
  <c r="P750" i="3"/>
  <c r="BI722" i="3"/>
  <c r="BH722" i="3"/>
  <c r="BG722" i="3"/>
  <c r="BF722" i="3"/>
  <c r="T722" i="3"/>
  <c r="R722" i="3"/>
  <c r="P722" i="3"/>
  <c r="BI717" i="3"/>
  <c r="BH717" i="3"/>
  <c r="BG717" i="3"/>
  <c r="BF717" i="3"/>
  <c r="T717" i="3"/>
  <c r="R717" i="3"/>
  <c r="P717" i="3"/>
  <c r="BI713" i="3"/>
  <c r="BH713" i="3"/>
  <c r="BG713" i="3"/>
  <c r="BF713" i="3"/>
  <c r="T713" i="3"/>
  <c r="R713" i="3"/>
  <c r="P713" i="3"/>
  <c r="BI709" i="3"/>
  <c r="BH709" i="3"/>
  <c r="BG709" i="3"/>
  <c r="BF709" i="3"/>
  <c r="T709" i="3"/>
  <c r="R709" i="3"/>
  <c r="P709" i="3"/>
  <c r="BI705" i="3"/>
  <c r="BH705" i="3"/>
  <c r="BG705" i="3"/>
  <c r="BF705" i="3"/>
  <c r="T705" i="3"/>
  <c r="R705" i="3"/>
  <c r="P705" i="3"/>
  <c r="BI699" i="3"/>
  <c r="BH699" i="3"/>
  <c r="BG699" i="3"/>
  <c r="BF699" i="3"/>
  <c r="T699" i="3"/>
  <c r="R699" i="3"/>
  <c r="P699" i="3"/>
  <c r="BI689" i="3"/>
  <c r="BH689" i="3"/>
  <c r="BG689" i="3"/>
  <c r="BF689" i="3"/>
  <c r="T689" i="3"/>
  <c r="R689" i="3"/>
  <c r="P689" i="3"/>
  <c r="BI686" i="3"/>
  <c r="BH686" i="3"/>
  <c r="BG686" i="3"/>
  <c r="BF686" i="3"/>
  <c r="T686" i="3"/>
  <c r="R686" i="3"/>
  <c r="P686" i="3"/>
  <c r="BI676" i="3"/>
  <c r="BH676" i="3"/>
  <c r="BG676" i="3"/>
  <c r="BF676" i="3"/>
  <c r="T676" i="3"/>
  <c r="R676" i="3"/>
  <c r="P676" i="3"/>
  <c r="BI669" i="3"/>
  <c r="BH669" i="3"/>
  <c r="BG669" i="3"/>
  <c r="BF669" i="3"/>
  <c r="T669" i="3"/>
  <c r="R669" i="3"/>
  <c r="P669" i="3"/>
  <c r="BI666" i="3"/>
  <c r="BH666" i="3"/>
  <c r="BG666" i="3"/>
  <c r="BF666" i="3"/>
  <c r="T666" i="3"/>
  <c r="R666" i="3"/>
  <c r="P666" i="3"/>
  <c r="BI659" i="3"/>
  <c r="BH659" i="3"/>
  <c r="BG659" i="3"/>
  <c r="BF659" i="3"/>
  <c r="T659" i="3"/>
  <c r="R659" i="3"/>
  <c r="P659" i="3"/>
  <c r="BI649" i="3"/>
  <c r="BH649" i="3"/>
  <c r="BG649" i="3"/>
  <c r="BF649" i="3"/>
  <c r="T649" i="3"/>
  <c r="R649" i="3"/>
  <c r="P649" i="3"/>
  <c r="BI646" i="3"/>
  <c r="BH646" i="3"/>
  <c r="BG646" i="3"/>
  <c r="BF646" i="3"/>
  <c r="T646" i="3"/>
  <c r="R646" i="3"/>
  <c r="P646" i="3"/>
  <c r="BI643" i="3"/>
  <c r="BH643" i="3"/>
  <c r="BG643" i="3"/>
  <c r="BF643" i="3"/>
  <c r="T643" i="3"/>
  <c r="R643" i="3"/>
  <c r="P643" i="3"/>
  <c r="BI635" i="3"/>
  <c r="BH635" i="3"/>
  <c r="BG635" i="3"/>
  <c r="BF635" i="3"/>
  <c r="T635" i="3"/>
  <c r="R635" i="3"/>
  <c r="P635" i="3"/>
  <c r="BI627" i="3"/>
  <c r="BH627" i="3"/>
  <c r="BG627" i="3"/>
  <c r="BF627" i="3"/>
  <c r="T627" i="3"/>
  <c r="R627" i="3"/>
  <c r="P627" i="3"/>
  <c r="BI599" i="3"/>
  <c r="BH599" i="3"/>
  <c r="BG599" i="3"/>
  <c r="BF599" i="3"/>
  <c r="T599" i="3"/>
  <c r="R599" i="3"/>
  <c r="P599" i="3"/>
  <c r="BI586" i="3"/>
  <c r="BH586" i="3"/>
  <c r="BG586" i="3"/>
  <c r="BF586" i="3"/>
  <c r="T586" i="3"/>
  <c r="R586" i="3"/>
  <c r="P586" i="3"/>
  <c r="BI573" i="3"/>
  <c r="BH573" i="3"/>
  <c r="BG573" i="3"/>
  <c r="BF573" i="3"/>
  <c r="T573" i="3"/>
  <c r="R573" i="3"/>
  <c r="P573" i="3"/>
  <c r="BI554" i="3"/>
  <c r="BH554" i="3"/>
  <c r="BG554" i="3"/>
  <c r="BF554" i="3"/>
  <c r="T554" i="3"/>
  <c r="R554" i="3"/>
  <c r="P554" i="3"/>
  <c r="BI535" i="3"/>
  <c r="BH535" i="3"/>
  <c r="BG535" i="3"/>
  <c r="BF535" i="3"/>
  <c r="T535" i="3"/>
  <c r="R535" i="3"/>
  <c r="P535" i="3"/>
  <c r="BI507" i="3"/>
  <c r="BH507" i="3"/>
  <c r="BG507" i="3"/>
  <c r="BF507" i="3"/>
  <c r="T507" i="3"/>
  <c r="R507" i="3"/>
  <c r="P507" i="3"/>
  <c r="BI479" i="3"/>
  <c r="BH479" i="3"/>
  <c r="BG479" i="3"/>
  <c r="BF479" i="3"/>
  <c r="T479" i="3"/>
  <c r="R479" i="3"/>
  <c r="P479" i="3"/>
  <c r="BI477" i="3"/>
  <c r="BH477" i="3"/>
  <c r="BG477" i="3"/>
  <c r="BF477" i="3"/>
  <c r="T477" i="3"/>
  <c r="R477" i="3"/>
  <c r="P477" i="3"/>
  <c r="BI462" i="3"/>
  <c r="BH462" i="3"/>
  <c r="BG462" i="3"/>
  <c r="BF462" i="3"/>
  <c r="T462" i="3"/>
  <c r="R462" i="3"/>
  <c r="P462" i="3"/>
  <c r="BI455" i="3"/>
  <c r="BH455" i="3"/>
  <c r="BG455" i="3"/>
  <c r="BF455" i="3"/>
  <c r="T455" i="3"/>
  <c r="R455" i="3"/>
  <c r="P455" i="3"/>
  <c r="BI437" i="3"/>
  <c r="BH437" i="3"/>
  <c r="BG437" i="3"/>
  <c r="BF437" i="3"/>
  <c r="T437" i="3"/>
  <c r="R437" i="3"/>
  <c r="P437" i="3"/>
  <c r="BI419" i="3"/>
  <c r="BH419" i="3"/>
  <c r="BG419" i="3"/>
  <c r="BF419" i="3"/>
  <c r="T419" i="3"/>
  <c r="R419" i="3"/>
  <c r="P419" i="3"/>
  <c r="BI391" i="3"/>
  <c r="BH391" i="3"/>
  <c r="BG391" i="3"/>
  <c r="BF391" i="3"/>
  <c r="T391" i="3"/>
  <c r="R391" i="3"/>
  <c r="P391" i="3"/>
  <c r="BI384" i="3"/>
  <c r="BH384" i="3"/>
  <c r="BG384" i="3"/>
  <c r="BF384" i="3"/>
  <c r="T384" i="3"/>
  <c r="R384" i="3"/>
  <c r="P384" i="3"/>
  <c r="BI382" i="3"/>
  <c r="BH382" i="3"/>
  <c r="BG382" i="3"/>
  <c r="BF382" i="3"/>
  <c r="T382" i="3"/>
  <c r="R382" i="3"/>
  <c r="P382" i="3"/>
  <c r="BI380" i="3"/>
  <c r="BH380" i="3"/>
  <c r="BG380" i="3"/>
  <c r="BF380" i="3"/>
  <c r="T380" i="3"/>
  <c r="R380" i="3"/>
  <c r="P380" i="3"/>
  <c r="BI373" i="3"/>
  <c r="BH373" i="3"/>
  <c r="BG373" i="3"/>
  <c r="BF373" i="3"/>
  <c r="T373" i="3"/>
  <c r="R373" i="3"/>
  <c r="P373" i="3"/>
  <c r="BI345" i="3"/>
  <c r="BH345" i="3"/>
  <c r="BG345" i="3"/>
  <c r="BF345" i="3"/>
  <c r="T345" i="3"/>
  <c r="R345" i="3"/>
  <c r="P345" i="3"/>
  <c r="BI323" i="3"/>
  <c r="BH323" i="3"/>
  <c r="BG323" i="3"/>
  <c r="BF323" i="3"/>
  <c r="T323" i="3"/>
  <c r="R323" i="3"/>
  <c r="P323" i="3"/>
  <c r="BI321" i="3"/>
  <c r="BH321" i="3"/>
  <c r="BG321" i="3"/>
  <c r="BF321" i="3"/>
  <c r="T321" i="3"/>
  <c r="R321" i="3"/>
  <c r="P321" i="3"/>
  <c r="BI319" i="3"/>
  <c r="BH319" i="3"/>
  <c r="BG319" i="3"/>
  <c r="BF319" i="3"/>
  <c r="T319" i="3"/>
  <c r="R319" i="3"/>
  <c r="P319" i="3"/>
  <c r="BI294" i="3"/>
  <c r="BH294" i="3"/>
  <c r="BG294" i="3"/>
  <c r="BF294" i="3"/>
  <c r="T294" i="3"/>
  <c r="R294" i="3"/>
  <c r="P294" i="3"/>
  <c r="BI292" i="3"/>
  <c r="BH292" i="3"/>
  <c r="BG292" i="3"/>
  <c r="BF292" i="3"/>
  <c r="T292" i="3"/>
  <c r="R292" i="3"/>
  <c r="P292" i="3"/>
  <c r="BI272" i="3"/>
  <c r="BH272" i="3"/>
  <c r="BG272" i="3"/>
  <c r="BF272" i="3"/>
  <c r="T272" i="3"/>
  <c r="R272" i="3"/>
  <c r="P272" i="3"/>
  <c r="BI270" i="3"/>
  <c r="BH270" i="3"/>
  <c r="BG270" i="3"/>
  <c r="BF270" i="3"/>
  <c r="T270" i="3"/>
  <c r="R270" i="3"/>
  <c r="P270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11" i="3"/>
  <c r="BH211" i="3"/>
  <c r="BG211" i="3"/>
  <c r="BF211" i="3"/>
  <c r="T211" i="3"/>
  <c r="R211" i="3"/>
  <c r="P211" i="3"/>
  <c r="BI183" i="3"/>
  <c r="BH183" i="3"/>
  <c r="BG183" i="3"/>
  <c r="BF183" i="3"/>
  <c r="T183" i="3"/>
  <c r="R183" i="3"/>
  <c r="P183" i="3"/>
  <c r="BI174" i="3"/>
  <c r="BH174" i="3"/>
  <c r="BG174" i="3"/>
  <c r="BF174" i="3"/>
  <c r="T174" i="3"/>
  <c r="R174" i="3"/>
  <c r="P174" i="3"/>
  <c r="BI165" i="3"/>
  <c r="BH165" i="3"/>
  <c r="BG165" i="3"/>
  <c r="BF165" i="3"/>
  <c r="T165" i="3"/>
  <c r="R165" i="3"/>
  <c r="P165" i="3"/>
  <c r="BI153" i="3"/>
  <c r="BH153" i="3"/>
  <c r="BG153" i="3"/>
  <c r="BF153" i="3"/>
  <c r="T153" i="3"/>
  <c r="R153" i="3"/>
  <c r="P153" i="3"/>
  <c r="BI141" i="3"/>
  <c r="BH141" i="3"/>
  <c r="BG141" i="3"/>
  <c r="BF141" i="3"/>
  <c r="T141" i="3"/>
  <c r="R141" i="3"/>
  <c r="P141" i="3"/>
  <c r="BI129" i="3"/>
  <c r="BH129" i="3"/>
  <c r="BG129" i="3"/>
  <c r="BF129" i="3"/>
  <c r="T129" i="3"/>
  <c r="R129" i="3"/>
  <c r="P129" i="3"/>
  <c r="BI109" i="3"/>
  <c r="BH109" i="3"/>
  <c r="BG109" i="3"/>
  <c r="BF109" i="3"/>
  <c r="T109" i="3"/>
  <c r="R109" i="3"/>
  <c r="R103" i="3"/>
  <c r="P109" i="3"/>
  <c r="P103" i="3"/>
  <c r="BI104" i="3"/>
  <c r="BH104" i="3"/>
  <c r="BG104" i="3"/>
  <c r="BF104" i="3"/>
  <c r="T104" i="3"/>
  <c r="T103" i="3" s="1"/>
  <c r="R104" i="3"/>
  <c r="P104" i="3"/>
  <c r="J98" i="3"/>
  <c r="J97" i="3"/>
  <c r="F97" i="3"/>
  <c r="F95" i="3"/>
  <c r="E93" i="3"/>
  <c r="J55" i="3"/>
  <c r="J54" i="3"/>
  <c r="F54" i="3"/>
  <c r="F52" i="3"/>
  <c r="E50" i="3"/>
  <c r="J18" i="3"/>
  <c r="E18" i="3"/>
  <c r="F98" i="3"/>
  <c r="J17" i="3"/>
  <c r="J12" i="3"/>
  <c r="J95" i="3" s="1"/>
  <c r="E7" i="3"/>
  <c r="E48" i="3" s="1"/>
  <c r="J37" i="2"/>
  <c r="J36" i="2"/>
  <c r="AY55" i="1" s="1"/>
  <c r="J35" i="2"/>
  <c r="AX55" i="1"/>
  <c r="BI119" i="2"/>
  <c r="BH119" i="2"/>
  <c r="BG119" i="2"/>
  <c r="BF119" i="2"/>
  <c r="T119" i="2"/>
  <c r="T118" i="2"/>
  <c r="R119" i="2"/>
  <c r="R118" i="2"/>
  <c r="P119" i="2"/>
  <c r="P118" i="2"/>
  <c r="BI115" i="2"/>
  <c r="BH115" i="2"/>
  <c r="BG115" i="2"/>
  <c r="BF115" i="2"/>
  <c r="T115" i="2"/>
  <c r="T114" i="2"/>
  <c r="R115" i="2"/>
  <c r="R114" i="2"/>
  <c r="P115" i="2"/>
  <c r="P114" i="2" s="1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BF97" i="2"/>
  <c r="T97" i="2"/>
  <c r="R97" i="2"/>
  <c r="P97" i="2"/>
  <c r="BI93" i="2"/>
  <c r="BH93" i="2"/>
  <c r="BG93" i="2"/>
  <c r="BF93" i="2"/>
  <c r="T93" i="2"/>
  <c r="R93" i="2"/>
  <c r="P93" i="2"/>
  <c r="BI90" i="2"/>
  <c r="BH90" i="2"/>
  <c r="BG90" i="2"/>
  <c r="BF90" i="2"/>
  <c r="T90" i="2"/>
  <c r="R90" i="2"/>
  <c r="P90" i="2"/>
  <c r="BI87" i="2"/>
  <c r="BH87" i="2"/>
  <c r="BG87" i="2"/>
  <c r="BF87" i="2"/>
  <c r="T87" i="2"/>
  <c r="R87" i="2"/>
  <c r="P87" i="2"/>
  <c r="J81" i="2"/>
  <c r="J80" i="2"/>
  <c r="F80" i="2"/>
  <c r="F78" i="2"/>
  <c r="E76" i="2"/>
  <c r="J55" i="2"/>
  <c r="J54" i="2"/>
  <c r="F54" i="2"/>
  <c r="F52" i="2"/>
  <c r="E50" i="2"/>
  <c r="J18" i="2"/>
  <c r="E18" i="2"/>
  <c r="F81" i="2" s="1"/>
  <c r="J17" i="2"/>
  <c r="J12" i="2"/>
  <c r="J78" i="2"/>
  <c r="E7" i="2"/>
  <c r="E74" i="2"/>
  <c r="L50" i="1"/>
  <c r="AM50" i="1"/>
  <c r="AM49" i="1"/>
  <c r="L49" i="1"/>
  <c r="AM47" i="1"/>
  <c r="L47" i="1"/>
  <c r="L45" i="1"/>
  <c r="L44" i="1"/>
  <c r="BK87" i="2"/>
  <c r="BK586" i="3"/>
  <c r="BK962" i="3"/>
  <c r="BK455" i="3"/>
  <c r="BK859" i="3"/>
  <c r="J988" i="3"/>
  <c r="BK709" i="3"/>
  <c r="BK771" i="3"/>
  <c r="BK183" i="3"/>
  <c r="BK345" i="3"/>
  <c r="J1117" i="3"/>
  <c r="BK106" i="2"/>
  <c r="J809" i="3"/>
  <c r="BK1117" i="3"/>
  <c r="J109" i="2"/>
  <c r="J799" i="3"/>
  <c r="BK980" i="3"/>
  <c r="BK971" i="3"/>
  <c r="BK973" i="3"/>
  <c r="J259" i="3"/>
  <c r="BK174" i="3"/>
  <c r="BK1119" i="3"/>
  <c r="BK237" i="3"/>
  <c r="BK864" i="3"/>
  <c r="BK554" i="3"/>
  <c r="BK911" i="3"/>
  <c r="J1068" i="3"/>
  <c r="J879" i="3"/>
  <c r="J771" i="3"/>
  <c r="BK382" i="3"/>
  <c r="J873" i="3"/>
  <c r="J635" i="3"/>
  <c r="BK103" i="2"/>
  <c r="J261" i="3"/>
  <c r="J1131" i="3"/>
  <c r="BK646" i="3"/>
  <c r="BK935" i="3"/>
  <c r="J892" i="3"/>
  <c r="J831" i="3"/>
  <c r="J993" i="3"/>
  <c r="BK874" i="3"/>
  <c r="BK831" i="3"/>
  <c r="J1107" i="3"/>
  <c r="J1040" i="3"/>
  <c r="J761" i="3"/>
  <c r="BK115" i="2"/>
  <c r="J1121" i="3"/>
  <c r="BK943" i="3"/>
  <c r="J930" i="3"/>
  <c r="J97" i="2"/>
  <c r="J507" i="3"/>
  <c r="BK865" i="3"/>
  <c r="BK916" i="3"/>
  <c r="J763" i="3"/>
  <c r="J319" i="3"/>
  <c r="J323" i="3"/>
  <c r="J666" i="3"/>
  <c r="BK109" i="3"/>
  <c r="J1102" i="3"/>
  <c r="BK90" i="2"/>
  <c r="J903" i="3"/>
  <c r="BK373" i="3"/>
  <c r="BK1076" i="3"/>
  <c r="BK659" i="3"/>
  <c r="BK676" i="3"/>
  <c r="BK763" i="3"/>
  <c r="BK948" i="3"/>
  <c r="J713" i="3"/>
  <c r="J380" i="3"/>
  <c r="F36" i="2"/>
  <c r="BK1077" i="3"/>
  <c r="J820" i="3"/>
  <c r="J899" i="3"/>
  <c r="J1086" i="3"/>
  <c r="BK1054" i="3"/>
  <c r="J462" i="3"/>
  <c r="BK885" i="3"/>
  <c r="J237" i="3"/>
  <c r="BK722" i="3"/>
  <c r="BK919" i="3"/>
  <c r="BK141" i="3"/>
  <c r="BK840" i="3"/>
  <c r="BK1109" i="3"/>
  <c r="J865" i="3"/>
  <c r="J859" i="3"/>
  <c r="J766" i="3"/>
  <c r="BK761" i="3"/>
  <c r="BK380" i="3"/>
  <c r="J948" i="3"/>
  <c r="BK109" i="2"/>
  <c r="J384" i="3"/>
  <c r="BK809" i="3"/>
  <c r="BK951" i="3"/>
  <c r="J709" i="3"/>
  <c r="J885" i="3"/>
  <c r="J961" i="3"/>
  <c r="J843" i="3"/>
  <c r="J722" i="3"/>
  <c r="J165" i="3"/>
  <c r="J789" i="3"/>
  <c r="J659" i="3"/>
  <c r="BK1081" i="3"/>
  <c r="J222" i="3"/>
  <c r="J842" i="3"/>
  <c r="BK1090" i="3"/>
  <c r="J627" i="3"/>
  <c r="J836" i="3"/>
  <c r="J1119" i="3"/>
  <c r="J115" i="2"/>
  <c r="J840" i="3"/>
  <c r="J880" i="3"/>
  <c r="BK321" i="3"/>
  <c r="J100" i="2"/>
  <c r="BK835" i="3"/>
  <c r="BK778" i="3"/>
  <c r="BK224" i="3"/>
  <c r="J951" i="3"/>
  <c r="BK319" i="3"/>
  <c r="BK899" i="3"/>
  <c r="J832" i="3"/>
  <c r="J103" i="2"/>
  <c r="BK998" i="3"/>
  <c r="J835" i="3"/>
  <c r="J1094" i="3"/>
  <c r="BK789" i="3"/>
  <c r="BK816" i="3"/>
  <c r="BK1127" i="3"/>
  <c r="J119" i="2"/>
  <c r="J1026" i="3"/>
  <c r="J270" i="3"/>
  <c r="BK812" i="3"/>
  <c r="BK1068" i="3"/>
  <c r="J855" i="3"/>
  <c r="BK815" i="3"/>
  <c r="J875" i="3"/>
  <c r="J705" i="3"/>
  <c r="AS54" i="1"/>
  <c r="J1127" i="3"/>
  <c r="J294" i="3"/>
  <c r="J924" i="3"/>
  <c r="BK855" i="3"/>
  <c r="J106" i="2"/>
  <c r="BK1086" i="3"/>
  <c r="J153" i="3"/>
  <c r="BK875" i="3"/>
  <c r="BK627" i="3"/>
  <c r="BK1040" i="3"/>
  <c r="BK599" i="3"/>
  <c r="BK849" i="3"/>
  <c r="J717" i="3"/>
  <c r="BK930" i="3"/>
  <c r="J778" i="3"/>
  <c r="J104" i="3"/>
  <c r="J1090" i="3"/>
  <c r="J87" i="2"/>
  <c r="J816" i="3"/>
  <c r="BK879" i="3"/>
  <c r="BK666" i="3"/>
  <c r="BK419" i="3"/>
  <c r="BK573" i="3"/>
  <c r="BK1102" i="3"/>
  <c r="J864" i="3"/>
  <c r="J932" i="3"/>
  <c r="BK892" i="3"/>
  <c r="BK93" i="2"/>
  <c r="BK836" i="3"/>
  <c r="BK462" i="3"/>
  <c r="BK976" i="3"/>
  <c r="BK153" i="3"/>
  <c r="J183" i="3"/>
  <c r="BK391" i="3"/>
  <c r="BK384" i="3"/>
  <c r="J1109" i="3"/>
  <c r="F35" i="2"/>
  <c r="BK993" i="3"/>
  <c r="BK270" i="3"/>
  <c r="BK932" i="3"/>
  <c r="BK842" i="3"/>
  <c r="J1072" i="3"/>
  <c r="BK880" i="3"/>
  <c r="J1076" i="3"/>
  <c r="BK820" i="3"/>
  <c r="J382" i="3"/>
  <c r="BK259" i="3"/>
  <c r="BK1113" i="3"/>
  <c r="J599" i="3"/>
  <c r="J750" i="3"/>
  <c r="BK104" i="3"/>
  <c r="BK477" i="3"/>
  <c r="J973" i="3"/>
  <c r="BK929" i="3"/>
  <c r="BK686" i="3"/>
  <c r="BK774" i="3"/>
  <c r="BK1083" i="3"/>
  <c r="BK832" i="3"/>
  <c r="BK852" i="3"/>
  <c r="J1012" i="3"/>
  <c r="J943" i="3"/>
  <c r="J1123" i="3"/>
  <c r="BK635" i="3"/>
  <c r="J649" i="3"/>
  <c r="J911" i="3"/>
  <c r="J976" i="3"/>
  <c r="J689" i="3"/>
  <c r="BK699" i="3"/>
  <c r="J1083" i="3"/>
  <c r="J907" i="3"/>
  <c r="J768" i="3"/>
  <c r="BK479" i="3"/>
  <c r="J586" i="3"/>
  <c r="BK839" i="3"/>
  <c r="BK129" i="3"/>
  <c r="J815" i="3"/>
  <c r="BK1012" i="3"/>
  <c r="J235" i="3"/>
  <c r="J93" i="2"/>
  <c r="J321" i="3"/>
  <c r="J455" i="3"/>
  <c r="J852" i="3"/>
  <c r="J895" i="3"/>
  <c r="BK944" i="3"/>
  <c r="BK235" i="3"/>
  <c r="J858" i="3"/>
  <c r="J90" i="2"/>
  <c r="J479" i="3"/>
  <c r="BK873" i="3"/>
  <c r="J345" i="3"/>
  <c r="BK924" i="3"/>
  <c r="BK1121" i="3"/>
  <c r="BK292" i="3"/>
  <c r="J825" i="3"/>
  <c r="J962" i="3"/>
  <c r="J874" i="3"/>
  <c r="J839" i="3"/>
  <c r="BK717" i="3"/>
  <c r="BK846" i="3"/>
  <c r="BK649" i="3"/>
  <c r="J1081" i="3"/>
  <c r="BK222" i="3"/>
  <c r="BK261" i="3"/>
  <c r="J129" i="3"/>
  <c r="J373" i="3"/>
  <c r="J224" i="3"/>
  <c r="J669" i="3"/>
  <c r="BK1111" i="3"/>
  <c r="BK1026" i="3"/>
  <c r="J980" i="3"/>
  <c r="BK713" i="3"/>
  <c r="J272" i="3"/>
  <c r="BK1098" i="3"/>
  <c r="J477" i="3"/>
  <c r="BK211" i="3"/>
  <c r="BK799" i="3"/>
  <c r="BK507" i="3"/>
  <c r="J141" i="3"/>
  <c r="J935" i="3"/>
  <c r="J686" i="3"/>
  <c r="J554" i="3"/>
  <c r="J812" i="3"/>
  <c r="J944" i="3"/>
  <c r="BK1072" i="3"/>
  <c r="BK750" i="3"/>
  <c r="BK689" i="3"/>
  <c r="BK768" i="3"/>
  <c r="J1113" i="3"/>
  <c r="J643" i="3"/>
  <c r="J437" i="3"/>
  <c r="J876" i="3"/>
  <c r="J971" i="3"/>
  <c r="J699" i="3"/>
  <c r="J419" i="3"/>
  <c r="J872" i="3"/>
  <c r="J1111" i="3"/>
  <c r="J391" i="3"/>
  <c r="J774" i="3"/>
  <c r="BK111" i="2"/>
  <c r="BK843" i="3"/>
  <c r="BK643" i="3"/>
  <c r="BK97" i="2"/>
  <c r="BK825" i="3"/>
  <c r="J1115" i="3"/>
  <c r="J111" i="2"/>
  <c r="BK323" i="3"/>
  <c r="BK828" i="3"/>
  <c r="BK858" i="3"/>
  <c r="BK823" i="3"/>
  <c r="BK872" i="3"/>
  <c r="BK766" i="3"/>
  <c r="BK876" i="3"/>
  <c r="J823" i="3"/>
  <c r="J846" i="3"/>
  <c r="BK895" i="3"/>
  <c r="BK535" i="3"/>
  <c r="BK988" i="3"/>
  <c r="BK1131" i="3"/>
  <c r="BK669" i="3"/>
  <c r="J1077" i="3"/>
  <c r="J535" i="3"/>
  <c r="BK961" i="3"/>
  <c r="BK119" i="2"/>
  <c r="J211" i="3"/>
  <c r="J916" i="3"/>
  <c r="J849" i="3"/>
  <c r="J109" i="3"/>
  <c r="J1098" i="3"/>
  <c r="BK1123" i="3"/>
  <c r="BK907" i="3"/>
  <c r="J676" i="3"/>
  <c r="J919" i="3"/>
  <c r="BK1115" i="3"/>
  <c r="J573" i="3"/>
  <c r="J828" i="3"/>
  <c r="BK437" i="3"/>
  <c r="BK294" i="3"/>
  <c r="BK1107" i="3"/>
  <c r="J929" i="3"/>
  <c r="J174" i="3"/>
  <c r="J998" i="3"/>
  <c r="BK272" i="3"/>
  <c r="BK100" i="2"/>
  <c r="BK705" i="3"/>
  <c r="J646" i="3"/>
  <c r="J292" i="3"/>
  <c r="BK903" i="3"/>
  <c r="J1054" i="3"/>
  <c r="BK1094" i="3"/>
  <c r="BK165" i="3"/>
  <c r="R86" i="2" l="1"/>
  <c r="BK86" i="2"/>
  <c r="J86" i="2"/>
  <c r="J61" i="2"/>
  <c r="T128" i="3"/>
  <c r="T811" i="3"/>
  <c r="P934" i="3"/>
  <c r="T96" i="2"/>
  <c r="T85" i="2" s="1"/>
  <c r="T84" i="2" s="1"/>
  <c r="P760" i="3"/>
  <c r="T854" i="3"/>
  <c r="R934" i="3"/>
  <c r="R1071" i="3"/>
  <c r="BK128" i="3"/>
  <c r="J128" i="3"/>
  <c r="J62" i="3"/>
  <c r="R760" i="3"/>
  <c r="BK854" i="3"/>
  <c r="J854" i="3"/>
  <c r="J69" i="3"/>
  <c r="BK934" i="3"/>
  <c r="J934" i="3"/>
  <c r="J71" i="3"/>
  <c r="R975" i="3"/>
  <c r="P1085" i="3"/>
  <c r="P86" i="2"/>
  <c r="P85" i="2" s="1"/>
  <c r="P84" i="2" s="1"/>
  <c r="AU55" i="1" s="1"/>
  <c r="T760" i="3"/>
  <c r="T102" i="3" s="1"/>
  <c r="P811" i="3"/>
  <c r="R894" i="3"/>
  <c r="T975" i="3"/>
  <c r="T1071" i="3"/>
  <c r="R1080" i="3"/>
  <c r="T1080" i="3"/>
  <c r="R96" i="2"/>
  <c r="R128" i="3"/>
  <c r="P777" i="3"/>
  <c r="P854" i="3"/>
  <c r="BK997" i="3"/>
  <c r="J997" i="3"/>
  <c r="J73" i="3"/>
  <c r="BK1085" i="3"/>
  <c r="J1085" i="3"/>
  <c r="J77" i="3"/>
  <c r="BK96" i="2"/>
  <c r="J96" i="2" s="1"/>
  <c r="J62" i="2" s="1"/>
  <c r="P634" i="3"/>
  <c r="P102" i="3" s="1"/>
  <c r="R811" i="3"/>
  <c r="T894" i="3"/>
  <c r="P975" i="3"/>
  <c r="T1085" i="3"/>
  <c r="T86" i="2"/>
  <c r="BK760" i="3"/>
  <c r="J760" i="3"/>
  <c r="J64" i="3"/>
  <c r="BK811" i="3"/>
  <c r="J811" i="3"/>
  <c r="J68" i="3"/>
  <c r="P894" i="3"/>
  <c r="BK975" i="3"/>
  <c r="J975" i="3"/>
  <c r="J72" i="3"/>
  <c r="BK1071" i="3"/>
  <c r="J1071" i="3" s="1"/>
  <c r="J75" i="3" s="1"/>
  <c r="R1085" i="3"/>
  <c r="T634" i="3"/>
  <c r="T777" i="3"/>
  <c r="P997" i="3"/>
  <c r="T1106" i="3"/>
  <c r="P128" i="3"/>
  <c r="R854" i="3"/>
  <c r="T934" i="3"/>
  <c r="P1071" i="3"/>
  <c r="BK1106" i="3"/>
  <c r="J1106" i="3"/>
  <c r="J78" i="3"/>
  <c r="P96" i="2"/>
  <c r="R634" i="3"/>
  <c r="R102" i="3" s="1"/>
  <c r="R777" i="3"/>
  <c r="T997" i="3"/>
  <c r="P1080" i="3"/>
  <c r="P1106" i="3"/>
  <c r="BK634" i="3"/>
  <c r="J634" i="3"/>
  <c r="J63" i="3"/>
  <c r="BK777" i="3"/>
  <c r="J777" i="3"/>
  <c r="J67" i="3"/>
  <c r="BK894" i="3"/>
  <c r="J894" i="3"/>
  <c r="J70" i="3" s="1"/>
  <c r="R997" i="3"/>
  <c r="BK1080" i="3"/>
  <c r="J1080" i="3"/>
  <c r="J76" i="3"/>
  <c r="R1106" i="3"/>
  <c r="BK118" i="2"/>
  <c r="J118" i="2"/>
  <c r="J64" i="2"/>
  <c r="BK1126" i="3"/>
  <c r="J1126" i="3"/>
  <c r="J80" i="3"/>
  <c r="BK773" i="3"/>
  <c r="J773" i="3"/>
  <c r="J65" i="3"/>
  <c r="BK103" i="3"/>
  <c r="J103" i="3" s="1"/>
  <c r="J61" i="3" s="1"/>
  <c r="BK114" i="2"/>
  <c r="J114" i="2"/>
  <c r="J63" i="2"/>
  <c r="BK1130" i="3"/>
  <c r="J1130" i="3"/>
  <c r="J81" i="3"/>
  <c r="BE237" i="3"/>
  <c r="BE321" i="3"/>
  <c r="BE462" i="3"/>
  <c r="BE477" i="3"/>
  <c r="BE666" i="3"/>
  <c r="BE705" i="3"/>
  <c r="BE929" i="3"/>
  <c r="BE1098" i="3"/>
  <c r="BE1111" i="3"/>
  <c r="BE1123" i="3"/>
  <c r="BE535" i="3"/>
  <c r="BE635" i="3"/>
  <c r="BE646" i="3"/>
  <c r="BE699" i="3"/>
  <c r="BE713" i="3"/>
  <c r="BE774" i="3"/>
  <c r="BE789" i="3"/>
  <c r="BE835" i="3"/>
  <c r="BE836" i="3"/>
  <c r="BE839" i="3"/>
  <c r="BE899" i="3"/>
  <c r="BE932" i="3"/>
  <c r="BE988" i="3"/>
  <c r="BE1113" i="3"/>
  <c r="BE104" i="3"/>
  <c r="BE183" i="3"/>
  <c r="BE599" i="3"/>
  <c r="BE717" i="3"/>
  <c r="BE722" i="3"/>
  <c r="BE761" i="3"/>
  <c r="BE766" i="3"/>
  <c r="BE768" i="3"/>
  <c r="BE858" i="3"/>
  <c r="BE874" i="3"/>
  <c r="BE885" i="3"/>
  <c r="BE892" i="3"/>
  <c r="BE944" i="3"/>
  <c r="BE1083" i="3"/>
  <c r="BE1109" i="3"/>
  <c r="BE1121" i="3"/>
  <c r="BE1127" i="3"/>
  <c r="BE211" i="3"/>
  <c r="BE222" i="3"/>
  <c r="BE437" i="3"/>
  <c r="BE778" i="3"/>
  <c r="BE812" i="3"/>
  <c r="BE820" i="3"/>
  <c r="BE825" i="3"/>
  <c r="BE864" i="3"/>
  <c r="BE903" i="3"/>
  <c r="BE1040" i="3"/>
  <c r="BE1107" i="3"/>
  <c r="BE1115" i="3"/>
  <c r="BE1119" i="3"/>
  <c r="BE153" i="3"/>
  <c r="BE235" i="3"/>
  <c r="BE292" i="3"/>
  <c r="BE323" i="3"/>
  <c r="BE373" i="3"/>
  <c r="BE479" i="3"/>
  <c r="BE586" i="3"/>
  <c r="BE799" i="3"/>
  <c r="BE809" i="3"/>
  <c r="BE832" i="3"/>
  <c r="BE907" i="3"/>
  <c r="BE916" i="3"/>
  <c r="BE1054" i="3"/>
  <c r="BE1072" i="3"/>
  <c r="BE1081" i="3"/>
  <c r="BE1102" i="3"/>
  <c r="BE1117" i="3"/>
  <c r="BE1131" i="3"/>
  <c r="BE831" i="3"/>
  <c r="BE843" i="3"/>
  <c r="BE879" i="3"/>
  <c r="BE993" i="3"/>
  <c r="BE875" i="3"/>
  <c r="BE895" i="3"/>
  <c r="BE971" i="3"/>
  <c r="BE973" i="3"/>
  <c r="E91" i="3"/>
  <c r="BE380" i="3"/>
  <c r="BE384" i="3"/>
  <c r="BE455" i="3"/>
  <c r="BE507" i="3"/>
  <c r="BE627" i="3"/>
  <c r="BE676" i="3"/>
  <c r="BE709" i="3"/>
  <c r="BE763" i="3"/>
  <c r="BE815" i="3"/>
  <c r="BE816" i="3"/>
  <c r="BE846" i="3"/>
  <c r="BE865" i="3"/>
  <c r="BE165" i="3"/>
  <c r="BE224" i="3"/>
  <c r="BE261" i="3"/>
  <c r="BE272" i="3"/>
  <c r="BE294" i="3"/>
  <c r="BE319" i="3"/>
  <c r="BE382" i="3"/>
  <c r="BE391" i="3"/>
  <c r="BE573" i="3"/>
  <c r="BE643" i="3"/>
  <c r="BE669" i="3"/>
  <c r="BE840" i="3"/>
  <c r="BE873" i="3"/>
  <c r="BE919" i="3"/>
  <c r="BE980" i="3"/>
  <c r="F55" i="3"/>
  <c r="BE174" i="3"/>
  <c r="BE345" i="3"/>
  <c r="BE419" i="3"/>
  <c r="BE686" i="3"/>
  <c r="BE750" i="3"/>
  <c r="BE823" i="3"/>
  <c r="BE842" i="3"/>
  <c r="BE852" i="3"/>
  <c r="BE855" i="3"/>
  <c r="BE872" i="3"/>
  <c r="BE924" i="3"/>
  <c r="BE943" i="3"/>
  <c r="BE948" i="3"/>
  <c r="BE976" i="3"/>
  <c r="BE998" i="3"/>
  <c r="BE1012" i="3"/>
  <c r="BE1026" i="3"/>
  <c r="BE1068" i="3"/>
  <c r="BE1076" i="3"/>
  <c r="BE109" i="3"/>
  <c r="BE129" i="3"/>
  <c r="BE141" i="3"/>
  <c r="BE649" i="3"/>
  <c r="BE659" i="3"/>
  <c r="BE689" i="3"/>
  <c r="BE771" i="3"/>
  <c r="BE828" i="3"/>
  <c r="BE859" i="3"/>
  <c r="BE876" i="3"/>
  <c r="BE880" i="3"/>
  <c r="BE911" i="3"/>
  <c r="BE951" i="3"/>
  <c r="BE1077" i="3"/>
  <c r="J52" i="3"/>
  <c r="BE259" i="3"/>
  <c r="BE270" i="3"/>
  <c r="BE554" i="3"/>
  <c r="BE849" i="3"/>
  <c r="BE930" i="3"/>
  <c r="BE935" i="3"/>
  <c r="BE961" i="3"/>
  <c r="BE962" i="3"/>
  <c r="BE1086" i="3"/>
  <c r="BE1090" i="3"/>
  <c r="BE1094" i="3"/>
  <c r="J52" i="2"/>
  <c r="BE119" i="2"/>
  <c r="E48" i="2"/>
  <c r="F55" i="2"/>
  <c r="BE109" i="2"/>
  <c r="BE115" i="2"/>
  <c r="BE93" i="2"/>
  <c r="BE90" i="2"/>
  <c r="BE103" i="2"/>
  <c r="BE111" i="2"/>
  <c r="BE87" i="2"/>
  <c r="BE97" i="2"/>
  <c r="BE100" i="2"/>
  <c r="BE106" i="2"/>
  <c r="BB55" i="1"/>
  <c r="BC55" i="1"/>
  <c r="J34" i="3"/>
  <c r="AW56" i="1"/>
  <c r="F37" i="2"/>
  <c r="BD55" i="1"/>
  <c r="J34" i="2"/>
  <c r="AW55" i="1"/>
  <c r="F34" i="3"/>
  <c r="BA56" i="1"/>
  <c r="F37" i="3"/>
  <c r="BD56" i="1"/>
  <c r="F35" i="3"/>
  <c r="BB56" i="1"/>
  <c r="BB54" i="1" s="1"/>
  <c r="W31" i="1" s="1"/>
  <c r="F34" i="2"/>
  <c r="BA55" i="1"/>
  <c r="F36" i="3"/>
  <c r="BC56" i="1"/>
  <c r="BC54" i="1"/>
  <c r="AY54" i="1"/>
  <c r="T1070" i="3" l="1"/>
  <c r="T776" i="3"/>
  <c r="T101" i="3"/>
  <c r="P776" i="3"/>
  <c r="R776" i="3"/>
  <c r="BK85" i="2"/>
  <c r="BK84" i="2"/>
  <c r="J84" i="2"/>
  <c r="J30" i="2" s="1"/>
  <c r="AG55" i="1" s="1"/>
  <c r="AN55" i="1" s="1"/>
  <c r="P1070" i="3"/>
  <c r="R1070" i="3"/>
  <c r="R85" i="2"/>
  <c r="R84" i="2"/>
  <c r="BK102" i="3"/>
  <c r="J102" i="3"/>
  <c r="J60" i="3"/>
  <c r="BK776" i="3"/>
  <c r="J776" i="3" s="1"/>
  <c r="J66" i="3" s="1"/>
  <c r="BK1070" i="3"/>
  <c r="J1070" i="3"/>
  <c r="J74" i="3"/>
  <c r="BK1125" i="3"/>
  <c r="J1125" i="3"/>
  <c r="J79" i="3"/>
  <c r="F33" i="2"/>
  <c r="AZ55" i="1"/>
  <c r="J33" i="3"/>
  <c r="AV56" i="1"/>
  <c r="AT56" i="1"/>
  <c r="BD54" i="1"/>
  <c r="W33" i="1"/>
  <c r="BA54" i="1"/>
  <c r="AW54" i="1" s="1"/>
  <c r="AK30" i="1" s="1"/>
  <c r="W32" i="1"/>
  <c r="AX54" i="1"/>
  <c r="J33" i="2"/>
  <c r="AV55" i="1"/>
  <c r="AT55" i="1"/>
  <c r="F33" i="3"/>
  <c r="AZ56" i="1" s="1"/>
  <c r="R101" i="3" l="1"/>
  <c r="P101" i="3"/>
  <c r="AU56" i="1"/>
  <c r="J85" i="2"/>
  <c r="J60" i="2"/>
  <c r="BK101" i="3"/>
  <c r="J101" i="3"/>
  <c r="J59" i="2"/>
  <c r="J39" i="2"/>
  <c r="AU54" i="1"/>
  <c r="J30" i="3"/>
  <c r="AG56" i="1"/>
  <c r="AG54" i="1"/>
  <c r="AK26" i="1"/>
  <c r="AZ54" i="1"/>
  <c r="AV54" i="1"/>
  <c r="AK29" i="1" s="1"/>
  <c r="W30" i="1"/>
  <c r="J39" i="3" l="1"/>
  <c r="J59" i="3"/>
  <c r="AN56" i="1"/>
  <c r="AK35" i="1"/>
  <c r="AT54" i="1"/>
  <c r="W29" i="1"/>
  <c r="AN54" i="1" l="1"/>
</calcChain>
</file>

<file path=xl/sharedStrings.xml><?xml version="1.0" encoding="utf-8"?>
<sst xmlns="http://schemas.openxmlformats.org/spreadsheetml/2006/main" count="8818" uniqueCount="1540">
  <si>
    <t>Export Komplet</t>
  </si>
  <si>
    <t>VZ</t>
  </si>
  <si>
    <t>2.0</t>
  </si>
  <si>
    <t>ZAMOK</t>
  </si>
  <si>
    <t>False</t>
  </si>
  <si>
    <t>{ff82cfac-2331-4722-8962-00f343c087b3}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</si>
  <si>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</si>
  <si>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</si>
  <si>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</si>
  <si>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</si>
  <si>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</si>
  <si>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</si>
  <si>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</si>
  <si>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</si>
  <si>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20250602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</si>
  <si>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</si>
  <si>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</si>
  <si>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Nová fasáda a zateplení budovy Terapeutické komunity</t>
  </si>
  <si>
    <t>KSO:</t>
  </si>
  <si>
    <t/>
  </si>
  <si>
    <t>CC-CZ:</t>
  </si>
  <si>
    <t>12614</t>
  </si>
  <si>
    <t>Místo:</t>
  </si>
  <si>
    <t>Gen. Eliáše 483</t>
  </si>
  <si>
    <t>Datum:</t>
  </si>
  <si>
    <t>25. 7. 2025</t>
  </si>
  <si>
    <t>Zadavatel:</t>
  </si>
  <si>
    <t>IČ:</t>
  </si>
  <si>
    <t>71234489</t>
  </si>
  <si>
    <t>Zařízení sociální intervence Kladno</t>
  </si>
  <si>
    <t>DIČ:</t>
  </si>
  <si>
    <t>CZ71234489</t>
  </si>
  <si>
    <t>Účastník:</t>
  </si>
  <si>
    <t>Vyplň údaj</t>
  </si>
  <si>
    <t>Projektant:</t>
  </si>
  <si>
    <t>04193466</t>
  </si>
  <si>
    <t>Archiw studio s.r.o.</t>
  </si>
  <si>
    <t>CZ04193466</t>
  </si>
  <si>
    <t>True</t>
  </si>
  <si>
    <t>Zpracovatel:</t>
  </si>
  <si>
    <t>Archiw studio s.r.o. - P. Vígh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</si>
  <si>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</si>
  <si>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</si>
  <si>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</si>
  <si>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</si>
  <si>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</si>
  <si>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</si>
  <si>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</si>
  <si>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</si>
  <si>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</si>
  <si>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</si>
  <si>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</si>
  <si>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</si>
  <si>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</si>
  <si>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</si>
  <si>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</si>
  <si>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</si>
  <si>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</si>
  <si>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</si>
  <si>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</si>
  <si>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</si>
  <si>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</si>
  <si>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</si>
  <si>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</si>
  <si>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</si>
  <si>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</si>
  <si>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</si>
  <si>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</si>
  <si>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</si>
  <si>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</si>
  <si>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</si>
  <si>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</si>
  <si>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</si>
  <si>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</si>
  <si>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</si>
  <si>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</si>
  <si>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</si>
  <si>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</si>
  <si>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</si>
  <si>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</si>
  <si>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</si>
  <si>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</si>
  <si>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</si>
  <si>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rozpočtové náklady</t>
  </si>
  <si>
    <t>STA</t>
  </si>
  <si>
    <t>1</t>
  </si>
  <si>
    <t>{d29b820f-471a-4341-8862-c9dc10ac6695}</t>
  </si>
  <si>
    <t>2</t>
  </si>
  <si>
    <t>SO 01</t>
  </si>
  <si>
    <t>Zateplení objektu</t>
  </si>
  <si>
    <t>{63a84eb3-bbb4-4955-acd1-4ddeb0dc4be5}</t>
  </si>
  <si>
    <t>KRYCÍ LIST SOUPISU PRACÍ</t>
  </si>
  <si>
    <t>Objekt:</t>
  </si>
  <si>
    <t>SO 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</si>
  <si>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</si>
  <si>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</si>
  <si>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</si>
  <si>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</si>
  <si>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</si>
  <si>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</si>
  <si>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</si>
  <si>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</si>
  <si>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</si>
  <si>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</si>
  <si>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</si>
  <si>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</si>
  <si>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</si>
  <si>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</si>
  <si>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</si>
  <si>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</si>
  <si>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</si>
  <si>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</si>
  <si>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</si>
  <si>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</si>
  <si>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</si>
  <si>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</si>
  <si>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</si>
  <si>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</si>
  <si>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</si>
  <si>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</si>
  <si>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</si>
  <si>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</si>
  <si>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013254000</t>
  </si>
  <si>
    <t>Dokumentace skutečného provedení stavby</t>
  </si>
  <si>
    <t>soubor</t>
  </si>
  <si>
    <t>CS ÚRS 2025 02</t>
  </si>
  <si>
    <t>1024</t>
  </si>
  <si>
    <t>1834025332</t>
  </si>
  <si>
    <t>Online PSC</t>
  </si>
  <si>
    <t>https://podminky.urs.cz/item/CS_URS_2025_02/013254000</t>
  </si>
  <si>
    <t>P</t>
  </si>
  <si>
    <t>Poznámka k položce:_x000D_
Kompletní dokumentace skutečného provedení díla v rozahu dle SoD_x000D_
2x paré - tištěná verze_x000D_
1x paré - digitální verze</t>
  </si>
  <si>
    <t>013284000</t>
  </si>
  <si>
    <t>Pasportizace objektu po provedení prací</t>
  </si>
  <si>
    <t>-646081152</t>
  </si>
  <si>
    <t>https://podminky.urs.cz/item/CS_URS_2025_02/013284000</t>
  </si>
  <si>
    <t>Poznámka k položce:_x000D_
Kompletní fotodokumentace z průběhu provádení díla._x000D_
rozsah min 100ks / měsíc</t>
  </si>
  <si>
    <t>3</t>
  </si>
  <si>
    <t>013294000</t>
  </si>
  <si>
    <t>Ostatní dokumentace</t>
  </si>
  <si>
    <t>-1525976826</t>
  </si>
  <si>
    <t>https://podminky.urs.cz/item/CS_URS_2025_02/013294000</t>
  </si>
  <si>
    <t>Poznámka k položce:_x000D_
Ostatní vyýrobní dokumentace nutná pro provedení díla</t>
  </si>
  <si>
    <t>VRN3</t>
  </si>
  <si>
    <t>Zařízení staveniště</t>
  </si>
  <si>
    <t>4</t>
  </si>
  <si>
    <t>032103000</t>
  </si>
  <si>
    <t>Náklady na stavební buňky</t>
  </si>
  <si>
    <t>Měsíc</t>
  </si>
  <si>
    <t>776555421</t>
  </si>
  <si>
    <t>https://podminky.urs.cz/item/CS_URS_2025_02/032103000</t>
  </si>
  <si>
    <t>Poznámka k položce:_x000D_
Předpokládaný rozsah zřízení staveniště:_x000D_
1x skladovací kontejner_x000D_
1x stavební / šatní buňka</t>
  </si>
  <si>
    <t>032803000</t>
  </si>
  <si>
    <t>Ostatní vybavení staveniště</t>
  </si>
  <si>
    <t>1939771936</t>
  </si>
  <si>
    <t>https://podminky.urs.cz/item/CS_URS_2025_02/032803000</t>
  </si>
  <si>
    <t>Poznámka k položce:_x000D_
Mobilní WC - 2x</t>
  </si>
  <si>
    <t>6</t>
  </si>
  <si>
    <t>034103000</t>
  </si>
  <si>
    <t>Oplocení staveniště</t>
  </si>
  <si>
    <t>-1799065669</t>
  </si>
  <si>
    <t>https://podminky.urs.cz/item/CS_URS_2025_02/034103000</t>
  </si>
  <si>
    <t>Poznámka k položce:_x000D_
Zabezpečení staveniště, dočasné oplocení atd. v rozsahu předepsanými předpisy BOZP</t>
  </si>
  <si>
    <t>7</t>
  </si>
  <si>
    <t>034503000</t>
  </si>
  <si>
    <t>Informační tabule na staveništi</t>
  </si>
  <si>
    <t>754816346</t>
  </si>
  <si>
    <t>https://podminky.urs.cz/item/CS_URS_2025_02/034503000</t>
  </si>
  <si>
    <t>Poznámka k položce:_x000D_
Informativní značení pro pohyb osob a jejich omezení na staveništi.</t>
  </si>
  <si>
    <t>8</t>
  </si>
  <si>
    <t>039103000</t>
  </si>
  <si>
    <t>Rozebrání, bourání a odvoz zařízení staveniště</t>
  </si>
  <si>
    <t>-806047988</t>
  </si>
  <si>
    <t>https://podminky.urs.cz/item/CS_URS_2025_02/039103000</t>
  </si>
  <si>
    <t>9</t>
  </si>
  <si>
    <t>039203000</t>
  </si>
  <si>
    <t>Úprava terénu po zrušení zařízení staveniště</t>
  </si>
  <si>
    <t>-399655128</t>
  </si>
  <si>
    <t>https://podminky.urs.cz/item/CS_URS_2025_02/039203000</t>
  </si>
  <si>
    <t>Poznámka k položce:_x000D_
Uvedení celého areálu zasaženého stavbou do původního stavu._x000D_
- Doložit fotodokumentací stavby.</t>
  </si>
  <si>
    <t>VRN4</t>
  </si>
  <si>
    <t>Inženýrská činnost</t>
  </si>
  <si>
    <t>10</t>
  </si>
  <si>
    <t>045002000</t>
  </si>
  <si>
    <t>Kompletační a koordinační činnost</t>
  </si>
  <si>
    <t>1511437852</t>
  </si>
  <si>
    <t>https://podminky.urs.cz/item/CS_URS_2025_02/045002000</t>
  </si>
  <si>
    <t>Poznámka k položce:_x000D_
Kompletní předávací dokumetace._x000D_
provedení díla v rozahu dle SoD_x000D_
2x - tištěná verze_x000D_
1x- digitální verze</t>
  </si>
  <si>
    <t>VRN8</t>
  </si>
  <si>
    <t>Přesun stavebních kapacit</t>
  </si>
  <si>
    <t>11</t>
  </si>
  <si>
    <t>081002000</t>
  </si>
  <si>
    <t>Doprava zaměstnanců</t>
  </si>
  <si>
    <t>203471148</t>
  </si>
  <si>
    <t>https://podminky.urs.cz/item/CS_URS_2025_02/081002000</t>
  </si>
  <si>
    <t>VV0001</t>
  </si>
  <si>
    <t>Hrubá plocha</t>
  </si>
  <si>
    <t>442,93</t>
  </si>
  <si>
    <t>m2_ostění_713</t>
  </si>
  <si>
    <t>4,668</t>
  </si>
  <si>
    <t>VV0002</t>
  </si>
  <si>
    <t>Fasáda W1</t>
  </si>
  <si>
    <t>405,02</t>
  </si>
  <si>
    <t>VV0003</t>
  </si>
  <si>
    <t>Zaklád L. 160</t>
  </si>
  <si>
    <t>57,225</t>
  </si>
  <si>
    <t>VV0004</t>
  </si>
  <si>
    <t>Ostění, nadpraží,parapety</t>
  </si>
  <si>
    <t>129,544</t>
  </si>
  <si>
    <t>VV0005</t>
  </si>
  <si>
    <t>ostení, nadpraží</t>
  </si>
  <si>
    <t>104,643</t>
  </si>
  <si>
    <t>VV0006</t>
  </si>
  <si>
    <t>Parapet</t>
  </si>
  <si>
    <t>35,421</t>
  </si>
  <si>
    <t>SO 01 - Zateplení objektu</t>
  </si>
  <si>
    <t>VV0007</t>
  </si>
  <si>
    <t>nadpraží</t>
  </si>
  <si>
    <t>36,32</t>
  </si>
  <si>
    <t>VV0008</t>
  </si>
  <si>
    <t>Rohovky PVC</t>
  </si>
  <si>
    <t>134,571</t>
  </si>
  <si>
    <t>VV0009</t>
  </si>
  <si>
    <t>Výkaz (1)</t>
  </si>
  <si>
    <t>VV0010</t>
  </si>
  <si>
    <t>Fasáda W2</t>
  </si>
  <si>
    <t>70,888</t>
  </si>
  <si>
    <t>VV0011</t>
  </si>
  <si>
    <t>nega. Nuta</t>
  </si>
  <si>
    <t>72,7</t>
  </si>
  <si>
    <t>VV0012</t>
  </si>
  <si>
    <t>zakrytí oken</t>
  </si>
  <si>
    <t>44,44</t>
  </si>
  <si>
    <t>VV0013</t>
  </si>
  <si>
    <t>zakrytí chodník</t>
  </si>
  <si>
    <t>158,7</t>
  </si>
  <si>
    <t>m2_Lešení</t>
  </si>
  <si>
    <t>Plocha lešení</t>
  </si>
  <si>
    <t>544</t>
  </si>
  <si>
    <t>VV0014</t>
  </si>
  <si>
    <t>kamenný sokl</t>
  </si>
  <si>
    <t>12,02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</si>
  <si>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</si>
  <si>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</si>
  <si>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</si>
  <si>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</si>
  <si>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</si>
  <si>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</si>
  <si>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</si>
  <si>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</si>
  <si>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</si>
  <si>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</si>
  <si>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</si>
  <si>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</si>
  <si>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</si>
  <si>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782 - Dokončovací práce - obklady z kamene</t>
  </si>
  <si>
    <t>M - Práce a dodávky M</t>
  </si>
  <si>
    <t xml:space="preserve">    22-M - Montáže technologických zařízení pro dopravní stavby</t>
  </si>
  <si>
    <t xml:space="preserve">    58-M - Revize vyhrazených technických zařízení</t>
  </si>
  <si>
    <t>HZS - Hodinové zúčtovací sazby</t>
  </si>
  <si>
    <t>OST - Ostatní</t>
  </si>
  <si>
    <t xml:space="preserve">    VRN1 - Průzkumné, zeměměřičské a projektové práce</t>
  </si>
  <si>
    <t>HSV</t>
  </si>
  <si>
    <t>Práce a dodávky HSV</t>
  </si>
  <si>
    <t>Svislé a kompletní konstrukce</t>
  </si>
  <si>
    <t>310271041</t>
  </si>
  <si>
    <t>Zazdívka otvorů ve zdivu nadzákladovém pórobetonovými tvárnicemi plochy do 1 m2, tl. zdiva 375 mm, pevnost tvárnic do P2</t>
  </si>
  <si>
    <t>m2</t>
  </si>
  <si>
    <t>1557189092</t>
  </si>
  <si>
    <t>https://podminky.urs.cz/item/CS_URS_2025_02/310271041</t>
  </si>
  <si>
    <t>VV</t>
  </si>
  <si>
    <t>"1.PP"2*(0,6*0,6)</t>
  </si>
  <si>
    <t>"dozdívky ostění 1.NP"2*(0,15*1,325)</t>
  </si>
  <si>
    <t>Součet</t>
  </si>
  <si>
    <t>310271045</t>
  </si>
  <si>
    <t>Zazdívka otvorů ve zdivu nadzákladovém pórobetonovými tvárnicemi plochy do 1 m2, tl. zdiva 375 mm, pevnost tvárnic přes P2 do P4</t>
  </si>
  <si>
    <t>277561994</t>
  </si>
  <si>
    <t>https://podminky.urs.cz/item/CS_URS_2025_02/310271045</t>
  </si>
  <si>
    <t>"2.NP - parapet"0,89*1,17</t>
  </si>
  <si>
    <t>FIG</t>
  </si>
  <si>
    <t>Rozpad figury: Parapet</t>
  </si>
  <si>
    <t>Parapet K01 - J</t>
  </si>
  <si>
    <t>Parapet K01 - S</t>
  </si>
  <si>
    <t>Parapet K01 - V</t>
  </si>
  <si>
    <t>Parapet K01 - J - sokl+Parapet K01 - S - sokl</t>
  </si>
  <si>
    <t>Rozpad figury: Parapet K01 - J</t>
  </si>
  <si>
    <t>2,000+2,000+2,000+2,000+2,000+2,001+0,850</t>
  </si>
  <si>
    <t>Rozpad figury: Parapet K01 - S</t>
  </si>
  <si>
    <t>0,840+0,840+0,780+1,200+1,200+0,890+0,800+0,800+1,200+1,200+2,000+1,200</t>
  </si>
  <si>
    <t>Rozpad figury: Parapet K01 - V</t>
  </si>
  <si>
    <t>2,000+1,200+1,210+2,210</t>
  </si>
  <si>
    <t>Rozpad figury: Parapet K01 - J - sokl</t>
  </si>
  <si>
    <t>1,200+1,200</t>
  </si>
  <si>
    <t>Rozpad figury: Parapet K01 - S - sokl</t>
  </si>
  <si>
    <t>0,600</t>
  </si>
  <si>
    <t>Úpravy povrchů, podlahy a osazování výplní</t>
  </si>
  <si>
    <t>612325302</t>
  </si>
  <si>
    <t>Vápenocementová omítka ostění nebo nadpraží štuková dvouvrstvá</t>
  </si>
  <si>
    <t>61647385</t>
  </si>
  <si>
    <t>https://podminky.urs.cz/item/CS_URS_2025_02/612325302</t>
  </si>
  <si>
    <t>oprava vnitřních omítek po výměně oken</t>
  </si>
  <si>
    <t>Rozpad figury: m2_ostění_713</t>
  </si>
  <si>
    <t>Vnitřní ostění - hl. cca 250mm</t>
  </si>
  <si>
    <t>"O01"1*(2*1,325+2,21)*0,25</t>
  </si>
  <si>
    <t>"O02"2*(2*1,325+0,84)*0,25</t>
  </si>
  <si>
    <t>"O03"1*(2*1,17+0,89)*0,25</t>
  </si>
  <si>
    <t>"O04"2*(2*0,6+0,6)*0,25</t>
  </si>
  <si>
    <t>613142001</t>
  </si>
  <si>
    <t>Pletivo vnitřních ploch v ploše nebo pruzích, na plném podkladu sklovláknité vtlačené do tmelu včetně tmelu pilířů nebo sloupů</t>
  </si>
  <si>
    <t>1496785887</t>
  </si>
  <si>
    <t>https://podminky.urs.cz/item/CS_URS_2025_02/613142001</t>
  </si>
  <si>
    <t>613311131</t>
  </si>
  <si>
    <t>Vápenný štuk vnitřních ploch tloušťky do 3 mm svislých konstrukcí pilířů nebo sloupů</t>
  </si>
  <si>
    <t>1334072545</t>
  </si>
  <si>
    <t>https://podminky.urs.cz/item/CS_URS_2025_02/613311131</t>
  </si>
  <si>
    <t>619991021</t>
  </si>
  <si>
    <t>Zakrytí vnitřních ploch před znečištěním páskou včetně pozdějšího odlepení rámů oken a dveří, keramických soklů</t>
  </si>
  <si>
    <t>m</t>
  </si>
  <si>
    <t>-1044344254</t>
  </si>
  <si>
    <t>https://podminky.urs.cz/item/CS_URS_2025_02/619991021</t>
  </si>
  <si>
    <t>"O01"1*(1,325*2,21)</t>
  </si>
  <si>
    <t>Mezisoučet</t>
  </si>
  <si>
    <t>"O02"2*(1,325*0,84)</t>
  </si>
  <si>
    <t>"O03"1*(1,17*0,89)</t>
  </si>
  <si>
    <t>"O04"2*(0,6*0,6)</t>
  </si>
  <si>
    <t>622121110</t>
  </si>
  <si>
    <t>Zatření spár vnějších povrchů vápennou maltou, ploch z tvárnic nebo kamene stěn</t>
  </si>
  <si>
    <t>-1681070084</t>
  </si>
  <si>
    <t>https://podminky.urs.cz/item/CS_URS_2025_02/622121110</t>
  </si>
  <si>
    <t>Rozpad figury: VV0010</t>
  </si>
  <si>
    <t>Plocha W2 - Open</t>
  </si>
  <si>
    <t>-(0,600*0,600)</t>
  </si>
  <si>
    <t>-2*(0,830*1,200)</t>
  </si>
  <si>
    <t>Rozpad figury: Plocha W2 - Open</t>
  </si>
  <si>
    <t>6,100+3,930+11,040+23,890+28,280</t>
  </si>
  <si>
    <t>150</t>
  </si>
  <si>
    <t>622131121</t>
  </si>
  <si>
    <t>Podkladní a spojovací vrstva vnějších omítaných ploch penetrace nanášená ručně stěn</t>
  </si>
  <si>
    <t>1986207054</t>
  </si>
  <si>
    <t>https://podminky.urs.cz/item/CS_URS_2025_02/622131121</t>
  </si>
  <si>
    <t>VV0010+VV0002</t>
  </si>
  <si>
    <t>Rozpad figury: VV0002</t>
  </si>
  <si>
    <t>Plocha J - nová-Okno J - Nové</t>
  </si>
  <si>
    <t>Plocha S - Nová-Okno S - Nové</t>
  </si>
  <si>
    <t>Plocha V - Nová-Okno V - Nové</t>
  </si>
  <si>
    <t>Plocha Z - Nová</t>
  </si>
  <si>
    <t>Rozpad figury: Plocha J - nová</t>
  </si>
  <si>
    <t>111,070</t>
  </si>
  <si>
    <t>Rozpad figury: Okno J - Nové</t>
  </si>
  <si>
    <t>3,120+3,120+3,120+3,000+3,000+3,000+0,640</t>
  </si>
  <si>
    <t>Rozpad figury: Plocha S - Nová</t>
  </si>
  <si>
    <t>121,910</t>
  </si>
  <si>
    <t>Rozpad figury: Okno S - Nové</t>
  </si>
  <si>
    <t>1,110+1,110+1,140+1,870+0,780+1,870+1,040+0,320+0,320+1,270+3,000+1,800</t>
  </si>
  <si>
    <t>Rozpad figury: Plocha V - Nová</t>
  </si>
  <si>
    <t>110,870</t>
  </si>
  <si>
    <t>Rozpad figury: Okno V - Nové</t>
  </si>
  <si>
    <t>3,120+1,870+1,890+2,930</t>
  </si>
  <si>
    <t>Rozpad figury: Plocha Z - Nová</t>
  </si>
  <si>
    <t>105,610</t>
  </si>
  <si>
    <t>622143003</t>
  </si>
  <si>
    <t>Montáž omítkových profilů plastových, pozinkovaných nebo dřevěných upevněných vtlačením do podkladní vrstvy nebo přibitím rohových s tkaninou</t>
  </si>
  <si>
    <t>136173267</t>
  </si>
  <si>
    <t>https://podminky.urs.cz/item/CS_URS_2025_02/622143003</t>
  </si>
  <si>
    <t>Vnitřní začištění oken</t>
  </si>
  <si>
    <t>"O01"1*(2*1,325+2,21)</t>
  </si>
  <si>
    <t>"O02"2*(2*1,325+0,84)</t>
  </si>
  <si>
    <t>"O03"1*(2*1,17+0,89)</t>
  </si>
  <si>
    <t>"O04"2*(2*0,6+0,6)</t>
  </si>
  <si>
    <t>M</t>
  </si>
  <si>
    <t>59051486</t>
  </si>
  <si>
    <t>profil rohový PVC 15x15mm s výztužnou tkaninou š 100mm pro ETICS</t>
  </si>
  <si>
    <t>CS ÚRS 2024 01</t>
  </si>
  <si>
    <t>-801575806</t>
  </si>
  <si>
    <t>18,67*1,05 'Přepočtené koeficientem množství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</si>
  <si>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</si>
  <si>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</si>
  <si>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1129568600</t>
  </si>
  <si>
    <t>https://podminky.urs.cz/item/CS_URS_2025_02/622143004</t>
  </si>
  <si>
    <t>28342200</t>
  </si>
  <si>
    <t>profil začišťovací PVC 6mm</t>
  </si>
  <si>
    <t>234504518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</si>
  <si>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</si>
  <si>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</si>
  <si>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-1351441321</t>
  </si>
  <si>
    <t>https://podminky.urs.cz/item/CS_URS_2025_02/622211031</t>
  </si>
  <si>
    <t>"Množství určené pomocí aplikace Výměry.</t>
  </si>
  <si>
    <t>"Plocha J - nová-Okno J - Nové</t>
  </si>
  <si>
    <t>"Plocha S - Nová-Okno S - Nové</t>
  </si>
  <si>
    <t>"Plocha V - Nová-Okno V - Nové</t>
  </si>
  <si>
    <t>"Plocha Z - Nová</t>
  </si>
  <si>
    <t>13</t>
  </si>
  <si>
    <t>28376079</t>
  </si>
  <si>
    <t>deska EPS grafitová fasádní λ=0,030-0,031 tl 160mm</t>
  </si>
  <si>
    <t>-878997578</t>
  </si>
  <si>
    <t>405,02*1,05 'Přepočtené koeficientem množství</t>
  </si>
  <si>
    <t>14</t>
  </si>
  <si>
    <t>-656867929</t>
  </si>
  <si>
    <t>"Plocha W2 - Open</t>
  </si>
  <si>
    <t>"-(0,600*0,600)</t>
  </si>
  <si>
    <t>"-2*(0,830*1,200)</t>
  </si>
  <si>
    <t>15</t>
  </si>
  <si>
    <t>1620147965R</t>
  </si>
  <si>
    <t>deska EPS bílá, difuzně otevřená fasádní, λ 0,039 W/mK,tl. 160 mm</t>
  </si>
  <si>
    <t>Vzorový materiál</t>
  </si>
  <si>
    <t>-191861479</t>
  </si>
  <si>
    <t>70,888*1,05 'Přepočtené koeficientem množství</t>
  </si>
  <si>
    <t>16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</si>
  <si>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</si>
  <si>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</si>
  <si>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-689400374</t>
  </si>
  <si>
    <t>https://podminky.urs.cz/item/CS_URS_2025_02/622212001</t>
  </si>
  <si>
    <t>"Parapet</t>
  </si>
  <si>
    <t>17</t>
  </si>
  <si>
    <t>28376438</t>
  </si>
  <si>
    <t>deska XPS hrana rovná a strukturovaný povrch 250kPa λ=0,032 tl 30mm</t>
  </si>
  <si>
    <t>1487417597</t>
  </si>
  <si>
    <t>35,421*0,22 'Přepočtené koeficientem množství</t>
  </si>
  <si>
    <t>18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</si>
  <si>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</si>
  <si>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</si>
  <si>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-1315326222</t>
  </si>
  <si>
    <t>https://podminky.urs.cz/item/CS_URS_2025_02/622212051</t>
  </si>
  <si>
    <t>"Ostění J+Nadpraží J+Parapet K01 - J</t>
  </si>
  <si>
    <t>"Ostění S+Nadpraží S+Parapet K01 - S</t>
  </si>
  <si>
    <t>"Ostění V+Nadpraží V+Parapet K01 - V</t>
  </si>
  <si>
    <t>Rozpad figury: Ostění J</t>
  </si>
  <si>
    <t>1,560+1,560+1,560+1,560+1,560+1,560+1,500+1,500+0,750+0,750+1,500+1,500+1,500+1,500+2,220+2,220</t>
  </si>
  <si>
    <t>Rozpad figury: Nadpraží J</t>
  </si>
  <si>
    <t>2,000+2,000+2,000+2,000+2,000+2,000+0,850+1,100</t>
  </si>
  <si>
    <t>Rozpad figury: Ostění S</t>
  </si>
  <si>
    <t>1,325+1,325+1,320+1,325+1,000+1,000+1,558+1,560+1,560+1,560+1,170+1,170+0,400+0,400+0,400+0,400+1,060+1,060+1,500+1,500+1,500+1,500+0,950+0,950</t>
  </si>
  <si>
    <t>Rozpad figury: Nadpraží S</t>
  </si>
  <si>
    <t>0,840+0,840+0,780+1,200+1,200+1,200+2,000+1,200+0,890+1,200+1,400</t>
  </si>
  <si>
    <t>Rozpad figury: Ostění V</t>
  </si>
  <si>
    <t>1,560+1,560+1,560+1,560+1,560+1,560+1,325+1,325</t>
  </si>
  <si>
    <t>Rozpad figury: Nadpraží V</t>
  </si>
  <si>
    <t>19</t>
  </si>
  <si>
    <t>28376071</t>
  </si>
  <si>
    <t>deska EPS grafitová fasádní λ=0,030-0,031 tl 30mm</t>
  </si>
  <si>
    <t>-89868446</t>
  </si>
  <si>
    <t>129,544*0,22 'Přepočtené koeficientem množství</t>
  </si>
  <si>
    <t>20</t>
  </si>
  <si>
    <t>28376072</t>
  </si>
  <si>
    <t>deska EPS grafitová fasádní λ=0,030-0,031 tl 40mm</t>
  </si>
  <si>
    <t>1084946517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</si>
  <si>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</si>
  <si>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</si>
  <si>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-111268329</t>
  </si>
  <si>
    <t>https://podminky.urs.cz/item/CS_URS_2025_02/622251101</t>
  </si>
  <si>
    <t>22</t>
  </si>
  <si>
    <t>622251201</t>
  </si>
  <si>
    <t>Montáž kontaktního zateplení lepením a mechanickým kotvením Příplatek k cenám za použití disperzní (organické) armovací hmoty při stěrkování izolačních desek</t>
  </si>
  <si>
    <t>-1207163799</t>
  </si>
  <si>
    <t>https://podminky.urs.cz/item/CS_URS_2025_02/622251201</t>
  </si>
  <si>
    <t>VV0002+VV0010</t>
  </si>
  <si>
    <t>23</t>
  </si>
  <si>
    <t>622252001</t>
  </si>
  <si>
    <t>Montáž profilů kontaktního zateplení zakládacích soklových připevněných hmoždinkami</t>
  </si>
  <si>
    <t>729276900</t>
  </si>
  <si>
    <t>https://podminky.urs.cz/item/CS_URS_2025_02/622252001</t>
  </si>
  <si>
    <t>"Zakládací lišta 160</t>
  </si>
  <si>
    <t>Rozpad figury: Zakládací lišta 160</t>
  </si>
  <si>
    <t>13,560+3,450+9,560+14,935+15,720</t>
  </si>
  <si>
    <t>24</t>
  </si>
  <si>
    <t>59051638</t>
  </si>
  <si>
    <t>profil zakládací Al tl 1,0mm s okapnicí pro izolant tl 160mm</t>
  </si>
  <si>
    <t>-1578777536</t>
  </si>
  <si>
    <t>57,225*1,05 'Přepočtené koeficientem množství</t>
  </si>
  <si>
    <t>25</t>
  </si>
  <si>
    <t>622252002</t>
  </si>
  <si>
    <t>Montáž profilů kontaktního zateplení ostatních stěnových, dilatačních apod. lepených do tmelu</t>
  </si>
  <si>
    <t>-138524031</t>
  </si>
  <si>
    <t>https://podminky.urs.cz/item/CS_URS_2025_02/622252002</t>
  </si>
  <si>
    <t>26</t>
  </si>
  <si>
    <t>63127416</t>
  </si>
  <si>
    <t>profil rohový PVC s výztužnou tkaninou š 100/100mm</t>
  </si>
  <si>
    <t>-698696634</t>
  </si>
  <si>
    <t>"Roh - PVC</t>
  </si>
  <si>
    <t>Rozpad figury: Roh - PVC</t>
  </si>
  <si>
    <t>5,365+16,070+7,165+6,745+7,885+10,253+5,626+7,000+3,500+6,976+12,620+8,164+12,670+8,302+8,115+8,115</t>
  </si>
  <si>
    <t>134,571*1,05 'Přepočtené koeficientem množství</t>
  </si>
  <si>
    <t>27</t>
  </si>
  <si>
    <t>28341036</t>
  </si>
  <si>
    <t>profil napojovací okenní 3D PVC s výztužnou tkaninou</t>
  </si>
  <si>
    <t>-1416372179</t>
  </si>
  <si>
    <t>"Ostění J+Nadpraží J</t>
  </si>
  <si>
    <t>"Ostění S+Nadpraží S</t>
  </si>
  <si>
    <t>"Ostění V+Nadpraží V</t>
  </si>
  <si>
    <t>"Ostění S Sokl+Ostění V Sokl+Nadpraží S Sokl+Nadpraží V Sokl</t>
  </si>
  <si>
    <t>Rozpad figury: Ostění S Sokl</t>
  </si>
  <si>
    <t>0,600+0,600</t>
  </si>
  <si>
    <t>Rozpad figury: Ostění V Sokl</t>
  </si>
  <si>
    <t>0,830+0,830+0,830+0,830</t>
  </si>
  <si>
    <t>Rozpad figury: Nadpraží S Sokl</t>
  </si>
  <si>
    <t>Rozpad figury: Nadpraží V Sokl</t>
  </si>
  <si>
    <t>104,643*1,05 'Přepočtené koeficientem množství</t>
  </si>
  <si>
    <t>28</t>
  </si>
  <si>
    <t>28341022</t>
  </si>
  <si>
    <t>profil napojovací parapetní PVC s výztužnou tkaninou</t>
  </si>
  <si>
    <t>-1367355896</t>
  </si>
  <si>
    <t>"Parapet K01 - J</t>
  </si>
  <si>
    <t>"Parapet K01 - S</t>
  </si>
  <si>
    <t>"Parapet K01 - V</t>
  </si>
  <si>
    <t>"Parapet K01 - J - sokl+Parapet K01 - S - sokl</t>
  </si>
  <si>
    <t>35,421*1,05 'Přepočtené koeficientem množství</t>
  </si>
  <si>
    <t>29</t>
  </si>
  <si>
    <t>59051510</t>
  </si>
  <si>
    <t>profil napojovací nadokenní PVC s okapnicí s výztužnou tkaninou</t>
  </si>
  <si>
    <t>-1348779354</t>
  </si>
  <si>
    <t>"Nadpraží J</t>
  </si>
  <si>
    <t>"Nadpraží S</t>
  </si>
  <si>
    <t>"Nadpraží V</t>
  </si>
  <si>
    <t>"Nadpraží S Sokl+Nadpraží V Sokl</t>
  </si>
  <si>
    <t>36,32*1,05 'Přepočtené koeficientem množství</t>
  </si>
  <si>
    <t>30</t>
  </si>
  <si>
    <t>28341031</t>
  </si>
  <si>
    <t>profil PVC s okapnicí a výztužnou tkaninou pro zakládací Al profil</t>
  </si>
  <si>
    <t>668122893</t>
  </si>
  <si>
    <t>Rozpad figury: VV0003</t>
  </si>
  <si>
    <t>Zakládací lišta 160</t>
  </si>
  <si>
    <t>31</t>
  </si>
  <si>
    <t>622252002R</t>
  </si>
  <si>
    <t>Montáž profilů kontaktního zateplení - Negativní NUTA</t>
  </si>
  <si>
    <t>R-Položka</t>
  </si>
  <si>
    <t>1785925139</t>
  </si>
  <si>
    <t>"Negativní nuta J</t>
  </si>
  <si>
    <t>"Negativní nuta S</t>
  </si>
  <si>
    <t>"Negativní Nuta V</t>
  </si>
  <si>
    <t>"Negativní Nuta Z</t>
  </si>
  <si>
    <t>Rozpad figury: Negativní nuta J</t>
  </si>
  <si>
    <t>15,970</t>
  </si>
  <si>
    <t>Rozpad figury: Negativní nuta S</t>
  </si>
  <si>
    <t>6,510+8,260+3,060+1,260</t>
  </si>
  <si>
    <t>Rozpad figury: Negativní Nuta V</t>
  </si>
  <si>
    <t>3,100+15,720</t>
  </si>
  <si>
    <t>Rozpad figury: Negativní Nuta Z</t>
  </si>
  <si>
    <t>32</t>
  </si>
  <si>
    <t>520.2025</t>
  </si>
  <si>
    <t>PVC lišta bosážní se sklovláknitou výztužnou tkaninou pro vytvoření a vyztužení bosáží v kontaktním zateplovacím systému  – ETICS - šířky drážky 20mm</t>
  </si>
  <si>
    <t>-2104353921</t>
  </si>
  <si>
    <t>72,7*1,05 'Přepočtené koeficientem množství</t>
  </si>
  <si>
    <t>33</t>
  </si>
  <si>
    <t>622325102</t>
  </si>
  <si>
    <t>Oprava vápenocementové omítky vnějších ploch stupně členitosti 1 hladké stěn, v rozsahu opravované plochy přes 10 do 30%</t>
  </si>
  <si>
    <t>187101978</t>
  </si>
  <si>
    <t>https://podminky.urs.cz/item/CS_URS_2025_02/622325102</t>
  </si>
  <si>
    <t>"Hrubá plocha J-(Okno J+Dveře J)</t>
  </si>
  <si>
    <t>"Hrubá plocha S-(Okno S+Luxfery N20+Dveře N18+Dveře J)</t>
  </si>
  <si>
    <t>"Hrubá plocha V-(Okno V)</t>
  </si>
  <si>
    <t>"Hrubá plocha Z</t>
  </si>
  <si>
    <t>Rozpad figury: Hrubá plocha J</t>
  </si>
  <si>
    <t>107,570</t>
  </si>
  <si>
    <t>Rozpad figury: Okno J</t>
  </si>
  <si>
    <t>Rozpad figury: Dveře J</t>
  </si>
  <si>
    <t>2,440</t>
  </si>
  <si>
    <t>Rozpad figury: Hrubá plocha S</t>
  </si>
  <si>
    <t>136,570</t>
  </si>
  <si>
    <t>Rozpad figury: Okno S</t>
  </si>
  <si>
    <t>0,780+1,870+1,870+1,140+0,320+0,320+1,270+1,800+0,720+0,720+3,000</t>
  </si>
  <si>
    <t>Rozpad figury: Luxfery N20</t>
  </si>
  <si>
    <t>1,320+1,320+2,930</t>
  </si>
  <si>
    <t>Rozpad figury: Dveře N18</t>
  </si>
  <si>
    <t>2,080</t>
  </si>
  <si>
    <t>Rozpad figury: Hrubá plocha V</t>
  </si>
  <si>
    <t>113,690</t>
  </si>
  <si>
    <t>Rozpad figury: Okno V</t>
  </si>
  <si>
    <t>3,120+1,870+1,890</t>
  </si>
  <si>
    <t>Rozpad figury: Hrubá plocha Z</t>
  </si>
  <si>
    <t>137,320</t>
  </si>
  <si>
    <t>34</t>
  </si>
  <si>
    <t>622381032</t>
  </si>
  <si>
    <t>Omítka tenkovrstvá minerální vnějších ploch probarvená, bez penetrace zatíraná (škrábaná), zrnitost 3,0 mm stěn</t>
  </si>
  <si>
    <t>1333643852</t>
  </si>
  <si>
    <t>https://podminky.urs.cz/item/CS_URS_2025_02/622381032</t>
  </si>
  <si>
    <t>151</t>
  </si>
  <si>
    <t>623131121</t>
  </si>
  <si>
    <t>Podkladní a spojovací vrstva vnějších omítaných ploch penetrace nanášená ručně pilířů nebo sloupů</t>
  </si>
  <si>
    <t>-74670171</t>
  </si>
  <si>
    <t>https://podminky.urs.cz/item/CS_URS_2025_02/623131121</t>
  </si>
  <si>
    <t>"Ostění J + Nadpraží J</t>
  </si>
  <si>
    <t>"Ostění S + Nadpraží S</t>
  </si>
  <si>
    <t>"Ostění V + Nadpraží V</t>
  </si>
  <si>
    <t>VV0005*0,4</t>
  </si>
  <si>
    <t>35</t>
  </si>
  <si>
    <t>623381032</t>
  </si>
  <si>
    <t>Omítka tenkovrstvá minerální vnějších ploch probarvená, bez penetrace zatíraná (škrábaná), zrnitost 3,0 mm pilířů nebo sloupů</t>
  </si>
  <si>
    <t>693673630</t>
  </si>
  <si>
    <t>https://podminky.urs.cz/item/CS_URS_2025_02/623381032</t>
  </si>
  <si>
    <t>36</t>
  </si>
  <si>
    <t>629991001</t>
  </si>
  <si>
    <t>Zakrytí vnějších ploch před znečištěním včetně pozdějšího odkrytí ploch podélných rovných (např. chodníků) fólií položenou volně</t>
  </si>
  <si>
    <t>-868533039</t>
  </si>
  <si>
    <t>https://podminky.urs.cz/item/CS_URS_2025_02/629991001</t>
  </si>
  <si>
    <t>"(dl sever+dl východ+dl jih+dl zapad)*2</t>
  </si>
  <si>
    <t>Rozpad figury: dl sever</t>
  </si>
  <si>
    <t>Rozpad figury: dl východ</t>
  </si>
  <si>
    <t>15,720</t>
  </si>
  <si>
    <t>Rozpad figury: dl jih</t>
  </si>
  <si>
    <t>15,970+15,970</t>
  </si>
  <si>
    <t>Rozpad figury: dl zapad</t>
  </si>
  <si>
    <t>37</t>
  </si>
  <si>
    <t>629991012</t>
  </si>
  <si>
    <t>Zakrytí vnějších ploch před znečištěním včetně pozdějšího odkrytí výplní otvorů a svislých ploch fólií přilepenou na začišťovací lištu</t>
  </si>
  <si>
    <t>-608054408</t>
  </si>
  <si>
    <t>https://podminky.urs.cz/item/CS_URS_2025_02/629991012</t>
  </si>
  <si>
    <t>"Okno J - Nové</t>
  </si>
  <si>
    <t>"Okno S - Nové</t>
  </si>
  <si>
    <t>"Okno V - Nové</t>
  </si>
  <si>
    <t>38</t>
  </si>
  <si>
    <t>629995101</t>
  </si>
  <si>
    <t>Očištění vnějších ploch tlakovou vodou omytím tlakovou vodou</t>
  </si>
  <si>
    <t>1566564475</t>
  </si>
  <si>
    <t>https://podminky.urs.cz/item/CS_URS_2025_02/629995101</t>
  </si>
  <si>
    <t>39</t>
  </si>
  <si>
    <t>629999011</t>
  </si>
  <si>
    <t>Příplatky k cenám úprav vnějších povrchů za zvýšenou pracnost při provádění styku dvou barev nebo struktur na fasádě</t>
  </si>
  <si>
    <t>2094835481</t>
  </si>
  <si>
    <t>https://podminky.urs.cz/item/CS_URS_2025_02/629999011</t>
  </si>
  <si>
    <t>Ostatní konstrukce a práce, bourání</t>
  </si>
  <si>
    <t>40</t>
  </si>
  <si>
    <t>941311111</t>
  </si>
  <si>
    <t>Lešení řadové modulové lehké pracovní s podlahami s provozním zatížením tř. 3 do 200 kg/m2 šířky tř. SW06 od 0,6 do 0,9 m výšky do 10 m montáž</t>
  </si>
  <si>
    <t>151427703</t>
  </si>
  <si>
    <t>https://podminky.urs.cz/item/CS_URS_2025_02/941311111</t>
  </si>
  <si>
    <t>Výška lešení - 8m</t>
  </si>
  <si>
    <t>"Sever"18*8</t>
  </si>
  <si>
    <t>"východ"16*8</t>
  </si>
  <si>
    <t>"jih"18*8</t>
  </si>
  <si>
    <t>"Západ"16*8</t>
  </si>
  <si>
    <t>41</t>
  </si>
  <si>
    <t>941311211</t>
  </si>
  <si>
    <t>Lešení řadové modulové lehké pracovní s podlahami s provozním zatížením tř. 3 do 200 kg/m2 šířky tř. SW06 od 0,6 do 0,9 m výšky do 10 m příplatek k ceně za každý den použití</t>
  </si>
  <si>
    <t>936831681</t>
  </si>
  <si>
    <t>https://podminky.urs.cz/item/CS_URS_2025_02/941311211</t>
  </si>
  <si>
    <t>544*75 'Přepočtené koeficientem množství</t>
  </si>
  <si>
    <t>42</t>
  </si>
  <si>
    <t>941311322</t>
  </si>
  <si>
    <t>Odborná prohlídka lešení řadového modulového lehkého pracovního s podlahami s provozním zatížením tř. 3 do 200 kg/m2 šířky tř. SW06 přes 0,6 do 0,9 m výšky do 25 m, celkové plochy přes 500 do 2 000 m2 zakrytého sítěmi</t>
  </si>
  <si>
    <t>kus</t>
  </si>
  <si>
    <t>-1903628084</t>
  </si>
  <si>
    <t>https://podminky.urs.cz/item/CS_URS_2025_02/941311322</t>
  </si>
  <si>
    <t>43</t>
  </si>
  <si>
    <t>941311811</t>
  </si>
  <si>
    <t>Lešení řadové modulové lehké pracovní s podlahami s provozním zatížením tř. 3 do 200 kg/m2 šířky tř. SW06 od 0,6 do 0,9 m výšky do 10 m demontáž</t>
  </si>
  <si>
    <t>-969846872</t>
  </si>
  <si>
    <t>https://podminky.urs.cz/item/CS_URS_2025_02/941311811</t>
  </si>
  <si>
    <t>Rozpad figury: m2_Lešení</t>
  </si>
  <si>
    <t>44</t>
  </si>
  <si>
    <t>944111121</t>
  </si>
  <si>
    <t>Zábradlí ochranné trubkové vnitřní na lešeňových konstrukcích jednotyčové montáž</t>
  </si>
  <si>
    <t>-1860307319</t>
  </si>
  <si>
    <t>https://podminky.urs.cz/item/CS_URS_2025_02/944111121</t>
  </si>
  <si>
    <t>"Sever"18*4</t>
  </si>
  <si>
    <t>"východ"16*4</t>
  </si>
  <si>
    <t>"jih"18*4</t>
  </si>
  <si>
    <t>"Západ"16*4</t>
  </si>
  <si>
    <t>45</t>
  </si>
  <si>
    <t>944111221</t>
  </si>
  <si>
    <t>Zábradlí ochranné trubkové vnitřní na lešeňových konstrukcích jednotyčové příplatek k ceně za každý den použití</t>
  </si>
  <si>
    <t>-1922768625</t>
  </si>
  <si>
    <t>https://podminky.urs.cz/item/CS_URS_2025_02/944111221</t>
  </si>
  <si>
    <t>272*75 'Přepočtené koeficientem množství</t>
  </si>
  <si>
    <t>46</t>
  </si>
  <si>
    <t>944111821</t>
  </si>
  <si>
    <t>Zábradlí ochranné trubkové vnitřní na lešeňových konstrukcích jednotyčové demontáž</t>
  </si>
  <si>
    <t>-117284362</t>
  </si>
  <si>
    <t>https://podminky.urs.cz/item/CS_URS_2025_02/944111821</t>
  </si>
  <si>
    <t>47</t>
  </si>
  <si>
    <t>944511111</t>
  </si>
  <si>
    <t>Síť ochranná zavěšená na konstrukci lešení z textilie z umělých vláken montáž</t>
  </si>
  <si>
    <t>1162050370</t>
  </si>
  <si>
    <t>https://podminky.urs.cz/item/CS_URS_2025_02/944511111</t>
  </si>
  <si>
    <t>48</t>
  </si>
  <si>
    <t>944511211</t>
  </si>
  <si>
    <t>Síť ochranná zavěšená na konstrukci lešení z textilie z umělých vláken příplatek k ceně za každý den použití</t>
  </si>
  <si>
    <t>692517358</t>
  </si>
  <si>
    <t>https://podminky.urs.cz/item/CS_URS_2025_02/944511211</t>
  </si>
  <si>
    <t>49</t>
  </si>
  <si>
    <t>944511811</t>
  </si>
  <si>
    <t>Síť ochranná zavěšená na konstrukci lešení z textilie z umělých vláken demontáž</t>
  </si>
  <si>
    <t>78061368</t>
  </si>
  <si>
    <t>https://podminky.urs.cz/item/CS_URS_2025_02/944511811</t>
  </si>
  <si>
    <t>50</t>
  </si>
  <si>
    <t>962081131</t>
  </si>
  <si>
    <t>Bourání příček nebo přizdívek ze skleněných tvárnic, tl. do 100 mm</t>
  </si>
  <si>
    <t>-1759927958</t>
  </si>
  <si>
    <t>https://podminky.urs.cz/item/CS_URS_2025_02/962081131</t>
  </si>
  <si>
    <t xml:space="preserve"> N20 Luxferová okna</t>
  </si>
  <si>
    <t>"rozměry 1000x1250 mm"2*1*1,25</t>
  </si>
  <si>
    <t>"rozměry 2210x1250 mm"2,21*1,25</t>
  </si>
  <si>
    <t>51</t>
  </si>
  <si>
    <t>963051113</t>
  </si>
  <si>
    <t>Bourání železobetonových stropů deskových, tl. přes 80 mm</t>
  </si>
  <si>
    <t>m3</t>
  </si>
  <si>
    <t>153130148</t>
  </si>
  <si>
    <t>https://podminky.urs.cz/item/CS_URS_2025_02/963051113</t>
  </si>
  <si>
    <t>"N17 Balkón"0,12*(3,15*1,8)</t>
  </si>
  <si>
    <t>52</t>
  </si>
  <si>
    <t>968082015</t>
  </si>
  <si>
    <t>Vybourání plastových rámů oken s křídly, dveřních zárubní, vrat rámu oken s křídly, plochy do 1 m2</t>
  </si>
  <si>
    <t>637995132</t>
  </si>
  <si>
    <t>https://podminky.urs.cz/item/CS_URS_2025_02/968082015</t>
  </si>
  <si>
    <t>"N08 Okna"2*(1,2*0,6)</t>
  </si>
  <si>
    <t>53</t>
  </si>
  <si>
    <t>968082021</t>
  </si>
  <si>
    <t>Vybourání plastových rámů oken s křídly, dveřních zárubní, vrat dveřních zárubní, plochy do 2 m2</t>
  </si>
  <si>
    <t>1164052886</t>
  </si>
  <si>
    <t>https://podminky.urs.cz/item/CS_URS_2025_02/968082021</t>
  </si>
  <si>
    <t>"N18 Balkónové dveře"0,8*2,3</t>
  </si>
  <si>
    <t>54</t>
  </si>
  <si>
    <t>976082131</t>
  </si>
  <si>
    <t>Vybourání drobných zámečnických a jiných konstrukcí objímek, držáků, věšáků, záclonových konzol, lustrových skob apod., ze zdiva cihelného</t>
  </si>
  <si>
    <t>-1788421468</t>
  </si>
  <si>
    <t>https://podminky.urs.cz/item/CS_URS_2025_02/976082131</t>
  </si>
  <si>
    <t xml:space="preserve"> "N13 Vlajkový držák"1</t>
  </si>
  <si>
    <t>"N14 Konzoly pro elektrické vedení"3</t>
  </si>
  <si>
    <t>55</t>
  </si>
  <si>
    <t>978015341</t>
  </si>
  <si>
    <t>Otlučení vápenných nebo vápenocementových omítek vnějších ploch s vyškrabáním spar a s očištěním zdiva stupně členitosti 1 a 2, v rozsahu přes 20 do 30 %</t>
  </si>
  <si>
    <t>-938250297</t>
  </si>
  <si>
    <t>https://podminky.urs.cz/item/CS_URS_2025_02/978015341</t>
  </si>
  <si>
    <t>56</t>
  </si>
  <si>
    <t>993111111</t>
  </si>
  <si>
    <t>Dovoz a odvoz lešení včetně naložení a složení řadového, na vzdálenost do 10 km</t>
  </si>
  <si>
    <t>-81526210</t>
  </si>
  <si>
    <t>https://podminky.urs.cz/item/CS_URS_2025_02/993111111</t>
  </si>
  <si>
    <t>997</t>
  </si>
  <si>
    <t>Doprava suti a vybouraných hmot</t>
  </si>
  <si>
    <t>57</t>
  </si>
  <si>
    <t>997013212</t>
  </si>
  <si>
    <t>Vnitrostaveništní doprava suti a vybouraných hmot vodorovně do 50 m s naložením ručně pro budovy a haly výšky přes 6 do 9 m</t>
  </si>
  <si>
    <t>t</t>
  </si>
  <si>
    <t>914952346</t>
  </si>
  <si>
    <t>https://podminky.urs.cz/item/CS_URS_2025_02/997013212</t>
  </si>
  <si>
    <t>58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</si>
  <si>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</si>
  <si>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</si>
  <si>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-969574170</t>
  </si>
  <si>
    <t>https://podminky.urs.cz/item/CS_URS_2025_02/997013219</t>
  </si>
  <si>
    <t>10,381*5 'Přepočtené koeficientem množství</t>
  </si>
  <si>
    <t>59</t>
  </si>
  <si>
    <t>997013501</t>
  </si>
  <si>
    <t>Odvoz suti a vybouraných hmot na skládku nebo meziskládku se složením, na vzdálenost do 1 km</t>
  </si>
  <si>
    <t>588675041</t>
  </si>
  <si>
    <t>https://podminky.urs.cz/item/CS_URS_2025_02/997013501</t>
  </si>
  <si>
    <t>60</t>
  </si>
  <si>
    <t>997013509</t>
  </si>
  <si>
    <t>Odvoz suti a vybouraných hmot na skládku nebo meziskládku se složením, na vzdálenost Příplatek k ceně za každý další započatý 1 km přes 1 km</t>
  </si>
  <si>
    <t>989961722</t>
  </si>
  <si>
    <t>https://podminky.urs.cz/item/CS_URS_2025_02/997013509</t>
  </si>
  <si>
    <t>10,381*10 'Přepočtené koeficientem množství</t>
  </si>
  <si>
    <t>61</t>
  </si>
  <si>
    <t>997013631</t>
  </si>
  <si>
    <t>Poplatek za uložení stavebního odpadu na skládce (skládkovné) směsného stavebního a demoličního zatříděného do Katalogu odpadů pod kódem 17 09 04</t>
  </si>
  <si>
    <t>-1201633034</t>
  </si>
  <si>
    <t>https://podminky.urs.cz/item/CS_URS_2025_02/997013631</t>
  </si>
  <si>
    <t>998</t>
  </si>
  <si>
    <t>Přesun hmot</t>
  </si>
  <si>
    <t>62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</si>
  <si>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</si>
  <si>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</si>
  <si>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1551386586</t>
  </si>
  <si>
    <t>https://podminky.urs.cz/item/CS_URS_2025_02/998018002</t>
  </si>
  <si>
    <t>PSV</t>
  </si>
  <si>
    <t>Práce a dodávky PSV</t>
  </si>
  <si>
    <t>713</t>
  </si>
  <si>
    <t>Izolace tepelné</t>
  </si>
  <si>
    <t>63</t>
  </si>
  <si>
    <t>713131141</t>
  </si>
  <si>
    <t>Montáž tepelné izolace stěn rohožemi, pásy, deskami, dílci, bloky (izolační materiál ve specifikaci) lepením celoplošně bez mechanického kotvení</t>
  </si>
  <si>
    <t>-1500958147</t>
  </si>
  <si>
    <t>https://podminky.urs.cz/item/CS_URS_2025_02/713131141</t>
  </si>
  <si>
    <t>64</t>
  </si>
  <si>
    <t>356477818</t>
  </si>
  <si>
    <t>4,668*0,575 'Přepočtené koeficientem množství</t>
  </si>
  <si>
    <t>65</t>
  </si>
  <si>
    <t>28376470</t>
  </si>
  <si>
    <t>deska XPS hrana rovná a strukturovaný povrch 200kPa λ=0,032 tl 20mm</t>
  </si>
  <si>
    <t>-793634119</t>
  </si>
  <si>
    <t>66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</si>
  <si>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</si>
  <si>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</si>
  <si>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-2072277072</t>
  </si>
  <si>
    <t>https://podminky.urs.cz/item/CS_URS_2025_02/998713122</t>
  </si>
  <si>
    <t>741</t>
  </si>
  <si>
    <t>Elektroinstalace - silnoproud</t>
  </si>
  <si>
    <t>67</t>
  </si>
  <si>
    <t>741310031</t>
  </si>
  <si>
    <t>Montáž spínačů jedno nebo dvoupólových nástěnných se zapojením vodičů, pro prostředí venkovní nebo mokré spínačů, řazení 1-jednopólových</t>
  </si>
  <si>
    <t>-529170384</t>
  </si>
  <si>
    <t>https://podminky.urs.cz/item/CS_URS_2025_02/741310031</t>
  </si>
  <si>
    <t>" N10BVypínač venkovních světel"1</t>
  </si>
  <si>
    <t>68</t>
  </si>
  <si>
    <t>34535015</t>
  </si>
  <si>
    <t>spínač nástěnný jednopólový, řazení 1, IP44, šroubové svorky</t>
  </si>
  <si>
    <t>-687248289</t>
  </si>
  <si>
    <t>69</t>
  </si>
  <si>
    <t>741311835</t>
  </si>
  <si>
    <t>Demontáž spínačů bez zachování funkčnosti (do suti) nástěnných, pro prostředí venkovní nebo mokré do 10 A, připojení šroubové přes 2 svorky do 4 svorek</t>
  </si>
  <si>
    <t>-1078554457</t>
  </si>
  <si>
    <t>https://podminky.urs.cz/item/CS_URS_2025_02/741311835</t>
  </si>
  <si>
    <t>Poznámka k položce:_x000D_
včetně stříšky nad vypínačem_x000D_
demontáž_x000D_
prodloužení připojení</t>
  </si>
  <si>
    <t xml:space="preserve"> "N10AVypínač venkovních světel"1</t>
  </si>
  <si>
    <t>70</t>
  </si>
  <si>
    <t>741372063</t>
  </si>
  <si>
    <t>Montáž svítidel s integrovaným zdrojem LED se zapojením vodičů exteriérových přisazených nástěnných hranatých nebo kruhových</t>
  </si>
  <si>
    <t>1590794772</t>
  </si>
  <si>
    <t>https://podminky.urs.cz/item/CS_URS_2025_02/741372063</t>
  </si>
  <si>
    <t>"N02B"4</t>
  </si>
  <si>
    <t>71</t>
  </si>
  <si>
    <t>34845004</t>
  </si>
  <si>
    <t>svítidlo exteriérové nástěnné přisazené LED 600-1000lm</t>
  </si>
  <si>
    <t>288360031</t>
  </si>
  <si>
    <t>Poznámka k položce:_x000D_
např. typ: Brilagi BRICKY nebo Brilagi BULKHEAD</t>
  </si>
  <si>
    <t>72</t>
  </si>
  <si>
    <t>741374900</t>
  </si>
  <si>
    <t>Demontáž svítidel se zachováním funkčnosti exteriérových s integrovaným zdrojem LED přisazených nástěnných</t>
  </si>
  <si>
    <t>-1809425939</t>
  </si>
  <si>
    <t>https://podminky.urs.cz/item/CS_URS_2025_02/741374900</t>
  </si>
  <si>
    <t>"N02A"4</t>
  </si>
  <si>
    <t>73</t>
  </si>
  <si>
    <t>741420001</t>
  </si>
  <si>
    <t>Montáž hromosvodného vedení svodových drátů nebo lan s podpěrami, Ø do 10 mm</t>
  </si>
  <si>
    <t>-954258235</t>
  </si>
  <si>
    <t>https://podminky.urs.cz/item/CS_URS_2025_02/741420001</t>
  </si>
  <si>
    <t>"N01 - zpětná montáž stávajícího"31,6</t>
  </si>
  <si>
    <t>74</t>
  </si>
  <si>
    <t>35441415R</t>
  </si>
  <si>
    <t>podpěra vedení hromosvodu do izolace</t>
  </si>
  <si>
    <t>-632909522</t>
  </si>
  <si>
    <t>75</t>
  </si>
  <si>
    <t>741420021</t>
  </si>
  <si>
    <t>Montáž hromosvodného vedení svorek se 2 šrouby</t>
  </si>
  <si>
    <t>-1795214045</t>
  </si>
  <si>
    <t>https://podminky.urs.cz/item/CS_URS_2025_02/741420021</t>
  </si>
  <si>
    <t>"N01 - odhad"8</t>
  </si>
  <si>
    <t>76</t>
  </si>
  <si>
    <t>35441885</t>
  </si>
  <si>
    <t>svorka spojovací pro lano D 8-10mm</t>
  </si>
  <si>
    <t>359099652</t>
  </si>
  <si>
    <t>77</t>
  </si>
  <si>
    <t>741420051</t>
  </si>
  <si>
    <t>Montáž hromosvodného vedení ochranných prvků úhelníků nebo trubek s držáky do zdiva</t>
  </si>
  <si>
    <t>-2147281819</t>
  </si>
  <si>
    <t>https://podminky.urs.cz/item/CS_URS_2025_02/741420051</t>
  </si>
  <si>
    <t>"N01"4</t>
  </si>
  <si>
    <t>78</t>
  </si>
  <si>
    <t>35441830</t>
  </si>
  <si>
    <t>úhelník ochranný na ochranu svodu - 1700mm, FeZn</t>
  </si>
  <si>
    <t>1818084758</t>
  </si>
  <si>
    <t>79</t>
  </si>
  <si>
    <t>741420083</t>
  </si>
  <si>
    <t>Montáž hromosvodného vedení doplňků štítků k označení svodů</t>
  </si>
  <si>
    <t>-376467767</t>
  </si>
  <si>
    <t>https://podminky.urs.cz/item/CS_URS_2025_02/741420083</t>
  </si>
  <si>
    <t>80</t>
  </si>
  <si>
    <t>35442110</t>
  </si>
  <si>
    <t>štítek plastový - čísla svodů</t>
  </si>
  <si>
    <t>-391004339</t>
  </si>
  <si>
    <t>81</t>
  </si>
  <si>
    <t>741421811</t>
  </si>
  <si>
    <t>Demontáž hromosvodného vedení bez zachování funkčnosti svodových drátů nebo lan kolmého svodu, průměru do 8 mm</t>
  </si>
  <si>
    <t>1842848784</t>
  </si>
  <si>
    <t>https://podminky.urs.cz/item/CS_URS_2025_02/741421811</t>
  </si>
  <si>
    <t>"N01"31,6</t>
  </si>
  <si>
    <t>82</t>
  </si>
  <si>
    <t>741421843</t>
  </si>
  <si>
    <t>Demontáž hromosvodného vedení bez zachování funkčnosti svorek šroubových se 2 šrouby</t>
  </si>
  <si>
    <t>-1839895317</t>
  </si>
  <si>
    <t>https://podminky.urs.cz/item/CS_URS_2025_02/741421843</t>
  </si>
  <si>
    <t>83</t>
  </si>
  <si>
    <t>741421871</t>
  </si>
  <si>
    <t>Demontáž hromosvodného vedení doplňků ochranných úhelníků, délky do 1,4 m</t>
  </si>
  <si>
    <t>2066744196</t>
  </si>
  <si>
    <t>https://podminky.urs.cz/item/CS_URS_2025_02/741421871</t>
  </si>
  <si>
    <t>84</t>
  </si>
  <si>
    <t>998741122</t>
  </si>
  <si>
    <t>Přesun hmot pro silnoproud stanovený z hmotnosti přesunovaného materiálu vodorovná dopravní vzdálenost do 50 m ruční (bez užití mechanizace) v objektech výšky přes 6 do 12 m</t>
  </si>
  <si>
    <t>758307502</t>
  </si>
  <si>
    <t>https://podminky.urs.cz/item/CS_URS_2025_02/998741122</t>
  </si>
  <si>
    <t>751</t>
  </si>
  <si>
    <t>Vzduchotechnika</t>
  </si>
  <si>
    <t>85</t>
  </si>
  <si>
    <t>751398012</t>
  </si>
  <si>
    <t>Montáž ostatních zařízení větrací mřížky na kruhové potrubí, průměru přes 100 do 200 mm</t>
  </si>
  <si>
    <t>-1989098026</t>
  </si>
  <si>
    <t>https://podminky.urs.cz/item/CS_URS_2025_02/751398012</t>
  </si>
  <si>
    <t>"N24 Odvětrání kotelny"1</t>
  </si>
  <si>
    <t>86</t>
  </si>
  <si>
    <t>42972567</t>
  </si>
  <si>
    <t>mřížka větrací plastová na kruhové potrubí D 200mm</t>
  </si>
  <si>
    <t>-1136250387</t>
  </si>
  <si>
    <t>87</t>
  </si>
  <si>
    <t>751398021</t>
  </si>
  <si>
    <t>Montáž ostatních zařízení větrací mřížky stěnové, průřezu do 0,040 m2</t>
  </si>
  <si>
    <t>1754985108</t>
  </si>
  <si>
    <t>https://podminky.urs.cz/item/CS_URS_2025_02/751398021</t>
  </si>
  <si>
    <t xml:space="preserve"> N07B Větrací mřížky</t>
  </si>
  <si>
    <t>"20x18 cm"1</t>
  </si>
  <si>
    <t>88</t>
  </si>
  <si>
    <t>4502057220R</t>
  </si>
  <si>
    <t>Mřížka větrací se sítí a krytkou 200×180 mm bílá</t>
  </si>
  <si>
    <t>-1388848467</t>
  </si>
  <si>
    <t>89</t>
  </si>
  <si>
    <t>751398022</t>
  </si>
  <si>
    <t>Montáž ostatních zařízení větrací mřížky stěnové, průřezu přes 0,04 do 0,100 m2</t>
  </si>
  <si>
    <t>-918754182</t>
  </si>
  <si>
    <t>https://podminky.urs.cz/item/CS_URS_2025_02/751398022</t>
  </si>
  <si>
    <t>"20x25 cm"1</t>
  </si>
  <si>
    <t>"25x25 cm"1</t>
  </si>
  <si>
    <t>"30x20 cm"2</t>
  </si>
  <si>
    <t>90</t>
  </si>
  <si>
    <t>4502057220</t>
  </si>
  <si>
    <t>Mřížka větrací se sítí a krytkou 200×200 mm bílá</t>
  </si>
  <si>
    <t>-722701053</t>
  </si>
  <si>
    <t>91</t>
  </si>
  <si>
    <t>4502057180R</t>
  </si>
  <si>
    <t>Mřížka větrací se sítí a krytkou 200×250 mm bílá</t>
  </si>
  <si>
    <t>1233853128</t>
  </si>
  <si>
    <t>92</t>
  </si>
  <si>
    <t>4502057180</t>
  </si>
  <si>
    <t>Mřížka větrací se sítí a krytkou 250×250 mm bílá</t>
  </si>
  <si>
    <t>-242065924</t>
  </si>
  <si>
    <t>93</t>
  </si>
  <si>
    <t>4502056450</t>
  </si>
  <si>
    <t>Mřížka větrací se sítí a krytkou 200×300 mm bílá</t>
  </si>
  <si>
    <t>-50648068</t>
  </si>
  <si>
    <t>94</t>
  </si>
  <si>
    <t>751398025</t>
  </si>
  <si>
    <t>Montáž ostatních zařízení větrací mřížky stěnové, průřezu přes 0,200 m2</t>
  </si>
  <si>
    <t>-608780315</t>
  </si>
  <si>
    <t>https://podminky.urs.cz/item/CS_URS_2025_02/751398025</t>
  </si>
  <si>
    <t>"N23 Odvětrání kotelny"1</t>
  </si>
  <si>
    <t>95</t>
  </si>
  <si>
    <t>45020564R</t>
  </si>
  <si>
    <t>Mřížka větrací se sítí a krytkou 450×500 mm bílá</t>
  </si>
  <si>
    <t>-1837647518</t>
  </si>
  <si>
    <t>96</t>
  </si>
  <si>
    <t>751398821</t>
  </si>
  <si>
    <t>Demontáž ostatních zařízení větrací mřížky stěnové, průřezu do 0,040 m2</t>
  </si>
  <si>
    <t>394795486</t>
  </si>
  <si>
    <t>https://podminky.urs.cz/item/CS_URS_2025_02/751398821</t>
  </si>
  <si>
    <t xml:space="preserve"> N07A Větrací mřížky</t>
  </si>
  <si>
    <t>97</t>
  </si>
  <si>
    <t>751398822</t>
  </si>
  <si>
    <t>Demontáž ostatních zařízení větrací mřížky stěnové, průřezu přes 0,040 do 0,100 m2</t>
  </si>
  <si>
    <t>1314360069</t>
  </si>
  <si>
    <t>https://podminky.urs.cz/item/CS_URS_2025_02/751398822</t>
  </si>
  <si>
    <t>98</t>
  </si>
  <si>
    <t>998751121</t>
  </si>
  <si>
    <t>Přesun hmot pro vzduchotechniku stanovený z hmotnosti přesunovaného materiálu vodorovná dopravní vzdálenost do 100 m ruční (bez užití mechanizace) v objektech výšky do 12 m</t>
  </si>
  <si>
    <t>223139080</t>
  </si>
  <si>
    <t>https://podminky.urs.cz/item/CS_URS_2025_02/998751121</t>
  </si>
  <si>
    <t>764</t>
  </si>
  <si>
    <t>Konstrukce klempířské</t>
  </si>
  <si>
    <t>99</t>
  </si>
  <si>
    <t>764002851</t>
  </si>
  <si>
    <t>Demontáž klempířských konstrukcí oplechování parapetů do suti</t>
  </si>
  <si>
    <t>-269585169</t>
  </si>
  <si>
    <t>https://podminky.urs.cz/item/CS_URS_2025_02/764002851</t>
  </si>
  <si>
    <t>"K01A"37,72</t>
  </si>
  <si>
    <t>100</t>
  </si>
  <si>
    <t>764004863</t>
  </si>
  <si>
    <t>Demontáž klempířských konstrukcí svodu k dalšímu použití</t>
  </si>
  <si>
    <t>927053314</t>
  </si>
  <si>
    <t>https://podminky.urs.cz/item/CS_URS_2025_02/764004863</t>
  </si>
  <si>
    <t>"K02"31,5</t>
  </si>
  <si>
    <t>101</t>
  </si>
  <si>
    <t>764004871</t>
  </si>
  <si>
    <t>Demontáž klempířských konstrukcí objímek svodu včetně upevnovacích prostředků ( trnů, hmoždinek apod.) do suti</t>
  </si>
  <si>
    <t>-544598959</t>
  </si>
  <si>
    <t>https://podminky.urs.cz/item/CS_URS_2025_02/764004871</t>
  </si>
  <si>
    <t>102</t>
  </si>
  <si>
    <t>764226446</t>
  </si>
  <si>
    <t>Oplechování parapetů z hliníkového plechu rovných celoplošně lepené, bez rohů rš 500 mm</t>
  </si>
  <si>
    <t>1956559786</t>
  </si>
  <si>
    <t>https://podminky.urs.cz/item/CS_URS_2025_02/764226446</t>
  </si>
  <si>
    <t>"K01B"37,72</t>
  </si>
  <si>
    <t>103</t>
  </si>
  <si>
    <t>764228405</t>
  </si>
  <si>
    <t>Oplechování říms a ozdobných prvků z hliníkového plechu rovných, bez rohů mechanicky kotvené rš 400 mm</t>
  </si>
  <si>
    <t>2106123969</t>
  </si>
  <si>
    <t>https://podminky.urs.cz/item/CS_URS_2025_02/764228405</t>
  </si>
  <si>
    <t>"K03"65,5</t>
  </si>
  <si>
    <t>"K04"3</t>
  </si>
  <si>
    <t>104</t>
  </si>
  <si>
    <t>764228445</t>
  </si>
  <si>
    <t>Oplechování říms a ozdobných prvků z hliníkového plechu rovných, bez rohů Příplatek k cenám za zvýšenou pracnost při provedení rohu nebo koutu rovné římsy do rš 400 mm</t>
  </si>
  <si>
    <t>-91869326</t>
  </si>
  <si>
    <t>https://podminky.urs.cz/item/CS_URS_2025_02/764228445</t>
  </si>
  <si>
    <t>"K03"6</t>
  </si>
  <si>
    <t>105</t>
  </si>
  <si>
    <t>764508131</t>
  </si>
  <si>
    <t>Montáž svodu kruhového, průměru svodu</t>
  </si>
  <si>
    <t>-1438065556</t>
  </si>
  <si>
    <t>https://podminky.urs.cz/item/CS_URS_2025_02/764508131</t>
  </si>
  <si>
    <t>Zpětná montáž</t>
  </si>
  <si>
    <t>106</t>
  </si>
  <si>
    <t>764508132</t>
  </si>
  <si>
    <t>Montáž svodu kruhového, průměru objímek</t>
  </si>
  <si>
    <t>85278340</t>
  </si>
  <si>
    <t>https://podminky.urs.cz/item/CS_URS_2025_02/764508132</t>
  </si>
  <si>
    <t>"K02"4*8</t>
  </si>
  <si>
    <t>107</t>
  </si>
  <si>
    <t>55344870</t>
  </si>
  <si>
    <t>objímka svodu Al 100/200mm</t>
  </si>
  <si>
    <t>-55731829</t>
  </si>
  <si>
    <t>108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</si>
  <si>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</si>
  <si>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</si>
  <si>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105481421</t>
  </si>
  <si>
    <t>https://podminky.urs.cz/item/CS_URS_2025_02/998764122</t>
  </si>
  <si>
    <t>109</t>
  </si>
  <si>
    <t>998764129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</si>
  <si>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</si>
  <si>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1933895854</t>
  </si>
  <si>
    <t>https://podminky.urs.cz/item/CS_URS_2025_02/998764129</t>
  </si>
  <si>
    <t>766</t>
  </si>
  <si>
    <t>Konstrukce truhlářské</t>
  </si>
  <si>
    <t>110</t>
  </si>
  <si>
    <t>766622131</t>
  </si>
  <si>
    <t>Montáž oken plastových včetně montáže rámu plochy přes 1 m2 otevíravých do zdiva, výšky do 1,5 m</t>
  </si>
  <si>
    <t>-2089719908</t>
  </si>
  <si>
    <t>https://podminky.urs.cz/item/CS_URS_2025_02/766622131</t>
  </si>
  <si>
    <t>111</t>
  </si>
  <si>
    <t>61140052</t>
  </si>
  <si>
    <t>okno plastové otevíravé/sklopné trojsklo přes plochu 1m2 do v 1,5m</t>
  </si>
  <si>
    <t>-612314831</t>
  </si>
  <si>
    <t>112</t>
  </si>
  <si>
    <t>766622216</t>
  </si>
  <si>
    <t>Montáž oken plastových plochy do 1 m2 včetně montáže rámu otevíravých do zdiva</t>
  </si>
  <si>
    <t>1955326444</t>
  </si>
  <si>
    <t>https://podminky.urs.cz/item/CS_URS_2025_02/766622216</t>
  </si>
  <si>
    <t>"O04"2</t>
  </si>
  <si>
    <t>113</t>
  </si>
  <si>
    <t>61140050</t>
  </si>
  <si>
    <t>okno plastové otevíravé/sklopné trojsklo do plochy 1m2</t>
  </si>
  <si>
    <t>-381266046</t>
  </si>
  <si>
    <t>114</t>
  </si>
  <si>
    <t>766694116</t>
  </si>
  <si>
    <t>Montáž ostatních truhlářských konstrukcí parapetních desek dřevěných nebo plastových šířky do 300 mm</t>
  </si>
  <si>
    <t>-334773299</t>
  </si>
  <si>
    <t>https://podminky.urs.cz/item/CS_URS_2025_02/766694116</t>
  </si>
  <si>
    <t>"O01"1*2,21</t>
  </si>
  <si>
    <t>"O02"2*0,84</t>
  </si>
  <si>
    <t>"O03"1*0,89</t>
  </si>
  <si>
    <t>"O04"2*0,6</t>
  </si>
  <si>
    <t>115</t>
  </si>
  <si>
    <t>60794102</t>
  </si>
  <si>
    <t>parapet dřevotřískový vnitřní povrch laminátový š 250mm</t>
  </si>
  <si>
    <t>-1105341440</t>
  </si>
  <si>
    <t>116</t>
  </si>
  <si>
    <t>60794121</t>
  </si>
  <si>
    <t>koncovka PVC k parapetním dřevotřískovým deskám 600mm</t>
  </si>
  <si>
    <t>-1461542943</t>
  </si>
  <si>
    <t>"O01"1</t>
  </si>
  <si>
    <t>"O02"2</t>
  </si>
  <si>
    <t>"O03"1</t>
  </si>
  <si>
    <t>117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</si>
  <si>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</si>
  <si>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</si>
  <si>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-1293802430</t>
  </si>
  <si>
    <t>https://podminky.urs.cz/item/CS_URS_2025_02/998766122</t>
  </si>
  <si>
    <t>118</t>
  </si>
  <si>
    <t>998766129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</si>
  <si>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</si>
  <si>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41504642</t>
  </si>
  <si>
    <t>https://podminky.urs.cz/item/CS_URS_2025_02/998766129</t>
  </si>
  <si>
    <t>767</t>
  </si>
  <si>
    <t>Konstrukce zámečnické</t>
  </si>
  <si>
    <t>119</t>
  </si>
  <si>
    <t>767161813</t>
  </si>
  <si>
    <t>Demontáž zábradlí do suti rovného nerozebíratelný spoj hmotnosti 1 m zábradlí do 20 kg</t>
  </si>
  <si>
    <t>96588091</t>
  </si>
  <si>
    <t>https://podminky.urs.cz/item/CS_URS_2025_02/767161813</t>
  </si>
  <si>
    <t>"N17 Balkón"3,15+1,8</t>
  </si>
  <si>
    <t>120</t>
  </si>
  <si>
    <t>767661811</t>
  </si>
  <si>
    <t>Demontáž mříží pevných nebo otevíravých</t>
  </si>
  <si>
    <t>-1503072990</t>
  </si>
  <si>
    <t>https://podminky.urs.cz/item/CS_URS_2025_02/767661811</t>
  </si>
  <si>
    <t>" N04 Okenní mříže"</t>
  </si>
  <si>
    <t>2*1,5</t>
  </si>
  <si>
    <t>1,2*0,95</t>
  </si>
  <si>
    <t>2*(1,2*0,83)</t>
  </si>
  <si>
    <t>1,2*0,6</t>
  </si>
  <si>
    <t>121</t>
  </si>
  <si>
    <t>767893121</t>
  </si>
  <si>
    <t>Montáž stříšek nad venkovními vstupy z kovových profilů kotvených k nosné konstrukci pomocí konzol, výplň z umělých hmot rovná, šířky do 1,50 m</t>
  </si>
  <si>
    <t>1760118446</t>
  </si>
  <si>
    <t>https://podminky.urs.cz/item/CS_URS_2025_02/767893121</t>
  </si>
  <si>
    <t>Poznámka k položce:_x000D_
Zpětná montáž</t>
  </si>
  <si>
    <t>"N05 Stříška nad vstupem"1</t>
  </si>
  <si>
    <t>122</t>
  </si>
  <si>
    <t>767893811</t>
  </si>
  <si>
    <t>Demontáž stříšek nad venkovními vstupy z kovových profilů, výplň z umělých hmot</t>
  </si>
  <si>
    <t>1415378445</t>
  </si>
  <si>
    <t>https://podminky.urs.cz/item/CS_URS_2025_02/767893811</t>
  </si>
  <si>
    <t>"N05 Stříška nad vstupem"1,4</t>
  </si>
  <si>
    <t>782</t>
  </si>
  <si>
    <t>Dokončovací práce - obklady z kamene</t>
  </si>
  <si>
    <t>123</t>
  </si>
  <si>
    <t>782991911</t>
  </si>
  <si>
    <t>Oprava spárování obkladů z kamene včetně vyškrábání a vymytí spar aktivovanou maltou do 9 ks/m2</t>
  </si>
  <si>
    <t>-671124336</t>
  </si>
  <si>
    <t>https://podminky.urs.cz/item/CS_URS_2025_02/782991911</t>
  </si>
  <si>
    <t>"obklad kamenný</t>
  </si>
  <si>
    <t>"-(Okno Sokl J+HUP+HDS)</t>
  </si>
  <si>
    <t>Rozpad figury: obklad kamenný</t>
  </si>
  <si>
    <t>11,310+3,010</t>
  </si>
  <si>
    <t>Rozpad figury: Okno Sokl J</t>
  </si>
  <si>
    <t>0,720+0,720</t>
  </si>
  <si>
    <t>Rozpad figury: HUP</t>
  </si>
  <si>
    <t>0,440</t>
  </si>
  <si>
    <t>Rozpad figury: HDS</t>
  </si>
  <si>
    <t>0,420</t>
  </si>
  <si>
    <t>124</t>
  </si>
  <si>
    <t>782994912</t>
  </si>
  <si>
    <t>Obklady z kamene oprava - ostatní práce očištění vysátím</t>
  </si>
  <si>
    <t>-1720774519</t>
  </si>
  <si>
    <t>https://podminky.urs.cz/item/CS_URS_2025_02/782994912</t>
  </si>
  <si>
    <t>Rozpad figury: VV0014</t>
  </si>
  <si>
    <t>obklad kamenný</t>
  </si>
  <si>
    <t>-(Okno Sokl J+HUP+HDS)</t>
  </si>
  <si>
    <t>125</t>
  </si>
  <si>
    <t>782994914</t>
  </si>
  <si>
    <t>Obklady z kamene oprava - ostatní práce očištění tryskáním pískem (pískování)</t>
  </si>
  <si>
    <t>-1361592631</t>
  </si>
  <si>
    <t>https://podminky.urs.cz/item/CS_URS_2025_02/782994914</t>
  </si>
  <si>
    <t>126</t>
  </si>
  <si>
    <t>782994921</t>
  </si>
  <si>
    <t>Obklady z kamene oprava - ostatní práce nátěr biocidním přípravkem</t>
  </si>
  <si>
    <t>338176148</t>
  </si>
  <si>
    <t>https://podminky.urs.cz/item/CS_URS_2025_02/782994921</t>
  </si>
  <si>
    <t>127</t>
  </si>
  <si>
    <t>782994923</t>
  </si>
  <si>
    <t>Obklady z kamene oprava - ostatní práce nátěr uzavírací transparentní</t>
  </si>
  <si>
    <t>-1875535483</t>
  </si>
  <si>
    <t>https://podminky.urs.cz/item/CS_URS_2025_02/782994923</t>
  </si>
  <si>
    <t>128</t>
  </si>
  <si>
    <t>998782121</t>
  </si>
  <si>
    <t>Přesun hmot pro obklady kamenné stanovený z hmotnosti přesunovaného materiálu vodorovná dopravní vzdálenost do 50 m ruční (bez užití mechanizace) v objektech výšky do 6 m</t>
  </si>
  <si>
    <t>2136870363</t>
  </si>
  <si>
    <t>https://podminky.urs.cz/item/CS_URS_2025_02/998782121</t>
  </si>
  <si>
    <t>Práce a dodávky M</t>
  </si>
  <si>
    <t>22-M</t>
  </si>
  <si>
    <t>Montáže technologických zařízení pro dopravní stavby</t>
  </si>
  <si>
    <t>129</t>
  </si>
  <si>
    <t>220320233</t>
  </si>
  <si>
    <t>Montáž příslušenství zvonku tlačítka</t>
  </si>
  <si>
    <t>-92185432</t>
  </si>
  <si>
    <t>https://podminky.urs.cz/item/CS_URS_2025_02/220320233</t>
  </si>
  <si>
    <t>Poznámka k položce:_x000D_
Včetně úpravy připojení</t>
  </si>
  <si>
    <t>"N06A Zvonek u vstupních dveří z ulice"1</t>
  </si>
  <si>
    <t>130</t>
  </si>
  <si>
    <t>34531737</t>
  </si>
  <si>
    <t>zvonkové tablo s elektronickým vrátným 1 tlačítko, rámeček se stříškou</t>
  </si>
  <si>
    <t>1735347624</t>
  </si>
  <si>
    <t>131</t>
  </si>
  <si>
    <t>228320233</t>
  </si>
  <si>
    <t>Demontáž příslušenství zvonku tlačítka</t>
  </si>
  <si>
    <t>-668236626</t>
  </si>
  <si>
    <t>https://podminky.urs.cz/item/CS_URS_2025_02/228320233</t>
  </si>
  <si>
    <t>" N06A Zvonek u vstupních dveří z ulice"1</t>
  </si>
  <si>
    <t>58-M</t>
  </si>
  <si>
    <t>Revize vyhrazených technických zařízení</t>
  </si>
  <si>
    <t>132</t>
  </si>
  <si>
    <t>580105001</t>
  </si>
  <si>
    <t>Hromosvody kontrola stavu ochrany před úderem blesku tyčového hromosvodu běžného objektu</t>
  </si>
  <si>
    <t>svod</t>
  </si>
  <si>
    <t>1902118714</t>
  </si>
  <si>
    <t>https://podminky.urs.cz/item/CS_URS_2025_02/580105001</t>
  </si>
  <si>
    <t>133</t>
  </si>
  <si>
    <t>580105062</t>
  </si>
  <si>
    <t>Hromosvody měření zemního odporu svodu přes 2 do 8 svodů</t>
  </si>
  <si>
    <t>měření</t>
  </si>
  <si>
    <t>1213309378</t>
  </si>
  <si>
    <t>https://podminky.urs.cz/item/CS_URS_2025_02/580105062</t>
  </si>
  <si>
    <t>HZS</t>
  </si>
  <si>
    <t>Hodinové zúčtovací sazby</t>
  </si>
  <si>
    <t>134</t>
  </si>
  <si>
    <t>HZS1292</t>
  </si>
  <si>
    <t>Hodinové zúčtovací sazby profesí HSV zemní a pomocné práce stavební dělník</t>
  </si>
  <si>
    <t>hod</t>
  </si>
  <si>
    <t>512</t>
  </si>
  <si>
    <t>878505466</t>
  </si>
  <si>
    <t>https://podminky.urs.cz/item/CS_URS_2025_02/HZS1292</t>
  </si>
  <si>
    <t>Poznámka k položce:_x000D_
Odhad - _x000D_
Práce budou účtovány dle skutečně provedených prací zapsaných v SD a odsouhlaseným zástupcem investora, či TDI.</t>
  </si>
  <si>
    <t>"Jinde nespecifikované práce"24</t>
  </si>
  <si>
    <t>135</t>
  </si>
  <si>
    <t>HZS1301</t>
  </si>
  <si>
    <t>Hodinové zúčtovací sazby profesí HSV provádění konstrukcí zedník</t>
  </si>
  <si>
    <t>1471704899</t>
  </si>
  <si>
    <t>https://podminky.urs.cz/item/CS_URS_2025_02/HZS1301</t>
  </si>
  <si>
    <t>136</t>
  </si>
  <si>
    <t>HZS1311</t>
  </si>
  <si>
    <t>Hodinové zúčtovací sazby profesí HSV provádění konstrukcí omítkář</t>
  </si>
  <si>
    <t>-500511270</t>
  </si>
  <si>
    <t>https://podminky.urs.cz/item/CS_URS_2025_02/HZS1311</t>
  </si>
  <si>
    <t>137</t>
  </si>
  <si>
    <t>HZS1341</t>
  </si>
  <si>
    <t>Hodinové zúčtovací sazby profesí HSV provádění konstrukcí lešenář</t>
  </si>
  <si>
    <t>915119828</t>
  </si>
  <si>
    <t>https://podminky.urs.cz/item/CS_URS_2025_02/HZS1341</t>
  </si>
  <si>
    <t>138</t>
  </si>
  <si>
    <t>HZS2492</t>
  </si>
  <si>
    <t>Hodinové zúčtovací sazby profesí PSV zednické výpomoci a pomocné práce PSV pomocný dělník PSV</t>
  </si>
  <si>
    <t>-1873933839</t>
  </si>
  <si>
    <t>https://podminky.urs.cz/item/CS_URS_2025_02/HZS2492</t>
  </si>
  <si>
    <t>OST</t>
  </si>
  <si>
    <t>Ostatní</t>
  </si>
  <si>
    <t>139</t>
  </si>
  <si>
    <t>N03</t>
  </si>
  <si>
    <t>N03 Čidlo na kotel</t>
  </si>
  <si>
    <t>Soubor</t>
  </si>
  <si>
    <t>-190094423</t>
  </si>
  <si>
    <t>Poznámka k položce:_x000D_
demontáž_x000D_
prodloužení připojení_x000D_
zpětná montáž</t>
  </si>
  <si>
    <t>140</t>
  </si>
  <si>
    <t>N09</t>
  </si>
  <si>
    <t>N09 Domovní číslo a informační cedule</t>
  </si>
  <si>
    <t>-1251801713</t>
  </si>
  <si>
    <t>Poznámka k položce:_x000D_
demontáž_x000D_
zpětná montáž</t>
  </si>
  <si>
    <t>141</t>
  </si>
  <si>
    <t>N11</t>
  </si>
  <si>
    <t>N11 Elektroinstalační krabice</t>
  </si>
  <si>
    <t>1994715356</t>
  </si>
  <si>
    <t>Poznámka k položce:_x000D_
demontáž_x000D_
prodloužení připojení bm 0,32_x000D_
zpětná montáž</t>
  </si>
  <si>
    <t>142</t>
  </si>
  <si>
    <t>N12</t>
  </si>
  <si>
    <t>N12 Vodovodní kohouty</t>
  </si>
  <si>
    <t>-735902396</t>
  </si>
  <si>
    <t>Poznámka k položce:_x000D_
demontáž_x000D_
prodloužení přípojky vodovodu bm 0,16_x000D_
zpětná montáž</t>
  </si>
  <si>
    <t>143</t>
  </si>
  <si>
    <t>N15</t>
  </si>
  <si>
    <t>N15 Částečné vybourání schodů z ulice</t>
  </si>
  <si>
    <t>185967439</t>
  </si>
  <si>
    <t>Poznámka k položce:_x000D_
posun okapového svodu vedeného pod schodištěm_x000D_
úprava/dostavba schodiště podle nové polohy svodu</t>
  </si>
  <si>
    <t>144</t>
  </si>
  <si>
    <t>N16</t>
  </si>
  <si>
    <t>N16 Zahradní domek</t>
  </si>
  <si>
    <t>2134120014</t>
  </si>
  <si>
    <t>Poznámka k položce:_x000D_
rozebrání (části) konstrukce v místě fasády_x000D_
zpětné dostavění konstrukce_x000D_
včetně zkrácení/úpravy tvaru v místě fasády</t>
  </si>
  <si>
    <t>145</t>
  </si>
  <si>
    <t>N22</t>
  </si>
  <si>
    <t>N22 Vstupní branka</t>
  </si>
  <si>
    <t>-780456472</t>
  </si>
  <si>
    <t>Poznámka k položce:_x000D_
 úprava šířky - zúžení_x000D_
 včetně úpravy šíře křídla_x000D_
 včetně úpravy připojení elektromotorického zámku</t>
  </si>
  <si>
    <t>146</t>
  </si>
  <si>
    <t>N23</t>
  </si>
  <si>
    <t>N23 Odvětrání kotelny</t>
  </si>
  <si>
    <t>-1079782848</t>
  </si>
  <si>
    <t>Poznámka k položce:_x000D_
úprava potrubí odvětrání</t>
  </si>
  <si>
    <t>147</t>
  </si>
  <si>
    <t>N24</t>
  </si>
  <si>
    <t>N24 Odvětrání kotelny</t>
  </si>
  <si>
    <t>-1076816000</t>
  </si>
  <si>
    <t>Průzkumné, zeměměřičské a projektové práce</t>
  </si>
  <si>
    <t>148</t>
  </si>
  <si>
    <t>Ostatní dokumentace stavby</t>
  </si>
  <si>
    <t>2058554954</t>
  </si>
  <si>
    <t>"Kotevní Plán KZS"1</t>
  </si>
  <si>
    <t>149</t>
  </si>
  <si>
    <t>043194000</t>
  </si>
  <si>
    <t>Zkoušky ostatní</t>
  </si>
  <si>
    <t>730617529</t>
  </si>
  <si>
    <t>https://podminky.urs.cz/item/CS_URS_2025_02/043194000</t>
  </si>
  <si>
    <t>"Odtrhová zkouška - KZS"1</t>
  </si>
  <si>
    <t>SEZNAM FIGUR</t>
  </si>
  <si>
    <t>Výměra</t>
  </si>
  <si>
    <t>Použití figury:</t>
  </si>
  <si>
    <t>Montáž lešení řadového modulového lehkého zatížení do 200 kg/m2 š od 0,6 do 0,9 m v do 10 m</t>
  </si>
  <si>
    <t>Demontáž lešení řadového modulového lehkého zatížení do 200 kg/m2 š od 0,6 do 0,9 m v do 10 m</t>
  </si>
  <si>
    <t>Montáž ochranné sítě z textilie z umělých vláken</t>
  </si>
  <si>
    <t>Demontáž ochranné sítě z textilie z umělých vláken</t>
  </si>
  <si>
    <t>Dovoz a odvoz lešení řadového do 10 km včetně naložení a složení</t>
  </si>
  <si>
    <t>Montáž izolace tepelné stěn lepením celoplošně rohoží, pásů, dílců, desek</t>
  </si>
  <si>
    <t>Vápenocementová štuková omítka ostění nebo nadpraží</t>
  </si>
  <si>
    <t>Pletivo sklovláknité vnitřních pilířů nebo sloupů vtlačené do tmelu</t>
  </si>
  <si>
    <t>Vápenný štuk vnitřních pilířů nebo sloupů tloušťky do 3 mm</t>
  </si>
  <si>
    <t>Hrubá plocha J-(Okno J+Dveře J)</t>
  </si>
  <si>
    <t>Hrubá plocha S-(Okno S+Luxfery N20+Dveře N18+Dveře J)</t>
  </si>
  <si>
    <t>Hrubá plocha V-(Okno V)</t>
  </si>
  <si>
    <t>Hrubá plocha Z</t>
  </si>
  <si>
    <t>Oprava vnější vápenocementové hladké omítky složitosti 1 stěn v rozsahu přes 10 do 30 %</t>
  </si>
  <si>
    <t>Očištění vnějších ploch tlakovou vodou</t>
  </si>
  <si>
    <t>Otlučení (osekání) vnější vápenné nebo vápenocementové omítky stupně členitosti 1 a 2 v rozsahu přes 20 do 30 %</t>
  </si>
  <si>
    <t>Penetrační nátěr vnějších stěn nanášený ručně</t>
  </si>
  <si>
    <t>Montáž kontaktního zateplení vnějších stěn lepením a mechanickým kotvením polystyrénových desek do betonu a zdiva tl přes 120 do 160 mm</t>
  </si>
  <si>
    <t>Příplatek k cenám kontaktního zateplení vnějších stěn za zápustnou montáž a použití tepelněizolačních zátek z polystyrenu</t>
  </si>
  <si>
    <t>Příplatek k cenám kontaktního zateplení vnějších stěn za použití disperzní (organické) armovací hmoty stěrkování</t>
  </si>
  <si>
    <t>Tenkovrstvá minerální zatíraná (škrábaná) omítka zrnitost 3,0 mm vnějších stěn</t>
  </si>
  <si>
    <t>Montáž profilů kontaktního zateplení připevněných mechanicky</t>
  </si>
  <si>
    <t>Příplatek k úpravám povrchů za provádění styku dvou barev nebo struktur na fasádě</t>
  </si>
  <si>
    <t>Ostění J+Nadpraží J+Parapet K01 - J</t>
  </si>
  <si>
    <t>Ostění S+Nadpraží S+Parapet K01 - S</t>
  </si>
  <si>
    <t>Ostění V+Nadpraží V+Parapet K01 - V</t>
  </si>
  <si>
    <t>Montáž kontaktního zateplení vnějšího ostění, nadpraží nebo parapetu hl. špalety do 400 mm lepením desek z polystyrenu tl do 40 mm</t>
  </si>
  <si>
    <t>Ostění J+Nadpraží J</t>
  </si>
  <si>
    <t>Ostění S+Nadpraží S</t>
  </si>
  <si>
    <t>Ostění V+Nadpraží V</t>
  </si>
  <si>
    <t>Ostění S Sokl+Ostění V Sokl+Nadpraží S Sokl+Nadpraží V Sokl</t>
  </si>
  <si>
    <t>Penetrační nátěr vnějších pilířů nebo sloupů nanášený ručně</t>
  </si>
  <si>
    <t>Tenkovrstvá minerální zatíraná (škrábaná) omítka zrnitost 3,0 mm vnějších pilířů nebo sloupů</t>
  </si>
  <si>
    <t>Nadpraží J</t>
  </si>
  <si>
    <t>Nadpraží S</t>
  </si>
  <si>
    <t>Nadpraží V</t>
  </si>
  <si>
    <t>Nadpraží S Sokl+Nadpraží V Sokl</t>
  </si>
  <si>
    <t>Roh - PVC</t>
  </si>
  <si>
    <t>Montáž kontaktního zateplení vnějšího ostění, nadpraží nebo parapetu hl. špalety do 200 mm lepením desek z polystyrenu tl do 40 mm</t>
  </si>
  <si>
    <t>Zatření spár vápennou maltou vnějších stěn z tvárnic nebo kamene</t>
  </si>
  <si>
    <t>Negativní nuta J</t>
  </si>
  <si>
    <t>Negativní nuta S</t>
  </si>
  <si>
    <t>Negativní Nuta V</t>
  </si>
  <si>
    <t>Negativní Nuta Z</t>
  </si>
  <si>
    <t>Okno J - Nové</t>
  </si>
  <si>
    <t>Okno S - Nové</t>
  </si>
  <si>
    <t>Okno V - Nové</t>
  </si>
  <si>
    <t>Zakrytí výplní otvorů fólií přilepenou na začišťovací lišty</t>
  </si>
  <si>
    <t>(dl sever+dl východ+dl jih+dl zapad)*2</t>
  </si>
  <si>
    <t>Zakrytí podélných ploch fólií volně položenou</t>
  </si>
  <si>
    <t>Oprava spárování obkladů z kamene aktivovanou maltou do 9 ks/m2</t>
  </si>
  <si>
    <t>Obklady z kamene oprava - očištění obkladů z kamene vysátím</t>
  </si>
  <si>
    <t>Obklady z kamene oprava - očištění obkladů z kamene tryskáním pískem (pískování)</t>
  </si>
  <si>
    <t>Obklady z kamene oprava - nátěr biocidním přípravkem</t>
  </si>
  <si>
    <t>Obklady z kamene oprava - nátěr uzavírací transparentní</t>
  </si>
  <si>
    <t>dl jih</t>
  </si>
  <si>
    <t>dl sever</t>
  </si>
  <si>
    <t>dl východ</t>
  </si>
  <si>
    <t>dl zapad</t>
  </si>
  <si>
    <t>Dveře J</t>
  </si>
  <si>
    <t>Dveře N18</t>
  </si>
  <si>
    <t>HDS</t>
  </si>
  <si>
    <t>Hrubá plocha J</t>
  </si>
  <si>
    <t>Hrubá plocha S</t>
  </si>
  <si>
    <t>Hrubá plocha V</t>
  </si>
  <si>
    <t>HUP</t>
  </si>
  <si>
    <t>Luxfery N20</t>
  </si>
  <si>
    <t>Nadpraží S Sokl</t>
  </si>
  <si>
    <t>Nadpraží V Sokl</t>
  </si>
  <si>
    <t>Okno J</t>
  </si>
  <si>
    <t>Okno S</t>
  </si>
  <si>
    <t>Okno Sokl J</t>
  </si>
  <si>
    <t>Okno V</t>
  </si>
  <si>
    <t>Ostění J</t>
  </si>
  <si>
    <t>Ostění S</t>
  </si>
  <si>
    <t>Ostění S Sokl</t>
  </si>
  <si>
    <t>Ostění V</t>
  </si>
  <si>
    <t>Ostění V Sokl</t>
  </si>
  <si>
    <t>Parapet K01 - J - sokl</t>
  </si>
  <si>
    <t>Parapet K01 - S - sokl</t>
  </si>
  <si>
    <t>Plocha J - nová</t>
  </si>
  <si>
    <t>Plocha S - Nová</t>
  </si>
  <si>
    <t>Plocha V - Nová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</si>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</sst>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u/>
      <sz val="8"/>
      <color theme="1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9"/>
      <color theme="10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center" indent="1"/>
    </xf>
    <xf numFmtId="167" fontId="21" fillId="0" borderId="0" xfId="0" applyNumberFormat="1" applyFont="1" applyAlignment="1" applyProtection="1">
      <alignment vertical="center"/>
    </xf>
    <xf numFmtId="0" fontId="17" fillId="0" borderId="0" xfId="0" applyFont="1" applyAlignment="1" applyProtection="1">
      <alignment horizontal="left" vertical="center" indent="2"/>
    </xf>
    <xf numFmtId="0" fontId="21" fillId="0" borderId="0" xfId="0" applyFont="1" applyAlignment="1" applyProtection="1">
      <alignment horizontal="left" vertical="center" indent="2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0" xfId="1" applyFont="1" applyAlignment="1" applyProtection="1">
      <alignment vertical="center"/>
    </xf>
    <xf numFmtId="0" fontId="39" fillId="0" borderId="0" xfId="1" applyFont="1" applyAlignment="1" applyProtection="1">
      <alignment horizontal="left" vertical="center" indent="1"/>
    </xf>
    <xf numFmtId="0" fontId="40" fillId="0" borderId="23" xfId="0" applyFont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2" fillId="0" borderId="17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 wrapText="1"/>
    </xf>
    <xf numFmtId="0" fontId="42" fillId="0" borderId="23" xfId="0" applyFont="1" applyBorder="1" applyAlignment="1">
      <alignment horizontal="left" vertical="center"/>
    </xf>
    <xf numFmtId="167" fontId="42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43" fillId="0" borderId="17" xfId="1" applyFont="1" applyBorder="1" applyAlignment="1">
      <alignment vertical="center" wrapText="1"/>
    </xf>
    <xf numFmtId="167" fontId="42" fillId="0" borderId="19" xfId="0" applyNumberFormat="1" applyFont="1" applyBorder="1" applyAlignment="1">
      <alignment vertical="center" wrapText="1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7" fillId="0" borderId="1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wrapText="1"/>
    </xf>
    <xf numFmtId="0" fontId="45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0" fontId="46" fillId="0" borderId="29" xfId="0" applyFont="1" applyBorder="1" applyAlignment="1">
      <alignment horizontal="left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039103000" TargetMode="External"/><Relationship Id="rId3" Type="http://schemas.openxmlformats.org/officeDocument/2006/relationships/hyperlink" Target="https://podminky.urs.cz/item/CS_URS_2025_02/013294000" TargetMode="External"/><Relationship Id="rId7" Type="http://schemas.openxmlformats.org/officeDocument/2006/relationships/hyperlink" Target="https://podminky.urs.cz/item/CS_URS_2025_02/034503000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013284000" TargetMode="External"/><Relationship Id="rId1" Type="http://schemas.openxmlformats.org/officeDocument/2006/relationships/hyperlink" Target="https://podminky.urs.cz/item/CS_URS_2025_02/013254000" TargetMode="External"/><Relationship Id="rId6" Type="http://schemas.openxmlformats.org/officeDocument/2006/relationships/hyperlink" Target="https://podminky.urs.cz/item/CS_URS_2025_02/034103000" TargetMode="External"/><Relationship Id="rId11" Type="http://schemas.openxmlformats.org/officeDocument/2006/relationships/hyperlink" Target="https://podminky.urs.cz/item/CS_URS_2025_02/081002000" TargetMode="External"/><Relationship Id="rId5" Type="http://schemas.openxmlformats.org/officeDocument/2006/relationships/hyperlink" Target="https://podminky.urs.cz/item/CS_URS_2025_02/032803000" TargetMode="External"/><Relationship Id="rId10" Type="http://schemas.openxmlformats.org/officeDocument/2006/relationships/hyperlink" Target="https://podminky.urs.cz/item/CS_URS_2025_02/045002000" TargetMode="External"/><Relationship Id="rId4" Type="http://schemas.openxmlformats.org/officeDocument/2006/relationships/hyperlink" Target="https://podminky.urs.cz/item/CS_URS_2025_02/032103000" TargetMode="External"/><Relationship Id="rId9" Type="http://schemas.openxmlformats.org/officeDocument/2006/relationships/hyperlink" Target="https://podminky.urs.cz/item/CS_URS_2025_02/039203000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2/767893121" TargetMode="External"/><Relationship Id="rId21" Type="http://schemas.openxmlformats.org/officeDocument/2006/relationships/hyperlink" Target="https://podminky.urs.cz/item/CS_URS_2025_02/622212051" TargetMode="External"/><Relationship Id="rId42" Type="http://schemas.openxmlformats.org/officeDocument/2006/relationships/hyperlink" Target="https://vymery.bimplatforma.cz/version/215369_4CcG3fr8kYb76_0chYeJC6r1hN1Oz-U35G5QKYEwy4TB_0XsLOsX9GWdUT-kQJzjprE0ALt0iNJQRxTyaTDzMQ" TargetMode="External"/><Relationship Id="rId63" Type="http://schemas.openxmlformats.org/officeDocument/2006/relationships/hyperlink" Target="https://podminky.urs.cz/item/CS_URS_2025_02/944511211" TargetMode="External"/><Relationship Id="rId84" Type="http://schemas.openxmlformats.org/officeDocument/2006/relationships/hyperlink" Target="https://podminky.urs.cz/item/CS_URS_2025_02/741374900" TargetMode="External"/><Relationship Id="rId138" Type="http://schemas.openxmlformats.org/officeDocument/2006/relationships/hyperlink" Target="https://podminky.urs.cz/item/CS_URS_2025_02/HZS1292" TargetMode="External"/><Relationship Id="rId107" Type="http://schemas.openxmlformats.org/officeDocument/2006/relationships/hyperlink" Target="https://podminky.urs.cz/item/CS_URS_2025_02/764508132" TargetMode="External"/><Relationship Id="rId11" Type="http://schemas.openxmlformats.org/officeDocument/2006/relationships/hyperlink" Target="https://vymery.bimplatforma.cz/version/215369_4CcG3fr8kYb76_0chYeJC6r1hN1Oz-U35G5QKYEwy4TB_0XsLOsX9GWdUT-kQJzjprE0ALt0iNJQRxTyaTDzMQ" TargetMode="External"/><Relationship Id="rId32" Type="http://schemas.openxmlformats.org/officeDocument/2006/relationships/hyperlink" Target="https://vymery.bimplatforma.cz/version/215369_RyKzS7AmV_fvn1tLHEeWNke4JFsVDohUEsts9xy_aydoTrnk_OptdWg_rYKw6YWFeTb6VVIZCBnjslyaUYiwrw" TargetMode="External"/><Relationship Id="rId53" Type="http://schemas.openxmlformats.org/officeDocument/2006/relationships/hyperlink" Target="https://vymery.bimplatforma.cz/version/215369_V1tTy79V3FcgN0vO9jwLV1wBv_oc4hPwPrCG7h1lsaAvvdFRhQqJjYFC9mRGhESPNm7M4VklhhXPjXwYb_yqrw" TargetMode="External"/><Relationship Id="rId74" Type="http://schemas.openxmlformats.org/officeDocument/2006/relationships/hyperlink" Target="https://podminky.urs.cz/item/CS_URS_2025_02/997013219" TargetMode="External"/><Relationship Id="rId128" Type="http://schemas.openxmlformats.org/officeDocument/2006/relationships/hyperlink" Target="https://vymery.bimplatforma.cz/version/215369_FYpns934YPuo4OlVb_2jz2F5_WItZF1ek61Md6ruLT1mNV2tlKy0WvBJmwuhWRJ8hO6kh8KTSmY52g9NDqHrTQ" TargetMode="External"/><Relationship Id="rId5" Type="http://schemas.openxmlformats.org/officeDocument/2006/relationships/hyperlink" Target="https://podminky.urs.cz/item/CS_URS_2025_02/613311131" TargetMode="External"/><Relationship Id="rId90" Type="http://schemas.openxmlformats.org/officeDocument/2006/relationships/hyperlink" Target="https://podminky.urs.cz/item/CS_URS_2025_02/741421843" TargetMode="External"/><Relationship Id="rId95" Type="http://schemas.openxmlformats.org/officeDocument/2006/relationships/hyperlink" Target="https://podminky.urs.cz/item/CS_URS_2025_02/751398022" TargetMode="External"/><Relationship Id="rId22" Type="http://schemas.openxmlformats.org/officeDocument/2006/relationships/hyperlink" Target="https://vymery.bimplatforma.cz/version/215369_3KZSIlhHLF6-WT_IHxNBmm0WMTCfBDnuG7xp9MdNmrZgQW5Xq5PJ8DuFMbjldmWAmS8xqeYyEKl3yS6WDicJHg" TargetMode="External"/><Relationship Id="rId27" Type="http://schemas.openxmlformats.org/officeDocument/2006/relationships/hyperlink" Target="https://vymery.bimplatforma.cz/version/215369_A0Qz28H1zhGXYqKRfoQ-kAbHnR2f4zXSGEq8XTO3fUOBS497jIzL_2s7EK1__y1RTSJGGKaCvD13SmhTu0wsgA" TargetMode="External"/><Relationship Id="rId43" Type="http://schemas.openxmlformats.org/officeDocument/2006/relationships/hyperlink" Target="https://vymery.bimplatforma.cz/version/215369_A0Qz28H1zhGXYqKRfoQ-kAbHnR2f4zXSGEq8XTO3fUOBS497jIzL_2s7EK1__y1RTSJGGKaCvD13SmhTu0wsgA" TargetMode="External"/><Relationship Id="rId48" Type="http://schemas.openxmlformats.org/officeDocument/2006/relationships/hyperlink" Target="https://podminky.urs.cz/item/CS_URS_2025_02/629991012" TargetMode="External"/><Relationship Id="rId64" Type="http://schemas.openxmlformats.org/officeDocument/2006/relationships/hyperlink" Target="https://podminky.urs.cz/item/CS_URS_2025_02/944511811" TargetMode="External"/><Relationship Id="rId69" Type="http://schemas.openxmlformats.org/officeDocument/2006/relationships/hyperlink" Target="https://podminky.urs.cz/item/CS_URS_2025_02/976082131" TargetMode="External"/><Relationship Id="rId113" Type="http://schemas.openxmlformats.org/officeDocument/2006/relationships/hyperlink" Target="https://podminky.urs.cz/item/CS_URS_2025_02/998766122" TargetMode="External"/><Relationship Id="rId118" Type="http://schemas.openxmlformats.org/officeDocument/2006/relationships/hyperlink" Target="https://podminky.urs.cz/item/CS_URS_2025_02/767893811" TargetMode="External"/><Relationship Id="rId134" Type="http://schemas.openxmlformats.org/officeDocument/2006/relationships/hyperlink" Target="https://podminky.urs.cz/item/CS_URS_2025_02/220320233" TargetMode="External"/><Relationship Id="rId139" Type="http://schemas.openxmlformats.org/officeDocument/2006/relationships/hyperlink" Target="https://podminky.urs.cz/item/CS_URS_2025_02/HZS1301" TargetMode="External"/><Relationship Id="rId80" Type="http://schemas.openxmlformats.org/officeDocument/2006/relationships/hyperlink" Target="https://podminky.urs.cz/item/CS_URS_2025_02/998713122" TargetMode="External"/><Relationship Id="rId85" Type="http://schemas.openxmlformats.org/officeDocument/2006/relationships/hyperlink" Target="https://podminky.urs.cz/item/CS_URS_2025_02/741420001" TargetMode="External"/><Relationship Id="rId12" Type="http://schemas.openxmlformats.org/officeDocument/2006/relationships/hyperlink" Target="https://vymery.bimplatforma.cz/version/215369_A0Qz28H1zhGXYqKRfoQ-kAbHnR2f4zXSGEq8XTO3fUOBS497jIzL_2s7EK1__y1RTSJGGKaCvD13SmhTu0wsgA" TargetMode="External"/><Relationship Id="rId17" Type="http://schemas.openxmlformats.org/officeDocument/2006/relationships/hyperlink" Target="https://podminky.urs.cz/item/CS_URS_2025_02/622211031" TargetMode="External"/><Relationship Id="rId33" Type="http://schemas.openxmlformats.org/officeDocument/2006/relationships/hyperlink" Target="https://vymery.bimplatforma.cz/version/215369_YSWv5xeYdXMVyunBZsnHcFqKt6fd-TJ3nJMPLroIdLvpZ3pPl-OVfMEj0f6p9pOPxX3IxySGQUSXXDq4-FU44w" TargetMode="External"/><Relationship Id="rId38" Type="http://schemas.openxmlformats.org/officeDocument/2006/relationships/hyperlink" Target="https://vymery.bimplatforma.cz/version/215369_1bosltK5F49IuZHkBl3yXQhPfno__iQe3ERfZ8Hs1VdXu1oXLWFP51nH_ytmH-Y_mVTADuq3L3xvNjUfokebvA" TargetMode="External"/><Relationship Id="rId59" Type="http://schemas.openxmlformats.org/officeDocument/2006/relationships/hyperlink" Target="https://podminky.urs.cz/item/CS_URS_2025_02/944111121" TargetMode="External"/><Relationship Id="rId103" Type="http://schemas.openxmlformats.org/officeDocument/2006/relationships/hyperlink" Target="https://podminky.urs.cz/item/CS_URS_2025_02/764226446" TargetMode="External"/><Relationship Id="rId108" Type="http://schemas.openxmlformats.org/officeDocument/2006/relationships/hyperlink" Target="https://podminky.urs.cz/item/CS_URS_2025_02/998764122" TargetMode="External"/><Relationship Id="rId124" Type="http://schemas.openxmlformats.org/officeDocument/2006/relationships/hyperlink" Target="https://podminky.urs.cz/item/CS_URS_2025_02/782994914" TargetMode="External"/><Relationship Id="rId129" Type="http://schemas.openxmlformats.org/officeDocument/2006/relationships/hyperlink" Target="https://vymery.bimplatforma.cz/version/215369_FYpns934YPuo4OlVb_2jz2F5_WItZF1ek61Md6ruLT1mNV2tlKy0WvBJmwuhWRJ8hO6kh8KTSmY52g9NDqHrTQ" TargetMode="External"/><Relationship Id="rId54" Type="http://schemas.openxmlformats.org/officeDocument/2006/relationships/hyperlink" Target="https://vymery.bimplatforma.cz/version/215369_V1tTy79V3FcgN0vO9jwLV1wBv_oc4hPwPrCG7h1lsaAvvdFRhQqJjYFC9mRGhESPNm7M4VklhhXPjXwYb_yqrw" TargetMode="External"/><Relationship Id="rId70" Type="http://schemas.openxmlformats.org/officeDocument/2006/relationships/hyperlink" Target="https://podminky.urs.cz/item/CS_URS_2025_02/978015341" TargetMode="External"/><Relationship Id="rId75" Type="http://schemas.openxmlformats.org/officeDocument/2006/relationships/hyperlink" Target="https://podminky.urs.cz/item/CS_URS_2025_02/997013501" TargetMode="External"/><Relationship Id="rId91" Type="http://schemas.openxmlformats.org/officeDocument/2006/relationships/hyperlink" Target="https://podminky.urs.cz/item/CS_URS_2025_02/741421871" TargetMode="External"/><Relationship Id="rId96" Type="http://schemas.openxmlformats.org/officeDocument/2006/relationships/hyperlink" Target="https://podminky.urs.cz/item/CS_URS_2025_02/751398025" TargetMode="External"/><Relationship Id="rId140" Type="http://schemas.openxmlformats.org/officeDocument/2006/relationships/hyperlink" Target="https://podminky.urs.cz/item/CS_URS_2025_02/HZS1311" TargetMode="External"/><Relationship Id="rId145" Type="http://schemas.openxmlformats.org/officeDocument/2006/relationships/drawing" Target="../drawings/drawing3.xml"/><Relationship Id="rId1" Type="http://schemas.openxmlformats.org/officeDocument/2006/relationships/hyperlink" Target="https://podminky.urs.cz/item/CS_URS_2025_02/310271041" TargetMode="External"/><Relationship Id="rId6" Type="http://schemas.openxmlformats.org/officeDocument/2006/relationships/hyperlink" Target="https://podminky.urs.cz/item/CS_URS_2025_02/619991021" TargetMode="External"/><Relationship Id="rId23" Type="http://schemas.openxmlformats.org/officeDocument/2006/relationships/hyperlink" Target="https://podminky.urs.cz/item/CS_URS_2025_02/622251101" TargetMode="External"/><Relationship Id="rId28" Type="http://schemas.openxmlformats.org/officeDocument/2006/relationships/hyperlink" Target="https://vymery.bimplatforma.cz/version/215369_4CcG3fr8kYb76_0chYeJC6r1hN1Oz-U35G5QKYEwy4TB_0XsLOsX9GWdUT-kQJzjprE0ALt0iNJQRxTyaTDzMQ" TargetMode="External"/><Relationship Id="rId49" Type="http://schemas.openxmlformats.org/officeDocument/2006/relationships/hyperlink" Target="https://vymery.bimplatforma.cz/version/215369_N6LReJqZqhapQEBs_f6JMul5dAFMJQ3mRc5K60G9vlvxdsKJseRzgN7bNkfXksvgVJVkswTDwfTdoYlUwlV-fg" TargetMode="External"/><Relationship Id="rId114" Type="http://schemas.openxmlformats.org/officeDocument/2006/relationships/hyperlink" Target="https://podminky.urs.cz/item/CS_URS_2025_02/998766129" TargetMode="External"/><Relationship Id="rId119" Type="http://schemas.openxmlformats.org/officeDocument/2006/relationships/hyperlink" Target="https://podminky.urs.cz/item/CS_URS_2025_02/782991911" TargetMode="External"/><Relationship Id="rId44" Type="http://schemas.openxmlformats.org/officeDocument/2006/relationships/hyperlink" Target="https://podminky.urs.cz/item/CS_URS_2025_02/623131121" TargetMode="External"/><Relationship Id="rId60" Type="http://schemas.openxmlformats.org/officeDocument/2006/relationships/hyperlink" Target="https://podminky.urs.cz/item/CS_URS_2025_02/944111221" TargetMode="External"/><Relationship Id="rId65" Type="http://schemas.openxmlformats.org/officeDocument/2006/relationships/hyperlink" Target="https://podminky.urs.cz/item/CS_URS_2025_02/962081131" TargetMode="External"/><Relationship Id="rId81" Type="http://schemas.openxmlformats.org/officeDocument/2006/relationships/hyperlink" Target="https://podminky.urs.cz/item/CS_URS_2025_02/741310031" TargetMode="External"/><Relationship Id="rId86" Type="http://schemas.openxmlformats.org/officeDocument/2006/relationships/hyperlink" Target="https://podminky.urs.cz/item/CS_URS_2025_02/741420021" TargetMode="External"/><Relationship Id="rId130" Type="http://schemas.openxmlformats.org/officeDocument/2006/relationships/hyperlink" Target="https://podminky.urs.cz/item/CS_URS_2025_02/782994923" TargetMode="External"/><Relationship Id="rId135" Type="http://schemas.openxmlformats.org/officeDocument/2006/relationships/hyperlink" Target="https://podminky.urs.cz/item/CS_URS_2025_02/228320233" TargetMode="External"/><Relationship Id="rId13" Type="http://schemas.openxmlformats.org/officeDocument/2006/relationships/hyperlink" Target="https://podminky.urs.cz/item/CS_URS_2025_02/622143003" TargetMode="External"/><Relationship Id="rId18" Type="http://schemas.openxmlformats.org/officeDocument/2006/relationships/hyperlink" Target="https://vymery.bimplatforma.cz/version/215369_4CcG3fr8kYb76_0chYeJC6r1hN1Oz-U35G5QKYEwy4TB_0XsLOsX9GWdUT-kQJzjprE0ALt0iNJQRxTyaTDzMQ" TargetMode="External"/><Relationship Id="rId39" Type="http://schemas.openxmlformats.org/officeDocument/2006/relationships/hyperlink" Target="https://podminky.urs.cz/item/CS_URS_2025_02/622325102" TargetMode="External"/><Relationship Id="rId109" Type="http://schemas.openxmlformats.org/officeDocument/2006/relationships/hyperlink" Target="https://podminky.urs.cz/item/CS_URS_2025_02/998764129" TargetMode="External"/><Relationship Id="rId34" Type="http://schemas.openxmlformats.org/officeDocument/2006/relationships/hyperlink" Target="https://vymery.bimplatforma.cz/version/215369_i7sd6tqwhOZv38I3qnN1EtRShzUc8j7xORASqfrQEu0rEbXCkz3KXmrejTrO_YPI7usAKdHtOqP2Jh1kMgti1w" TargetMode="External"/><Relationship Id="rId50" Type="http://schemas.openxmlformats.org/officeDocument/2006/relationships/hyperlink" Target="https://podminky.urs.cz/item/CS_URS_2025_02/629995101" TargetMode="External"/><Relationship Id="rId55" Type="http://schemas.openxmlformats.org/officeDocument/2006/relationships/hyperlink" Target="https://podminky.urs.cz/item/CS_URS_2025_02/941311111" TargetMode="External"/><Relationship Id="rId76" Type="http://schemas.openxmlformats.org/officeDocument/2006/relationships/hyperlink" Target="https://podminky.urs.cz/item/CS_URS_2025_02/997013509" TargetMode="External"/><Relationship Id="rId97" Type="http://schemas.openxmlformats.org/officeDocument/2006/relationships/hyperlink" Target="https://podminky.urs.cz/item/CS_URS_2025_02/751398821" TargetMode="External"/><Relationship Id="rId104" Type="http://schemas.openxmlformats.org/officeDocument/2006/relationships/hyperlink" Target="https://podminky.urs.cz/item/CS_URS_2025_02/764228405" TargetMode="External"/><Relationship Id="rId120" Type="http://schemas.openxmlformats.org/officeDocument/2006/relationships/hyperlink" Target="https://vymery.bimplatforma.cz/version/215369_FYpns934YPuo4OlVb_2jz2F5_WItZF1ek61Md6ruLT1mNV2tlKy0WvBJmwuhWRJ8hO6kh8KTSmY52g9NDqHrTQ" TargetMode="External"/><Relationship Id="rId125" Type="http://schemas.openxmlformats.org/officeDocument/2006/relationships/hyperlink" Target="https://vymery.bimplatforma.cz/version/215369_FYpns934YPuo4OlVb_2jz2F5_WItZF1ek61Md6ruLT1mNV2tlKy0WvBJmwuhWRJ8hO6kh8KTSmY52g9NDqHrTQ" TargetMode="External"/><Relationship Id="rId141" Type="http://schemas.openxmlformats.org/officeDocument/2006/relationships/hyperlink" Target="https://podminky.urs.cz/item/CS_URS_2025_02/HZS1341" TargetMode="External"/><Relationship Id="rId7" Type="http://schemas.openxmlformats.org/officeDocument/2006/relationships/hyperlink" Target="https://podminky.urs.cz/item/CS_URS_2025_02/622121110" TargetMode="External"/><Relationship Id="rId71" Type="http://schemas.openxmlformats.org/officeDocument/2006/relationships/hyperlink" Target="https://vymery.bimplatforma.cz/version/215369_yw6tSUSXTayFkqplWNobORcdqGftikbcztjgPVL2Uh7XJPD3U6BMLRkMqE1T-CyDsxzVaN71IHsXgyffGmg1rQ" TargetMode="External"/><Relationship Id="rId92" Type="http://schemas.openxmlformats.org/officeDocument/2006/relationships/hyperlink" Target="https://podminky.urs.cz/item/CS_URS_2025_02/998741122" TargetMode="External"/><Relationship Id="rId2" Type="http://schemas.openxmlformats.org/officeDocument/2006/relationships/hyperlink" Target="https://podminky.urs.cz/item/CS_URS_2025_02/310271045" TargetMode="External"/><Relationship Id="rId29" Type="http://schemas.openxmlformats.org/officeDocument/2006/relationships/hyperlink" Target="https://podminky.urs.cz/item/CS_URS_2025_02/622252001" TargetMode="External"/><Relationship Id="rId24" Type="http://schemas.openxmlformats.org/officeDocument/2006/relationships/hyperlink" Target="https://vymery.bimplatforma.cz/version/215369_A0Qz28H1zhGXYqKRfoQ-kAbHnR2f4zXSGEq8XTO3fUOBS497jIzL_2s7EK1__y1RTSJGGKaCvD13SmhTu0wsgA" TargetMode="External"/><Relationship Id="rId40" Type="http://schemas.openxmlformats.org/officeDocument/2006/relationships/hyperlink" Target="https://vymery.bimplatforma.cz/version/215369_yw6tSUSXTayFkqplWNobORcdqGftikbcztjgPVL2Uh7XJPD3U6BMLRkMqE1T-CyDsxzVaN71IHsXgyffGmg1rQ" TargetMode="External"/><Relationship Id="rId45" Type="http://schemas.openxmlformats.org/officeDocument/2006/relationships/hyperlink" Target="https://podminky.urs.cz/item/CS_URS_2025_02/623381032" TargetMode="External"/><Relationship Id="rId66" Type="http://schemas.openxmlformats.org/officeDocument/2006/relationships/hyperlink" Target="https://podminky.urs.cz/item/CS_URS_2025_02/963051113" TargetMode="External"/><Relationship Id="rId87" Type="http://schemas.openxmlformats.org/officeDocument/2006/relationships/hyperlink" Target="https://podminky.urs.cz/item/CS_URS_2025_02/741420051" TargetMode="External"/><Relationship Id="rId110" Type="http://schemas.openxmlformats.org/officeDocument/2006/relationships/hyperlink" Target="https://podminky.urs.cz/item/CS_URS_2025_02/766622131" TargetMode="External"/><Relationship Id="rId115" Type="http://schemas.openxmlformats.org/officeDocument/2006/relationships/hyperlink" Target="https://podminky.urs.cz/item/CS_URS_2025_02/767161813" TargetMode="External"/><Relationship Id="rId131" Type="http://schemas.openxmlformats.org/officeDocument/2006/relationships/hyperlink" Target="https://vymery.bimplatforma.cz/version/215369_FYpns934YPuo4OlVb_2jz2F5_WItZF1ek61Md6ruLT1mNV2tlKy0WvBJmwuhWRJ8hO6kh8KTSmY52g9NDqHrTQ" TargetMode="External"/><Relationship Id="rId136" Type="http://schemas.openxmlformats.org/officeDocument/2006/relationships/hyperlink" Target="https://podminky.urs.cz/item/CS_URS_2025_02/580105001" TargetMode="External"/><Relationship Id="rId61" Type="http://schemas.openxmlformats.org/officeDocument/2006/relationships/hyperlink" Target="https://podminky.urs.cz/item/CS_URS_2025_02/944111821" TargetMode="External"/><Relationship Id="rId82" Type="http://schemas.openxmlformats.org/officeDocument/2006/relationships/hyperlink" Target="https://podminky.urs.cz/item/CS_URS_2025_02/741311835" TargetMode="External"/><Relationship Id="rId19" Type="http://schemas.openxmlformats.org/officeDocument/2006/relationships/hyperlink" Target="https://podminky.urs.cz/item/CS_URS_2025_02/622212001" TargetMode="External"/><Relationship Id="rId14" Type="http://schemas.openxmlformats.org/officeDocument/2006/relationships/hyperlink" Target="https://podminky.urs.cz/item/CS_URS_2025_02/622143004" TargetMode="External"/><Relationship Id="rId30" Type="http://schemas.openxmlformats.org/officeDocument/2006/relationships/hyperlink" Target="https://vymery.bimplatforma.cz/version/215369_V1tTy79V3FcgN0vO9jwLV1wBv_oc4hPwPrCG7h1lsaAvvdFRhQqJjYFC9mRGhESPNm7M4VklhhXPjXwYb_yqrw" TargetMode="External"/><Relationship Id="rId35" Type="http://schemas.openxmlformats.org/officeDocument/2006/relationships/hyperlink" Target="https://vymery.bimplatforma.cz/version/215369_4rxbVXi09hJS3r85urJAZYyK8eXgYHx3mezPuX2-gl2j3gX3AXy4XbE5XzVp-nYK4YszEVXps-_LC1ahPZpY3w" TargetMode="External"/><Relationship Id="rId56" Type="http://schemas.openxmlformats.org/officeDocument/2006/relationships/hyperlink" Target="https://podminky.urs.cz/item/CS_URS_2025_02/941311211" TargetMode="External"/><Relationship Id="rId77" Type="http://schemas.openxmlformats.org/officeDocument/2006/relationships/hyperlink" Target="https://podminky.urs.cz/item/CS_URS_2025_02/997013631" TargetMode="External"/><Relationship Id="rId100" Type="http://schemas.openxmlformats.org/officeDocument/2006/relationships/hyperlink" Target="https://podminky.urs.cz/item/CS_URS_2025_02/764002851" TargetMode="External"/><Relationship Id="rId105" Type="http://schemas.openxmlformats.org/officeDocument/2006/relationships/hyperlink" Target="https://podminky.urs.cz/item/CS_URS_2025_02/764228445" TargetMode="External"/><Relationship Id="rId126" Type="http://schemas.openxmlformats.org/officeDocument/2006/relationships/hyperlink" Target="https://vymery.bimplatforma.cz/version/215369_FYpns934YPuo4OlVb_2jz2F5_WItZF1ek61Md6ruLT1mNV2tlKy0WvBJmwuhWRJ8hO6kh8KTSmY52g9NDqHrTQ" TargetMode="External"/><Relationship Id="rId8" Type="http://schemas.openxmlformats.org/officeDocument/2006/relationships/hyperlink" Target="https://vymery.bimplatforma.cz/version/215369_4CcG3fr8kYb76_0chYeJC6r1hN1Oz-U35G5QKYEwy4TB_0XsLOsX9GWdUT-kQJzjprE0ALt0iNJQRxTyaTDzMQ" TargetMode="External"/><Relationship Id="rId51" Type="http://schemas.openxmlformats.org/officeDocument/2006/relationships/hyperlink" Target="https://vymery.bimplatforma.cz/version/215369_yw6tSUSXTayFkqplWNobORcdqGftikbcztjgPVL2Uh7XJPD3U6BMLRkMqE1T-CyDsxzVaN71IHsXgyffGmg1rQ" TargetMode="External"/><Relationship Id="rId72" Type="http://schemas.openxmlformats.org/officeDocument/2006/relationships/hyperlink" Target="https://podminky.urs.cz/item/CS_URS_2025_02/993111111" TargetMode="External"/><Relationship Id="rId93" Type="http://schemas.openxmlformats.org/officeDocument/2006/relationships/hyperlink" Target="https://podminky.urs.cz/item/CS_URS_2025_02/751398012" TargetMode="External"/><Relationship Id="rId98" Type="http://schemas.openxmlformats.org/officeDocument/2006/relationships/hyperlink" Target="https://podminky.urs.cz/item/CS_URS_2025_02/751398822" TargetMode="External"/><Relationship Id="rId121" Type="http://schemas.openxmlformats.org/officeDocument/2006/relationships/hyperlink" Target="https://podminky.urs.cz/item/CS_URS_2025_02/782994912" TargetMode="External"/><Relationship Id="rId142" Type="http://schemas.openxmlformats.org/officeDocument/2006/relationships/hyperlink" Target="https://podminky.urs.cz/item/CS_URS_2025_02/HZS2492" TargetMode="External"/><Relationship Id="rId3" Type="http://schemas.openxmlformats.org/officeDocument/2006/relationships/hyperlink" Target="https://podminky.urs.cz/item/CS_URS_2025_02/612325302" TargetMode="External"/><Relationship Id="rId25" Type="http://schemas.openxmlformats.org/officeDocument/2006/relationships/hyperlink" Target="https://vymery.bimplatforma.cz/version/215369_A0Qz28H1zhGXYqKRfoQ-kAbHnR2f4zXSGEq8XTO3fUOBS497jIzL_2s7EK1__y1RTSJGGKaCvD13SmhTu0wsgA" TargetMode="External"/><Relationship Id="rId46" Type="http://schemas.openxmlformats.org/officeDocument/2006/relationships/hyperlink" Target="https://podminky.urs.cz/item/CS_URS_2025_02/629991001" TargetMode="External"/><Relationship Id="rId67" Type="http://schemas.openxmlformats.org/officeDocument/2006/relationships/hyperlink" Target="https://podminky.urs.cz/item/CS_URS_2025_02/968082015" TargetMode="External"/><Relationship Id="rId116" Type="http://schemas.openxmlformats.org/officeDocument/2006/relationships/hyperlink" Target="https://podminky.urs.cz/item/CS_URS_2025_02/767661811" TargetMode="External"/><Relationship Id="rId137" Type="http://schemas.openxmlformats.org/officeDocument/2006/relationships/hyperlink" Target="https://podminky.urs.cz/item/CS_URS_2025_02/580105062" TargetMode="External"/><Relationship Id="rId20" Type="http://schemas.openxmlformats.org/officeDocument/2006/relationships/hyperlink" Target="https://vymery.bimplatforma.cz/version/215369_Z7KWzV_stY_27NDS0L5Lv9XXknKBtE5BMDi0GutXXdIF7Lz9MPaAg0pd7OsCZTppgYNnmZEUQ6ulZvACf3RUWw" TargetMode="External"/><Relationship Id="rId41" Type="http://schemas.openxmlformats.org/officeDocument/2006/relationships/hyperlink" Target="https://podminky.urs.cz/item/CS_URS_2025_02/622381032" TargetMode="External"/><Relationship Id="rId62" Type="http://schemas.openxmlformats.org/officeDocument/2006/relationships/hyperlink" Target="https://podminky.urs.cz/item/CS_URS_2025_02/944511111" TargetMode="External"/><Relationship Id="rId83" Type="http://schemas.openxmlformats.org/officeDocument/2006/relationships/hyperlink" Target="https://podminky.urs.cz/item/CS_URS_2025_02/741372063" TargetMode="External"/><Relationship Id="rId88" Type="http://schemas.openxmlformats.org/officeDocument/2006/relationships/hyperlink" Target="https://podminky.urs.cz/item/CS_URS_2025_02/741420083" TargetMode="External"/><Relationship Id="rId111" Type="http://schemas.openxmlformats.org/officeDocument/2006/relationships/hyperlink" Target="https://podminky.urs.cz/item/CS_URS_2025_02/766622216" TargetMode="External"/><Relationship Id="rId132" Type="http://schemas.openxmlformats.org/officeDocument/2006/relationships/hyperlink" Target="https://vymery.bimplatforma.cz/version/215369_FYpns934YPuo4OlVb_2jz2F5_WItZF1ek61Md6ruLT1mNV2tlKy0WvBJmwuhWRJ8hO6kh8KTSmY52g9NDqHrTQ" TargetMode="External"/><Relationship Id="rId15" Type="http://schemas.openxmlformats.org/officeDocument/2006/relationships/hyperlink" Target="https://podminky.urs.cz/item/CS_URS_2025_02/622211031" TargetMode="External"/><Relationship Id="rId36" Type="http://schemas.openxmlformats.org/officeDocument/2006/relationships/hyperlink" Target="https://vymery.bimplatforma.cz/version/215369_V1tTy79V3FcgN0vO9jwLV1wBv_oc4hPwPrCG7h1lsaAvvdFRhQqJjYFC9mRGhESPNm7M4VklhhXPjXwYb_yqrw" TargetMode="External"/><Relationship Id="rId57" Type="http://schemas.openxmlformats.org/officeDocument/2006/relationships/hyperlink" Target="https://podminky.urs.cz/item/CS_URS_2025_02/941311322" TargetMode="External"/><Relationship Id="rId106" Type="http://schemas.openxmlformats.org/officeDocument/2006/relationships/hyperlink" Target="https://podminky.urs.cz/item/CS_URS_2025_02/764508131" TargetMode="External"/><Relationship Id="rId127" Type="http://schemas.openxmlformats.org/officeDocument/2006/relationships/hyperlink" Target="https://podminky.urs.cz/item/CS_URS_2025_02/782994921" TargetMode="External"/><Relationship Id="rId10" Type="http://schemas.openxmlformats.org/officeDocument/2006/relationships/hyperlink" Target="https://podminky.urs.cz/item/CS_URS_2025_02/622131121" TargetMode="External"/><Relationship Id="rId31" Type="http://schemas.openxmlformats.org/officeDocument/2006/relationships/hyperlink" Target="https://podminky.urs.cz/item/CS_URS_2025_02/622252002" TargetMode="External"/><Relationship Id="rId52" Type="http://schemas.openxmlformats.org/officeDocument/2006/relationships/hyperlink" Target="https://podminky.urs.cz/item/CS_URS_2025_02/629999011" TargetMode="External"/><Relationship Id="rId73" Type="http://schemas.openxmlformats.org/officeDocument/2006/relationships/hyperlink" Target="https://podminky.urs.cz/item/CS_URS_2025_02/997013212" TargetMode="External"/><Relationship Id="rId78" Type="http://schemas.openxmlformats.org/officeDocument/2006/relationships/hyperlink" Target="https://podminky.urs.cz/item/CS_URS_2025_02/998018002" TargetMode="External"/><Relationship Id="rId94" Type="http://schemas.openxmlformats.org/officeDocument/2006/relationships/hyperlink" Target="https://podminky.urs.cz/item/CS_URS_2025_02/751398021" TargetMode="External"/><Relationship Id="rId99" Type="http://schemas.openxmlformats.org/officeDocument/2006/relationships/hyperlink" Target="https://podminky.urs.cz/item/CS_URS_2025_02/998751121" TargetMode="External"/><Relationship Id="rId101" Type="http://schemas.openxmlformats.org/officeDocument/2006/relationships/hyperlink" Target="https://podminky.urs.cz/item/CS_URS_2025_02/764004863" TargetMode="External"/><Relationship Id="rId122" Type="http://schemas.openxmlformats.org/officeDocument/2006/relationships/hyperlink" Target="https://vymery.bimplatforma.cz/version/215369_FYpns934YPuo4OlVb_2jz2F5_WItZF1ek61Md6ruLT1mNV2tlKy0WvBJmwuhWRJ8hO6kh8KTSmY52g9NDqHrTQ" TargetMode="External"/><Relationship Id="rId143" Type="http://schemas.openxmlformats.org/officeDocument/2006/relationships/hyperlink" Target="https://podminky.urs.cz/item/CS_URS_2025_02/013294000" TargetMode="External"/><Relationship Id="rId4" Type="http://schemas.openxmlformats.org/officeDocument/2006/relationships/hyperlink" Target="https://podminky.urs.cz/item/CS_URS_2025_02/613142001" TargetMode="External"/><Relationship Id="rId9" Type="http://schemas.openxmlformats.org/officeDocument/2006/relationships/hyperlink" Target="https://vymery.bimplatforma.cz/version/215369_4CcG3fr8kYb76_0chYeJC6r1hN1Oz-U35G5QKYEwy4TB_0XsLOsX9GWdUT-kQJzjprE0ALt0iNJQRxTyaTDzMQ" TargetMode="External"/><Relationship Id="rId26" Type="http://schemas.openxmlformats.org/officeDocument/2006/relationships/hyperlink" Target="https://podminky.urs.cz/item/CS_URS_2025_02/622251201" TargetMode="External"/><Relationship Id="rId47" Type="http://schemas.openxmlformats.org/officeDocument/2006/relationships/hyperlink" Target="https://vymery.bimplatforma.cz/version/215369_3MlfdnhWoZ818whw-oI8Wz6i1mfO0A8fMIdyNVX7N-wYyBJf0ZuSXJJSOuUeonk4GtN0qXb5YDPY3VNbxPvigw" TargetMode="External"/><Relationship Id="rId68" Type="http://schemas.openxmlformats.org/officeDocument/2006/relationships/hyperlink" Target="https://podminky.urs.cz/item/CS_URS_2025_02/968082021" TargetMode="External"/><Relationship Id="rId89" Type="http://schemas.openxmlformats.org/officeDocument/2006/relationships/hyperlink" Target="https://podminky.urs.cz/item/CS_URS_2025_02/741421811" TargetMode="External"/><Relationship Id="rId112" Type="http://schemas.openxmlformats.org/officeDocument/2006/relationships/hyperlink" Target="https://podminky.urs.cz/item/CS_URS_2025_02/766694116" TargetMode="External"/><Relationship Id="rId133" Type="http://schemas.openxmlformats.org/officeDocument/2006/relationships/hyperlink" Target="https://podminky.urs.cz/item/CS_URS_2025_02/998782121" TargetMode="External"/><Relationship Id="rId16" Type="http://schemas.openxmlformats.org/officeDocument/2006/relationships/hyperlink" Target="https://vymery.bimplatforma.cz/version/215369_A0Qz28H1zhGXYqKRfoQ-kAbHnR2f4zXSGEq8XTO3fUOBS497jIzL_2s7EK1__y1RTSJGGKaCvD13SmhTu0wsgA" TargetMode="External"/><Relationship Id="rId37" Type="http://schemas.openxmlformats.org/officeDocument/2006/relationships/hyperlink" Target="https://vymery.bimplatforma.cz/version/215369_V1tTy79V3FcgN0vO9jwLV1wBv_oc4hPwPrCG7h1lsaAvvdFRhQqJjYFC9mRGhESPNm7M4VklhhXPjXwYb_yqrw" TargetMode="External"/><Relationship Id="rId58" Type="http://schemas.openxmlformats.org/officeDocument/2006/relationships/hyperlink" Target="https://podminky.urs.cz/item/CS_URS_2025_02/941311811" TargetMode="External"/><Relationship Id="rId79" Type="http://schemas.openxmlformats.org/officeDocument/2006/relationships/hyperlink" Target="https://podminky.urs.cz/item/CS_URS_2025_02/713131141" TargetMode="External"/><Relationship Id="rId102" Type="http://schemas.openxmlformats.org/officeDocument/2006/relationships/hyperlink" Target="https://podminky.urs.cz/item/CS_URS_2025_02/764004871" TargetMode="External"/><Relationship Id="rId123" Type="http://schemas.openxmlformats.org/officeDocument/2006/relationships/hyperlink" Target="https://vymery.bimplatforma.cz/version/215369_FYpns934YPuo4OlVb_2jz2F5_WItZF1ek61Md6ruLT1mNV2tlKy0WvBJmwuhWRJ8hO6kh8KTSmY52g9NDqHrTQ" TargetMode="External"/><Relationship Id="rId144" Type="http://schemas.openxmlformats.org/officeDocument/2006/relationships/hyperlink" Target="https://podminky.urs.cz/item/CS_URS_2025_02/043194000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vymery.bimplatforma.cz/version/215369_RyKzS7AmV_fvn1tLHEeWNke4JFsVDohUEsts9xy_aydoTrnk_OptdWg_rYKw6YWFeTb6VVIZCBnjslyaUYiwrw" TargetMode="External"/><Relationship Id="rId13" Type="http://schemas.openxmlformats.org/officeDocument/2006/relationships/hyperlink" Target="https://vymery.bimplatforma.cz/version/215369_3MlfdnhWoZ818whw-oI8Wz6i1mfO0A8fMIdyNVX7N-wYyBJf0ZuSXJJSOuUeonk4GtN0qXb5YDPY3VNbxPvigw" TargetMode="External"/><Relationship Id="rId3" Type="http://schemas.openxmlformats.org/officeDocument/2006/relationships/hyperlink" Target="https://vymery.bimplatforma.cz/version/215369_V1tTy79V3FcgN0vO9jwLV1wBv_oc4hPwPrCG7h1lsaAvvdFRhQqJjYFC9mRGhESPNm7M4VklhhXPjXwYb_yqrw" TargetMode="External"/><Relationship Id="rId7" Type="http://schemas.openxmlformats.org/officeDocument/2006/relationships/hyperlink" Target="https://vymery.bimplatforma.cz/version/215369_4rxbVXi09hJS3r85urJAZYyK8eXgYHx3mezPuX2-gl2j3gX3AXy4XbE5XzVp-nYK4YszEVXps-_LC1ahPZpY3w" TargetMode="External"/><Relationship Id="rId12" Type="http://schemas.openxmlformats.org/officeDocument/2006/relationships/hyperlink" Target="https://vymery.bimplatforma.cz/version/215369_N6LReJqZqhapQEBs_f6JMul5dAFMJQ3mRc5K60G9vlvxdsKJseRzgN7bNkfXksvgVJVkswTDwfTdoYlUwlV-fg" TargetMode="External"/><Relationship Id="rId2" Type="http://schemas.openxmlformats.org/officeDocument/2006/relationships/hyperlink" Target="https://vymery.bimplatforma.cz/version/215369_A0Qz28H1zhGXYqKRfoQ-kAbHnR2f4zXSGEq8XTO3fUOBS497jIzL_2s7EK1__y1RTSJGGKaCvD13SmhTu0wsgA" TargetMode="External"/><Relationship Id="rId1" Type="http://schemas.openxmlformats.org/officeDocument/2006/relationships/hyperlink" Target="https://vymery.bimplatforma.cz/version/215369_yw6tSUSXTayFkqplWNobORcdqGftikbcztjgPVL2Uh7XJPD3U6BMLRkMqE1T-CyDsxzVaN71IHsXgyffGmg1rQ" TargetMode="External"/><Relationship Id="rId6" Type="http://schemas.openxmlformats.org/officeDocument/2006/relationships/hyperlink" Target="https://vymery.bimplatforma.cz/version/215369_i7sd6tqwhOZv38I3qnN1EtRShzUc8j7xORASqfrQEu0rEbXCkz3KXmrejTrO_YPI7usAKdHtOqP2Jh1kMgti1w" TargetMode="External"/><Relationship Id="rId11" Type="http://schemas.openxmlformats.org/officeDocument/2006/relationships/hyperlink" Target="https://vymery.bimplatforma.cz/version/215369_1bosltK5F49IuZHkBl3yXQhPfno__iQe3ERfZ8Hs1VdXu1oXLWFP51nH_ytmH-Y_mVTADuq3L3xvNjUfokebvA" TargetMode="External"/><Relationship Id="rId5" Type="http://schemas.openxmlformats.org/officeDocument/2006/relationships/hyperlink" Target="https://vymery.bimplatforma.cz/version/215369_YSWv5xeYdXMVyunBZsnHcFqKt6fd-TJ3nJMPLroIdLvpZ3pPl-OVfMEj0f6p9pOPxX3IxySGQUSXXDq4-FU44w" TargetMode="External"/><Relationship Id="rId15" Type="http://schemas.openxmlformats.org/officeDocument/2006/relationships/drawing" Target="../drawings/drawing4.xml"/><Relationship Id="rId10" Type="http://schemas.openxmlformats.org/officeDocument/2006/relationships/hyperlink" Target="https://vymery.bimplatforma.cz/version/215369_4CcG3fr8kYb76_0chYeJC6r1hN1Oz-U35G5QKYEwy4TB_0XsLOsX9GWdUT-kQJzjprE0ALt0iNJQRxTyaTDzMQ" TargetMode="External"/><Relationship Id="rId4" Type="http://schemas.openxmlformats.org/officeDocument/2006/relationships/hyperlink" Target="https://vymery.bimplatforma.cz/version/215369_3KZSIlhHLF6-WT_IHxNBmm0WMTCfBDnuG7xp9MdNmrZgQW5Xq5PJ8DuFMbjldmWAmS8xqeYyEKl3yS6WDicJHg" TargetMode="External"/><Relationship Id="rId9" Type="http://schemas.openxmlformats.org/officeDocument/2006/relationships/hyperlink" Target="https://vymery.bimplatforma.cz/version/215369_Z7KWzV_stY_27NDS0L5Lv9XXknKBtE5BMDi0GutXXdIF7Lz9MPaAg0pd7OsCZTppgYNnmZEUQ6ulZvACf3RUWw" TargetMode="External"/><Relationship Id="rId14" Type="http://schemas.openxmlformats.org/officeDocument/2006/relationships/hyperlink" Target="https://vymery.bimplatforma.cz/version/215369_FYpns934YPuo4OlVb_2jz2F5_WItZF1ek61Md6ruLT1mNV2tlKy0WvBJmwuhWRJ8hO6kh8KTSmY52g9NDqHrTQ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workbookViewId="0"/>
  </sheetViews>
  <sheetFormatPr defaultRowHeight="14.5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ht="10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7" customHeight="1">
      <c r="AR2" s="406"/>
      <c r="AS2" s="406"/>
      <c r="AT2" s="406"/>
      <c r="AU2" s="406"/>
      <c r="AV2" s="406"/>
      <c r="AW2" s="406"/>
      <c r="AX2" s="406"/>
      <c r="AY2" s="406"/>
      <c r="AZ2" s="406"/>
      <c r="BA2" s="406"/>
      <c r="BB2" s="406"/>
      <c r="BC2" s="406"/>
      <c r="BD2" s="406"/>
      <c r="BE2" s="406"/>
      <c r="BS2" s="20" t="s">
        <v>6</v>
      </c>
      <c r="BT2" s="20" t="s">
        <v>7</v>
      </c>
    </row>
    <row r="3" spans="1:74" s="1" customFormat="1" ht="7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70" t="s">
        <v>14</v>
      </c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25"/>
      <c r="AQ5" s="25"/>
      <c r="AR5" s="23"/>
      <c r="BE5" s="367" t="s">
        <v>15</v>
      </c>
      <c r="BS5" s="20" t="s">
        <v>6</v>
      </c>
    </row>
    <row r="6" spans="1:74" s="1" customFormat="1" ht="37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72" t="s">
        <v>17</v>
      </c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25"/>
      <c r="AQ6" s="25"/>
      <c r="AR6" s="23"/>
      <c r="BE6" s="368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21</v>
      </c>
      <c r="AO7" s="25"/>
      <c r="AP7" s="25"/>
      <c r="AQ7" s="25"/>
      <c r="AR7" s="23"/>
      <c r="BE7" s="368"/>
      <c r="BS7" s="20" t="s">
        <v>6</v>
      </c>
    </row>
    <row r="8" spans="1:74" s="1" customFormat="1" ht="12" customHeight="1">
      <c r="B8" s="24"/>
      <c r="C8" s="25"/>
      <c r="D8" s="32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24</v>
      </c>
      <c r="AL8" s="25"/>
      <c r="AM8" s="25"/>
      <c r="AN8" s="33" t="s">
        <v>25</v>
      </c>
      <c r="AO8" s="25"/>
      <c r="AP8" s="25"/>
      <c r="AQ8" s="25"/>
      <c r="AR8" s="23"/>
      <c r="BE8" s="368"/>
      <c r="BS8" s="20" t="s">
        <v>6</v>
      </c>
    </row>
    <row r="9" spans="1:74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68"/>
      <c r="BS9" s="20" t="s">
        <v>6</v>
      </c>
    </row>
    <row r="10" spans="1:74" s="1" customFormat="1" ht="12" customHeight="1">
      <c r="B10" s="24"/>
      <c r="C10" s="25"/>
      <c r="D10" s="32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27</v>
      </c>
      <c r="AL10" s="25"/>
      <c r="AM10" s="25"/>
      <c r="AN10" s="30" t="s">
        <v>28</v>
      </c>
      <c r="AO10" s="25"/>
      <c r="AP10" s="25"/>
      <c r="AQ10" s="25"/>
      <c r="AR10" s="23"/>
      <c r="BE10" s="368"/>
      <c r="BS10" s="20" t="s">
        <v>6</v>
      </c>
    </row>
    <row r="11" spans="1:74" s="1" customFormat="1" ht="18.5" customHeight="1">
      <c r="B11" s="24"/>
      <c r="C11" s="25"/>
      <c r="D11" s="25"/>
      <c r="E11" s="30" t="s">
        <v>29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30</v>
      </c>
      <c r="AL11" s="25"/>
      <c r="AM11" s="25"/>
      <c r="AN11" s="30" t="s">
        <v>31</v>
      </c>
      <c r="AO11" s="25"/>
      <c r="AP11" s="25"/>
      <c r="AQ11" s="25"/>
      <c r="AR11" s="23"/>
      <c r="BE11" s="368"/>
      <c r="BS11" s="20" t="s">
        <v>6</v>
      </c>
    </row>
    <row r="12" spans="1:74" s="1" customFormat="1" ht="7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68"/>
      <c r="BS12" s="20" t="s">
        <v>6</v>
      </c>
    </row>
    <row r="13" spans="1:74" s="1" customFormat="1" ht="12" customHeight="1">
      <c r="B13" s="24"/>
      <c r="C13" s="25"/>
      <c r="D13" s="32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27</v>
      </c>
      <c r="AL13" s="25"/>
      <c r="AM13" s="25"/>
      <c r="AN13" s="34" t="s">
        <v>33</v>
      </c>
      <c r="AO13" s="25"/>
      <c r="AP13" s="25"/>
      <c r="AQ13" s="25"/>
      <c r="AR13" s="23"/>
      <c r="BE13" s="368"/>
      <c r="BS13" s="20" t="s">
        <v>6</v>
      </c>
    </row>
    <row r="14" spans="1:74" ht="12.5">
      <c r="B14" s="24"/>
      <c r="C14" s="25"/>
      <c r="D14" s="25"/>
      <c r="E14" s="373" t="s">
        <v>33</v>
      </c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2" t="s">
        <v>30</v>
      </c>
      <c r="AL14" s="25"/>
      <c r="AM14" s="25"/>
      <c r="AN14" s="34" t="s">
        <v>33</v>
      </c>
      <c r="AO14" s="25"/>
      <c r="AP14" s="25"/>
      <c r="AQ14" s="25"/>
      <c r="AR14" s="23"/>
      <c r="BE14" s="368"/>
      <c r="BS14" s="20" t="s">
        <v>6</v>
      </c>
    </row>
    <row r="15" spans="1:74" s="1" customFormat="1" ht="7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68"/>
      <c r="BS15" s="20" t="s">
        <v>4</v>
      </c>
    </row>
    <row r="16" spans="1:74" s="1" customFormat="1" ht="12" customHeight="1">
      <c r="B16" s="24"/>
      <c r="C16" s="25"/>
      <c r="D16" s="32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27</v>
      </c>
      <c r="AL16" s="25"/>
      <c r="AM16" s="25"/>
      <c r="AN16" s="30" t="s">
        <v>35</v>
      </c>
      <c r="AO16" s="25"/>
      <c r="AP16" s="25"/>
      <c r="AQ16" s="25"/>
      <c r="AR16" s="23"/>
      <c r="BE16" s="368"/>
      <c r="BS16" s="20" t="s">
        <v>4</v>
      </c>
    </row>
    <row r="17" spans="1:71" s="1" customFormat="1" ht="18.5" customHeight="1">
      <c r="B17" s="24"/>
      <c r="C17" s="25"/>
      <c r="D17" s="25"/>
      <c r="E17" s="30" t="s">
        <v>36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30</v>
      </c>
      <c r="AL17" s="25"/>
      <c r="AM17" s="25"/>
      <c r="AN17" s="30" t="s">
        <v>37</v>
      </c>
      <c r="AO17" s="25"/>
      <c r="AP17" s="25"/>
      <c r="AQ17" s="25"/>
      <c r="AR17" s="23"/>
      <c r="BE17" s="368"/>
      <c r="BS17" s="20" t="s">
        <v>38</v>
      </c>
    </row>
    <row r="18" spans="1:71" s="1" customFormat="1" ht="7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68"/>
      <c r="BS18" s="20" t="s">
        <v>6</v>
      </c>
    </row>
    <row r="19" spans="1:71" s="1" customFormat="1" ht="12" customHeight="1">
      <c r="B19" s="24"/>
      <c r="C19" s="25"/>
      <c r="D19" s="32" t="s">
        <v>39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27</v>
      </c>
      <c r="AL19" s="25"/>
      <c r="AM19" s="25"/>
      <c r="AN19" s="30" t="s">
        <v>35</v>
      </c>
      <c r="AO19" s="25"/>
      <c r="AP19" s="25"/>
      <c r="AQ19" s="25"/>
      <c r="AR19" s="23"/>
      <c r="BE19" s="368"/>
      <c r="BS19" s="20" t="s">
        <v>6</v>
      </c>
    </row>
    <row r="20" spans="1:71" s="1" customFormat="1" ht="18.5" customHeight="1">
      <c r="B20" s="24"/>
      <c r="C20" s="25"/>
      <c r="D20" s="25"/>
      <c r="E20" s="30" t="s">
        <v>40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30</v>
      </c>
      <c r="AL20" s="25"/>
      <c r="AM20" s="25"/>
      <c r="AN20" s="30" t="s">
        <v>37</v>
      </c>
      <c r="AO20" s="25"/>
      <c r="AP20" s="25"/>
      <c r="AQ20" s="25"/>
      <c r="AR20" s="23"/>
      <c r="BE20" s="368"/>
      <c r="BS20" s="20" t="s">
        <v>4</v>
      </c>
    </row>
    <row r="21" spans="1:71" s="1" customFormat="1" ht="7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68"/>
    </row>
    <row r="22" spans="1:71" s="1" customFormat="1" ht="12" customHeight="1">
      <c r="B22" s="24"/>
      <c r="C22" s="25"/>
      <c r="D22" s="32" t="s">
        <v>41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68"/>
    </row>
    <row r="23" spans="1:71" s="1" customFormat="1" ht="47.25" customHeight="1">
      <c r="B23" s="24"/>
      <c r="C23" s="25"/>
      <c r="D23" s="25"/>
      <c r="E23" s="375" t="s">
        <v>42</v>
      </c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25"/>
      <c r="AP23" s="25"/>
      <c r="AQ23" s="25"/>
      <c r="AR23" s="23"/>
      <c r="BE23" s="368"/>
    </row>
    <row r="24" spans="1:71" s="1" customFormat="1" ht="7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68"/>
    </row>
    <row r="25" spans="1:71" s="1" customFormat="1" ht="7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68"/>
    </row>
    <row r="26" spans="1:71" s="2" customFormat="1" ht="25.9" customHeight="1">
      <c r="A26" s="37"/>
      <c r="B26" s="38"/>
      <c r="C26" s="39"/>
      <c r="D26" s="40" t="s">
        <v>43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76">
        <f>ROUND(AG54,2)</f>
        <v>0</v>
      </c>
      <c r="AL26" s="377"/>
      <c r="AM26" s="377"/>
      <c r="AN26" s="377"/>
      <c r="AO26" s="377"/>
      <c r="AP26" s="39"/>
      <c r="AQ26" s="39"/>
      <c r="AR26" s="42"/>
      <c r="BE26" s="368"/>
    </row>
    <row r="27" spans="1:71" s="2" customFormat="1" ht="7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68"/>
    </row>
    <row r="28" spans="1:71" s="2" customFormat="1" ht="12.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78" t="s">
        <v>44</v>
      </c>
      <c r="M28" s="378"/>
      <c r="N28" s="378"/>
      <c r="O28" s="378"/>
      <c r="P28" s="378"/>
      <c r="Q28" s="39"/>
      <c r="R28" s="39"/>
      <c r="S28" s="39"/>
      <c r="T28" s="39"/>
      <c r="U28" s="39"/>
      <c r="V28" s="39"/>
      <c r="W28" s="378" t="s">
        <v>45</v>
      </c>
      <c r="X28" s="378"/>
      <c r="Y28" s="378"/>
      <c r="Z28" s="378"/>
      <c r="AA28" s="378"/>
      <c r="AB28" s="378"/>
      <c r="AC28" s="378"/>
      <c r="AD28" s="378"/>
      <c r="AE28" s="378"/>
      <c r="AF28" s="39"/>
      <c r="AG28" s="39"/>
      <c r="AH28" s="39"/>
      <c r="AI28" s="39"/>
      <c r="AJ28" s="39"/>
      <c r="AK28" s="378" t="s">
        <v>46</v>
      </c>
      <c r="AL28" s="378"/>
      <c r="AM28" s="378"/>
      <c r="AN28" s="378"/>
      <c r="AO28" s="378"/>
      <c r="AP28" s="39"/>
      <c r="AQ28" s="39"/>
      <c r="AR28" s="42"/>
      <c r="BE28" s="368"/>
    </row>
    <row r="29" spans="1:71" s="3" customFormat="1" ht="14.4" customHeight="1">
      <c r="B29" s="43"/>
      <c r="C29" s="44"/>
      <c r="D29" s="32" t="s">
        <v>47</v>
      </c>
      <c r="E29" s="44"/>
      <c r="F29" s="32" t="s">
        <v>48</v>
      </c>
      <c r="G29" s="44"/>
      <c r="H29" s="44"/>
      <c r="I29" s="44"/>
      <c r="J29" s="44"/>
      <c r="K29" s="44"/>
      <c r="L29" s="381">
        <v>0.21</v>
      </c>
      <c r="M29" s="380"/>
      <c r="N29" s="380"/>
      <c r="O29" s="380"/>
      <c r="P29" s="380"/>
      <c r="Q29" s="44"/>
      <c r="R29" s="44"/>
      <c r="S29" s="44"/>
      <c r="T29" s="44"/>
      <c r="U29" s="44"/>
      <c r="V29" s="44"/>
      <c r="W29" s="379">
        <f>ROUND(AZ54, 2)</f>
        <v>0</v>
      </c>
      <c r="X29" s="380"/>
      <c r="Y29" s="380"/>
      <c r="Z29" s="380"/>
      <c r="AA29" s="380"/>
      <c r="AB29" s="380"/>
      <c r="AC29" s="380"/>
      <c r="AD29" s="380"/>
      <c r="AE29" s="380"/>
      <c r="AF29" s="44"/>
      <c r="AG29" s="44"/>
      <c r="AH29" s="44"/>
      <c r="AI29" s="44"/>
      <c r="AJ29" s="44"/>
      <c r="AK29" s="379">
        <f>ROUND(AV54, 2)</f>
        <v>0</v>
      </c>
      <c r="AL29" s="380"/>
      <c r="AM29" s="380"/>
      <c r="AN29" s="380"/>
      <c r="AO29" s="380"/>
      <c r="AP29" s="44"/>
      <c r="AQ29" s="44"/>
      <c r="AR29" s="45"/>
      <c r="BE29" s="369"/>
    </row>
    <row r="30" spans="1:71" s="3" customFormat="1" ht="14.4" customHeight="1">
      <c r="B30" s="43"/>
      <c r="C30" s="44"/>
      <c r="D30" s="44"/>
      <c r="E30" s="44"/>
      <c r="F30" s="32" t="s">
        <v>49</v>
      </c>
      <c r="G30" s="44"/>
      <c r="H30" s="44"/>
      <c r="I30" s="44"/>
      <c r="J30" s="44"/>
      <c r="K30" s="44"/>
      <c r="L30" s="381">
        <v>0.12</v>
      </c>
      <c r="M30" s="380"/>
      <c r="N30" s="380"/>
      <c r="O30" s="380"/>
      <c r="P30" s="380"/>
      <c r="Q30" s="44"/>
      <c r="R30" s="44"/>
      <c r="S30" s="44"/>
      <c r="T30" s="44"/>
      <c r="U30" s="44"/>
      <c r="V30" s="44"/>
      <c r="W30" s="379">
        <f>ROUND(BA54, 2)</f>
        <v>0</v>
      </c>
      <c r="X30" s="380"/>
      <c r="Y30" s="380"/>
      <c r="Z30" s="380"/>
      <c r="AA30" s="380"/>
      <c r="AB30" s="380"/>
      <c r="AC30" s="380"/>
      <c r="AD30" s="380"/>
      <c r="AE30" s="380"/>
      <c r="AF30" s="44"/>
      <c r="AG30" s="44"/>
      <c r="AH30" s="44"/>
      <c r="AI30" s="44"/>
      <c r="AJ30" s="44"/>
      <c r="AK30" s="379">
        <f>ROUND(AW54, 2)</f>
        <v>0</v>
      </c>
      <c r="AL30" s="380"/>
      <c r="AM30" s="380"/>
      <c r="AN30" s="380"/>
      <c r="AO30" s="380"/>
      <c r="AP30" s="44"/>
      <c r="AQ30" s="44"/>
      <c r="AR30" s="45"/>
      <c r="BE30" s="369"/>
    </row>
    <row r="31" spans="1:71" s="3" customFormat="1" ht="14.4" hidden="1" customHeight="1">
      <c r="B31" s="43"/>
      <c r="C31" s="44"/>
      <c r="D31" s="44"/>
      <c r="E31" s="44"/>
      <c r="F31" s="32" t="s">
        <v>50</v>
      </c>
      <c r="G31" s="44"/>
      <c r="H31" s="44"/>
      <c r="I31" s="44"/>
      <c r="J31" s="44"/>
      <c r="K31" s="44"/>
      <c r="L31" s="381">
        <v>0.21</v>
      </c>
      <c r="M31" s="380"/>
      <c r="N31" s="380"/>
      <c r="O31" s="380"/>
      <c r="P31" s="380"/>
      <c r="Q31" s="44"/>
      <c r="R31" s="44"/>
      <c r="S31" s="44"/>
      <c r="T31" s="44"/>
      <c r="U31" s="44"/>
      <c r="V31" s="44"/>
      <c r="W31" s="379">
        <f>ROUND(BB54, 2)</f>
        <v>0</v>
      </c>
      <c r="X31" s="380"/>
      <c r="Y31" s="380"/>
      <c r="Z31" s="380"/>
      <c r="AA31" s="380"/>
      <c r="AB31" s="380"/>
      <c r="AC31" s="380"/>
      <c r="AD31" s="380"/>
      <c r="AE31" s="380"/>
      <c r="AF31" s="44"/>
      <c r="AG31" s="44"/>
      <c r="AH31" s="44"/>
      <c r="AI31" s="44"/>
      <c r="AJ31" s="44"/>
      <c r="AK31" s="379">
        <v>0</v>
      </c>
      <c r="AL31" s="380"/>
      <c r="AM31" s="380"/>
      <c r="AN31" s="380"/>
      <c r="AO31" s="380"/>
      <c r="AP31" s="44"/>
      <c r="AQ31" s="44"/>
      <c r="AR31" s="45"/>
      <c r="BE31" s="369"/>
    </row>
    <row r="32" spans="1:71" s="3" customFormat="1" ht="14.4" hidden="1" customHeight="1">
      <c r="B32" s="43"/>
      <c r="C32" s="44"/>
      <c r="D32" s="44"/>
      <c r="E32" s="44"/>
      <c r="F32" s="32" t="s">
        <v>51</v>
      </c>
      <c r="G32" s="44"/>
      <c r="H32" s="44"/>
      <c r="I32" s="44"/>
      <c r="J32" s="44"/>
      <c r="K32" s="44"/>
      <c r="L32" s="381">
        <v>0.12</v>
      </c>
      <c r="M32" s="380"/>
      <c r="N32" s="380"/>
      <c r="O32" s="380"/>
      <c r="P32" s="380"/>
      <c r="Q32" s="44"/>
      <c r="R32" s="44"/>
      <c r="S32" s="44"/>
      <c r="T32" s="44"/>
      <c r="U32" s="44"/>
      <c r="V32" s="44"/>
      <c r="W32" s="379">
        <f>ROUND(BC54, 2)</f>
        <v>0</v>
      </c>
      <c r="X32" s="380"/>
      <c r="Y32" s="380"/>
      <c r="Z32" s="380"/>
      <c r="AA32" s="380"/>
      <c r="AB32" s="380"/>
      <c r="AC32" s="380"/>
      <c r="AD32" s="380"/>
      <c r="AE32" s="380"/>
      <c r="AF32" s="44"/>
      <c r="AG32" s="44"/>
      <c r="AH32" s="44"/>
      <c r="AI32" s="44"/>
      <c r="AJ32" s="44"/>
      <c r="AK32" s="379">
        <v>0</v>
      </c>
      <c r="AL32" s="380"/>
      <c r="AM32" s="380"/>
      <c r="AN32" s="380"/>
      <c r="AO32" s="380"/>
      <c r="AP32" s="44"/>
      <c r="AQ32" s="44"/>
      <c r="AR32" s="45"/>
      <c r="BE32" s="369"/>
    </row>
    <row r="33" spans="1:57" s="3" customFormat="1" ht="14.4" hidden="1" customHeight="1">
      <c r="B33" s="43"/>
      <c r="C33" s="44"/>
      <c r="D33" s="44"/>
      <c r="E33" s="44"/>
      <c r="F33" s="32" t="s">
        <v>52</v>
      </c>
      <c r="G33" s="44"/>
      <c r="H33" s="44"/>
      <c r="I33" s="44"/>
      <c r="J33" s="44"/>
      <c r="K33" s="44"/>
      <c r="L33" s="381">
        <v>0</v>
      </c>
      <c r="M33" s="380"/>
      <c r="N33" s="380"/>
      <c r="O33" s="380"/>
      <c r="P33" s="380"/>
      <c r="Q33" s="44"/>
      <c r="R33" s="44"/>
      <c r="S33" s="44"/>
      <c r="T33" s="44"/>
      <c r="U33" s="44"/>
      <c r="V33" s="44"/>
      <c r="W33" s="379">
        <f>ROUND(BD54, 2)</f>
        <v>0</v>
      </c>
      <c r="X33" s="380"/>
      <c r="Y33" s="380"/>
      <c r="Z33" s="380"/>
      <c r="AA33" s="380"/>
      <c r="AB33" s="380"/>
      <c r="AC33" s="380"/>
      <c r="AD33" s="380"/>
      <c r="AE33" s="380"/>
      <c r="AF33" s="44"/>
      <c r="AG33" s="44"/>
      <c r="AH33" s="44"/>
      <c r="AI33" s="44"/>
      <c r="AJ33" s="44"/>
      <c r="AK33" s="379">
        <v>0</v>
      </c>
      <c r="AL33" s="380"/>
      <c r="AM33" s="380"/>
      <c r="AN33" s="380"/>
      <c r="AO33" s="380"/>
      <c r="AP33" s="44"/>
      <c r="AQ33" s="44"/>
      <c r="AR33" s="45"/>
    </row>
    <row r="34" spans="1:57" s="2" customFormat="1" ht="7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53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54</v>
      </c>
      <c r="U35" s="48"/>
      <c r="V35" s="48"/>
      <c r="W35" s="48"/>
      <c r="X35" s="382" t="s">
        <v>55</v>
      </c>
      <c r="Y35" s="383"/>
      <c r="Z35" s="383"/>
      <c r="AA35" s="383"/>
      <c r="AB35" s="383"/>
      <c r="AC35" s="48"/>
      <c r="AD35" s="48"/>
      <c r="AE35" s="48"/>
      <c r="AF35" s="48"/>
      <c r="AG35" s="48"/>
      <c r="AH35" s="48"/>
      <c r="AI35" s="48"/>
      <c r="AJ35" s="48"/>
      <c r="AK35" s="384">
        <f>SUM(AK26:AK33)</f>
        <v>0</v>
      </c>
      <c r="AL35" s="383"/>
      <c r="AM35" s="383"/>
      <c r="AN35" s="383"/>
      <c r="AO35" s="385"/>
      <c r="AP35" s="46"/>
      <c r="AQ35" s="46"/>
      <c r="AR35" s="42"/>
      <c r="BE35" s="37"/>
    </row>
    <row r="36" spans="1:57" s="2" customFormat="1" ht="7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7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7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5" customHeight="1">
      <c r="A42" s="37"/>
      <c r="B42" s="38"/>
      <c r="C42" s="26" t="s">
        <v>56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7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20250602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7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86" t="str">
        <f>K6</f>
        <v>Nová fasáda a zateplení budovy Terapeutické komunity</v>
      </c>
      <c r="M45" s="387"/>
      <c r="N45" s="387"/>
      <c r="O45" s="387"/>
      <c r="P45" s="387"/>
      <c r="Q45" s="387"/>
      <c r="R45" s="387"/>
      <c r="S45" s="387"/>
      <c r="T45" s="387"/>
      <c r="U45" s="387"/>
      <c r="V45" s="387"/>
      <c r="W45" s="387"/>
      <c r="X45" s="387"/>
      <c r="Y45" s="387"/>
      <c r="Z45" s="387"/>
      <c r="AA45" s="387"/>
      <c r="AB45" s="387"/>
      <c r="AC45" s="387"/>
      <c r="AD45" s="387"/>
      <c r="AE45" s="387"/>
      <c r="AF45" s="387"/>
      <c r="AG45" s="387"/>
      <c r="AH45" s="387"/>
      <c r="AI45" s="387"/>
      <c r="AJ45" s="387"/>
      <c r="AK45" s="387"/>
      <c r="AL45" s="387"/>
      <c r="AM45" s="387"/>
      <c r="AN45" s="387"/>
      <c r="AO45" s="387"/>
      <c r="AP45" s="59"/>
      <c r="AQ45" s="59"/>
      <c r="AR45" s="60"/>
    </row>
    <row r="46" spans="1:57" s="2" customFormat="1" ht="7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22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Gen. Eliáše 483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24</v>
      </c>
      <c r="AJ47" s="39"/>
      <c r="AK47" s="39"/>
      <c r="AL47" s="39"/>
      <c r="AM47" s="388" t="str">
        <f>IF(AN8= "","",AN8)</f>
        <v>25. 7. 2025</v>
      </c>
      <c r="AN47" s="388"/>
      <c r="AO47" s="39"/>
      <c r="AP47" s="39"/>
      <c r="AQ47" s="39"/>
      <c r="AR47" s="42"/>
      <c r="BE47" s="37"/>
    </row>
    <row r="48" spans="1:57" s="2" customFormat="1" ht="7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15" customHeight="1">
      <c r="A49" s="37"/>
      <c r="B49" s="38"/>
      <c r="C49" s="32" t="s">
        <v>26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Zařízení sociální intervence Kladno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34</v>
      </c>
      <c r="AJ49" s="39"/>
      <c r="AK49" s="39"/>
      <c r="AL49" s="39"/>
      <c r="AM49" s="389" t="str">
        <f>IF(E17="","",E17)</f>
        <v>Archiw studio s.r.o.</v>
      </c>
      <c r="AN49" s="390"/>
      <c r="AO49" s="390"/>
      <c r="AP49" s="390"/>
      <c r="AQ49" s="39"/>
      <c r="AR49" s="42"/>
      <c r="AS49" s="391" t="s">
        <v>57</v>
      </c>
      <c r="AT49" s="392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25.65" customHeight="1">
      <c r="A50" s="37"/>
      <c r="B50" s="38"/>
      <c r="C50" s="32" t="s">
        <v>32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39</v>
      </c>
      <c r="AJ50" s="39"/>
      <c r="AK50" s="39"/>
      <c r="AL50" s="39"/>
      <c r="AM50" s="389" t="str">
        <f>IF(E20="","",E20)</f>
        <v>Archiw studio s.r.o. - P. Vígh</v>
      </c>
      <c r="AN50" s="390"/>
      <c r="AO50" s="390"/>
      <c r="AP50" s="390"/>
      <c r="AQ50" s="39"/>
      <c r="AR50" s="42"/>
      <c r="AS50" s="393"/>
      <c r="AT50" s="394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7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95"/>
      <c r="AT51" s="396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97" t="s">
        <v>58</v>
      </c>
      <c r="D52" s="398"/>
      <c r="E52" s="398"/>
      <c r="F52" s="398"/>
      <c r="G52" s="398"/>
      <c r="H52" s="69"/>
      <c r="I52" s="399" t="s">
        <v>59</v>
      </c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8"/>
      <c r="AG52" s="400" t="s">
        <v>60</v>
      </c>
      <c r="AH52" s="398"/>
      <c r="AI52" s="398"/>
      <c r="AJ52" s="398"/>
      <c r="AK52" s="398"/>
      <c r="AL52" s="398"/>
      <c r="AM52" s="398"/>
      <c r="AN52" s="399" t="s">
        <v>61</v>
      </c>
      <c r="AO52" s="398"/>
      <c r="AP52" s="398"/>
      <c r="AQ52" s="70" t="s">
        <v>62</v>
      </c>
      <c r="AR52" s="42"/>
      <c r="AS52" s="71" t="s">
        <v>63</v>
      </c>
      <c r="AT52" s="72" t="s">
        <v>64</v>
      </c>
      <c r="AU52" s="72" t="s">
        <v>65</v>
      </c>
      <c r="AV52" s="72" t="s">
        <v>66</v>
      </c>
      <c r="AW52" s="72" t="s">
        <v>67</v>
      </c>
      <c r="AX52" s="72" t="s">
        <v>68</v>
      </c>
      <c r="AY52" s="72" t="s">
        <v>69</v>
      </c>
      <c r="AZ52" s="72" t="s">
        <v>70</v>
      </c>
      <c r="BA52" s="72" t="s">
        <v>71</v>
      </c>
      <c r="BB52" s="72" t="s">
        <v>72</v>
      </c>
      <c r="BC52" s="72" t="s">
        <v>73</v>
      </c>
      <c r="BD52" s="73" t="s">
        <v>74</v>
      </c>
      <c r="BE52" s="37"/>
    </row>
    <row r="53" spans="1:91" s="2" customFormat="1" ht="10.7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" customHeight="1">
      <c r="B54" s="77"/>
      <c r="C54" s="78" t="s">
        <v>75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404">
        <f>ROUND(SUM(AG55:AG56),2)</f>
        <v>0</v>
      </c>
      <c r="AH54" s="404"/>
      <c r="AI54" s="404"/>
      <c r="AJ54" s="404"/>
      <c r="AK54" s="404"/>
      <c r="AL54" s="404"/>
      <c r="AM54" s="404"/>
      <c r="AN54" s="405">
        <f>SUM(AG54,AT54)</f>
        <v>0</v>
      </c>
      <c r="AO54" s="405"/>
      <c r="AP54" s="405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76</v>
      </c>
      <c r="BT54" s="87" t="s">
        <v>77</v>
      </c>
      <c r="BU54" s="88" t="s">
        <v>78</v>
      </c>
      <c r="BV54" s="87" t="s">
        <v>79</v>
      </c>
      <c r="BW54" s="87" t="s">
        <v>5</v>
      </c>
      <c r="BX54" s="87" t="s">
        <v>80</v>
      </c>
      <c r="CL54" s="87" t="s">
        <v>19</v>
      </c>
    </row>
    <row r="55" spans="1:91" s="7" customFormat="1" ht="16.5" customHeight="1">
      <c r="A55" s="89" t="s">
        <v>81</v>
      </c>
      <c r="B55" s="90"/>
      <c r="C55" s="91"/>
      <c r="D55" s="403" t="s">
        <v>82</v>
      </c>
      <c r="E55" s="403"/>
      <c r="F55" s="403"/>
      <c r="G55" s="403"/>
      <c r="H55" s="403"/>
      <c r="I55" s="92"/>
      <c r="J55" s="403" t="s">
        <v>83</v>
      </c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403"/>
      <c r="AF55" s="403"/>
      <c r="AG55" s="401">
        <f>'SO 00 - Vedlejší rozpočto...'!J30</f>
        <v>0</v>
      </c>
      <c r="AH55" s="402"/>
      <c r="AI55" s="402"/>
      <c r="AJ55" s="402"/>
      <c r="AK55" s="402"/>
      <c r="AL55" s="402"/>
      <c r="AM55" s="402"/>
      <c r="AN55" s="401">
        <f>SUM(AG55,AT55)</f>
        <v>0</v>
      </c>
      <c r="AO55" s="402"/>
      <c r="AP55" s="402"/>
      <c r="AQ55" s="93" t="s">
        <v>84</v>
      </c>
      <c r="AR55" s="94"/>
      <c r="AS55" s="95">
        <v>0</v>
      </c>
      <c r="AT55" s="96">
        <f>ROUND(SUM(AV55:AW55),2)</f>
        <v>0</v>
      </c>
      <c r="AU55" s="97">
        <f>'SO 00 - Vedlejší rozpočto...'!P84</f>
        <v>0</v>
      </c>
      <c r="AV55" s="96">
        <f>'SO 00 - Vedlejší rozpočto...'!J33</f>
        <v>0</v>
      </c>
      <c r="AW55" s="96">
        <f>'SO 00 - Vedlejší rozpočto...'!J34</f>
        <v>0</v>
      </c>
      <c r="AX55" s="96">
        <f>'SO 00 - Vedlejší rozpočto...'!J35</f>
        <v>0</v>
      </c>
      <c r="AY55" s="96">
        <f>'SO 00 - Vedlejší rozpočto...'!J36</f>
        <v>0</v>
      </c>
      <c r="AZ55" s="96">
        <f>'SO 00 - Vedlejší rozpočto...'!F33</f>
        <v>0</v>
      </c>
      <c r="BA55" s="96">
        <f>'SO 00 - Vedlejší rozpočto...'!F34</f>
        <v>0</v>
      </c>
      <c r="BB55" s="96">
        <f>'SO 00 - Vedlejší rozpočto...'!F35</f>
        <v>0</v>
      </c>
      <c r="BC55" s="96">
        <f>'SO 00 - Vedlejší rozpočto...'!F36</f>
        <v>0</v>
      </c>
      <c r="BD55" s="98">
        <f>'SO 00 - Vedlejší rozpočto...'!F37</f>
        <v>0</v>
      </c>
      <c r="BT55" s="99" t="s">
        <v>85</v>
      </c>
      <c r="BV55" s="99" t="s">
        <v>79</v>
      </c>
      <c r="BW55" s="99" t="s">
        <v>86</v>
      </c>
      <c r="BX55" s="99" t="s">
        <v>5</v>
      </c>
      <c r="CL55" s="99" t="s">
        <v>19</v>
      </c>
      <c r="CM55" s="99" t="s">
        <v>87</v>
      </c>
    </row>
    <row r="56" spans="1:91" s="7" customFormat="1" ht="16.5" customHeight="1">
      <c r="A56" s="89" t="s">
        <v>81</v>
      </c>
      <c r="B56" s="90"/>
      <c r="C56" s="91"/>
      <c r="D56" s="403" t="s">
        <v>88</v>
      </c>
      <c r="E56" s="403"/>
      <c r="F56" s="403"/>
      <c r="G56" s="403"/>
      <c r="H56" s="403"/>
      <c r="I56" s="92"/>
      <c r="J56" s="403" t="s">
        <v>89</v>
      </c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1">
        <f>'SO 01 - Zateplení objektu'!J30</f>
        <v>0</v>
      </c>
      <c r="AH56" s="402"/>
      <c r="AI56" s="402"/>
      <c r="AJ56" s="402"/>
      <c r="AK56" s="402"/>
      <c r="AL56" s="402"/>
      <c r="AM56" s="402"/>
      <c r="AN56" s="401">
        <f>SUM(AG56,AT56)</f>
        <v>0</v>
      </c>
      <c r="AO56" s="402"/>
      <c r="AP56" s="402"/>
      <c r="AQ56" s="93" t="s">
        <v>84</v>
      </c>
      <c r="AR56" s="94"/>
      <c r="AS56" s="100">
        <v>0</v>
      </c>
      <c r="AT56" s="101">
        <f>ROUND(SUM(AV56:AW56),2)</f>
        <v>0</v>
      </c>
      <c r="AU56" s="102">
        <f>'SO 01 - Zateplení objektu'!P101</f>
        <v>0</v>
      </c>
      <c r="AV56" s="101">
        <f>'SO 01 - Zateplení objektu'!J33</f>
        <v>0</v>
      </c>
      <c r="AW56" s="101">
        <f>'SO 01 - Zateplení objektu'!J34</f>
        <v>0</v>
      </c>
      <c r="AX56" s="101">
        <f>'SO 01 - Zateplení objektu'!J35</f>
        <v>0</v>
      </c>
      <c r="AY56" s="101">
        <f>'SO 01 - Zateplení objektu'!J36</f>
        <v>0</v>
      </c>
      <c r="AZ56" s="101">
        <f>'SO 01 - Zateplení objektu'!F33</f>
        <v>0</v>
      </c>
      <c r="BA56" s="101">
        <f>'SO 01 - Zateplení objektu'!F34</f>
        <v>0</v>
      </c>
      <c r="BB56" s="101">
        <f>'SO 01 - Zateplení objektu'!F35</f>
        <v>0</v>
      </c>
      <c r="BC56" s="101">
        <f>'SO 01 - Zateplení objektu'!F36</f>
        <v>0</v>
      </c>
      <c r="BD56" s="103">
        <f>'SO 01 - Zateplení objektu'!F37</f>
        <v>0</v>
      </c>
      <c r="BT56" s="99" t="s">
        <v>85</v>
      </c>
      <c r="BV56" s="99" t="s">
        <v>79</v>
      </c>
      <c r="BW56" s="99" t="s">
        <v>90</v>
      </c>
      <c r="BX56" s="99" t="s">
        <v>5</v>
      </c>
      <c r="CL56" s="99" t="s">
        <v>19</v>
      </c>
      <c r="CM56" s="99" t="s">
        <v>87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7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wqlB6gKbMGPMQ5t+RpyK05neI05nUDsPn7NMbD6r+CdqBNyn2qQcS9WZFP9W5EYYAXo/m4S3D9KH0UnN6FG64Q==" saltValue="c83x2z9DQZWdhBuFw++glSW0kx6R5/mMJ7fFV+Kf1ysD4MDWkKh4pdE0ZMYck1kuy4nWOID2SMDBnMZ/6Y4w4g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00 - Vedlejší rozpočto...'!C2" display="/" xr:uid="{00000000-0004-0000-0000-000000000000}"/>
    <hyperlink ref="A56" location="'SO 01 - Zateplení objektu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21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0" t="s">
        <v>86</v>
      </c>
    </row>
    <row r="3" spans="1:46" s="1" customFormat="1" ht="7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</row>
    <row r="4" spans="1:46" s="1" customFormat="1" ht="25" customHeight="1">
      <c r="B4" s="23"/>
      <c r="D4" s="106" t="s">
        <v>91</v>
      </c>
      <c r="L4" s="23"/>
      <c r="M4" s="107" t="s">
        <v>10</v>
      </c>
      <c r="AT4" s="20" t="s">
        <v>4</v>
      </c>
    </row>
    <row r="5" spans="1:46" s="1" customFormat="1" ht="7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407" t="str">
        <f>'Rekapitulace stavby'!K6</f>
        <v>Nová fasáda a zateplení budovy Terapeutické komunity</v>
      </c>
      <c r="F7" s="408"/>
      <c r="G7" s="408"/>
      <c r="H7" s="408"/>
      <c r="L7" s="23"/>
    </row>
    <row r="8" spans="1:46" s="2" customFormat="1" ht="12" customHeight="1">
      <c r="A8" s="37"/>
      <c r="B8" s="42"/>
      <c r="C8" s="37"/>
      <c r="D8" s="108" t="s">
        <v>92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409" t="s">
        <v>93</v>
      </c>
      <c r="F9" s="410"/>
      <c r="G9" s="410"/>
      <c r="H9" s="41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0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25. 7. 2025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75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">
        <v>28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29</v>
      </c>
      <c r="F15" s="37"/>
      <c r="G15" s="37"/>
      <c r="H15" s="37"/>
      <c r="I15" s="108" t="s">
        <v>30</v>
      </c>
      <c r="J15" s="110" t="s">
        <v>31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7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32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411" t="str">
        <f>'Rekapitulace stavby'!E14</f>
        <v>Vyplň údaj</v>
      </c>
      <c r="F18" s="412"/>
      <c r="G18" s="412"/>
      <c r="H18" s="41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7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34</v>
      </c>
      <c r="E20" s="37"/>
      <c r="F20" s="37"/>
      <c r="G20" s="37"/>
      <c r="H20" s="37"/>
      <c r="I20" s="108" t="s">
        <v>27</v>
      </c>
      <c r="J20" s="110" t="s">
        <v>35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30</v>
      </c>
      <c r="J21" s="110" t="s">
        <v>37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7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39</v>
      </c>
      <c r="E23" s="37"/>
      <c r="F23" s="37"/>
      <c r="G23" s="37"/>
      <c r="H23" s="37"/>
      <c r="I23" s="108" t="s">
        <v>27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30</v>
      </c>
      <c r="J24" s="110" t="s">
        <v>37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7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71.25" customHeight="1">
      <c r="A27" s="112"/>
      <c r="B27" s="113"/>
      <c r="C27" s="112"/>
      <c r="D27" s="112"/>
      <c r="E27" s="413" t="s">
        <v>42</v>
      </c>
      <c r="F27" s="413"/>
      <c r="G27" s="413"/>
      <c r="H27" s="41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7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7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4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ROUND(J84,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7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47</v>
      </c>
      <c r="E33" s="108" t="s">
        <v>48</v>
      </c>
      <c r="F33" s="120">
        <f>ROUND((SUM(BE84:BE120)),  2)</f>
        <v>0</v>
      </c>
      <c r="G33" s="37"/>
      <c r="H33" s="37"/>
      <c r="I33" s="121">
        <v>0.21</v>
      </c>
      <c r="J33" s="120">
        <f>ROUND(((SUM(BE84:BE120))*I33),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49</v>
      </c>
      <c r="F34" s="120">
        <f>ROUND((SUM(BF84:BF120)),  2)</f>
        <v>0</v>
      </c>
      <c r="G34" s="37"/>
      <c r="H34" s="37"/>
      <c r="I34" s="121">
        <v>0.12</v>
      </c>
      <c r="J34" s="120">
        <f>ROUND(((SUM(BF84:BF120))*I34),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50</v>
      </c>
      <c r="F35" s="120">
        <f>ROUND((SUM(BG84:BG120)),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51</v>
      </c>
      <c r="F36" s="120">
        <f>ROUND((SUM(BH84:BH120)),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52</v>
      </c>
      <c r="F37" s="120">
        <f>ROUND((SUM(BI84:BI120)),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7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4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7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5" customHeight="1">
      <c r="A45" s="37"/>
      <c r="B45" s="38"/>
      <c r="C45" s="26" t="s">
        <v>94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7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14" t="str">
        <f>E7</f>
        <v>Nová fasáda a zateplení budovy Terapeutické komunity</v>
      </c>
      <c r="F48" s="415"/>
      <c r="G48" s="415"/>
      <c r="H48" s="415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92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86" t="str">
        <f>E9</f>
        <v>SO 00 - Vedlejší rozpočtové náklady</v>
      </c>
      <c r="F50" s="416"/>
      <c r="G50" s="416"/>
      <c r="H50" s="416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7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Gen. Eliáše 483</v>
      </c>
      <c r="G52" s="39"/>
      <c r="H52" s="39"/>
      <c r="I52" s="32" t="s">
        <v>24</v>
      </c>
      <c r="J52" s="62" t="str">
        <f>IF(J12="","",J12)</f>
        <v>25. 7. 2025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7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15" customHeight="1">
      <c r="A54" s="37"/>
      <c r="B54" s="38"/>
      <c r="C54" s="32" t="s">
        <v>26</v>
      </c>
      <c r="D54" s="39"/>
      <c r="E54" s="39"/>
      <c r="F54" s="30" t="str">
        <f>E15</f>
        <v>Zařízení sociální intervence Kladno</v>
      </c>
      <c r="G54" s="39"/>
      <c r="H54" s="39"/>
      <c r="I54" s="32" t="s">
        <v>34</v>
      </c>
      <c r="J54" s="35" t="str">
        <f>E21</f>
        <v>Archiw studio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5.65" customHeight="1">
      <c r="A55" s="37"/>
      <c r="B55" s="38"/>
      <c r="C55" s="32" t="s">
        <v>32</v>
      </c>
      <c r="D55" s="39"/>
      <c r="E55" s="39"/>
      <c r="F55" s="30" t="str">
        <f>IF(E18="","",E18)</f>
        <v>Vyplň údaj</v>
      </c>
      <c r="G55" s="39"/>
      <c r="H55" s="39"/>
      <c r="I55" s="32" t="s">
        <v>39</v>
      </c>
      <c r="J55" s="35" t="str">
        <f>E24</f>
        <v>Archiw studio s.r.o. - P. Vígh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2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95</v>
      </c>
      <c r="D57" s="134"/>
      <c r="E57" s="134"/>
      <c r="F57" s="134"/>
      <c r="G57" s="134"/>
      <c r="H57" s="134"/>
      <c r="I57" s="134"/>
      <c r="J57" s="135" t="s">
        <v>96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2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75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J84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97</v>
      </c>
    </row>
    <row r="60" spans="1:47" s="9" customFormat="1" ht="25" customHeight="1">
      <c r="B60" s="137"/>
      <c r="C60" s="138"/>
      <c r="D60" s="139" t="s">
        <v>98</v>
      </c>
      <c r="E60" s="140"/>
      <c r="F60" s="140"/>
      <c r="G60" s="140"/>
      <c r="H60" s="140"/>
      <c r="I60" s="140"/>
      <c r="J60" s="141">
        <f>J85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99</v>
      </c>
      <c r="E61" s="146"/>
      <c r="F61" s="146"/>
      <c r="G61" s="146"/>
      <c r="H61" s="146"/>
      <c r="I61" s="146"/>
      <c r="J61" s="147">
        <f>J86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100</v>
      </c>
      <c r="E62" s="146"/>
      <c r="F62" s="146"/>
      <c r="G62" s="146"/>
      <c r="H62" s="146"/>
      <c r="I62" s="146"/>
      <c r="J62" s="147">
        <f>J96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101</v>
      </c>
      <c r="E63" s="146"/>
      <c r="F63" s="146"/>
      <c r="G63" s="146"/>
      <c r="H63" s="146"/>
      <c r="I63" s="146"/>
      <c r="J63" s="147">
        <f>J114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102</v>
      </c>
      <c r="E64" s="146"/>
      <c r="F64" s="146"/>
      <c r="G64" s="146"/>
      <c r="H64" s="146"/>
      <c r="I64" s="146"/>
      <c r="J64" s="147">
        <f>J118</f>
        <v>0</v>
      </c>
      <c r="K64" s="144"/>
      <c r="L64" s="148"/>
    </row>
    <row r="65" spans="1:31" s="2" customFormat="1" ht="21.75" customHeight="1">
      <c r="A65" s="37"/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109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spans="1:31" s="2" customFormat="1" ht="7" customHeight="1">
      <c r="A66" s="37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70" spans="1:31" s="2" customFormat="1" ht="7" customHeight="1">
      <c r="A70" s="37"/>
      <c r="B70" s="52"/>
      <c r="C70" s="53"/>
      <c r="D70" s="53"/>
      <c r="E70" s="53"/>
      <c r="F70" s="53"/>
      <c r="G70" s="53"/>
      <c r="H70" s="53"/>
      <c r="I70" s="53"/>
      <c r="J70" s="53"/>
      <c r="K70" s="53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25" customHeight="1">
      <c r="A71" s="37"/>
      <c r="B71" s="38"/>
      <c r="C71" s="26" t="s">
        <v>103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7" customHeight="1">
      <c r="A72" s="37"/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>
      <c r="A73" s="37"/>
      <c r="B73" s="38"/>
      <c r="C73" s="32" t="s">
        <v>16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>
      <c r="A74" s="37"/>
      <c r="B74" s="38"/>
      <c r="C74" s="39"/>
      <c r="D74" s="39"/>
      <c r="E74" s="414" t="str">
        <f>E7</f>
        <v>Nová fasáda a zateplení budovy Terapeutické komunity</v>
      </c>
      <c r="F74" s="415"/>
      <c r="G74" s="415"/>
      <c r="H74" s="415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12" customHeight="1">
      <c r="A75" s="37"/>
      <c r="B75" s="38"/>
      <c r="C75" s="32" t="s">
        <v>92</v>
      </c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6.5" customHeight="1">
      <c r="A76" s="37"/>
      <c r="B76" s="38"/>
      <c r="C76" s="39"/>
      <c r="D76" s="39"/>
      <c r="E76" s="386" t="str">
        <f>E9</f>
        <v>SO 00 - Vedlejší rozpočtové náklady</v>
      </c>
      <c r="F76" s="416"/>
      <c r="G76" s="416"/>
      <c r="H76" s="416"/>
      <c r="I76" s="39"/>
      <c r="J76" s="39"/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7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2" customHeight="1">
      <c r="A78" s="37"/>
      <c r="B78" s="38"/>
      <c r="C78" s="32" t="s">
        <v>22</v>
      </c>
      <c r="D78" s="39"/>
      <c r="E78" s="39"/>
      <c r="F78" s="30" t="str">
        <f>F12</f>
        <v>Gen. Eliáše 483</v>
      </c>
      <c r="G78" s="39"/>
      <c r="H78" s="39"/>
      <c r="I78" s="32" t="s">
        <v>24</v>
      </c>
      <c r="J78" s="62" t="str">
        <f>IF(J12="","",J12)</f>
        <v>25. 7. 2025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7" customHeight="1">
      <c r="A79" s="37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15" customHeight="1">
      <c r="A80" s="37"/>
      <c r="B80" s="38"/>
      <c r="C80" s="32" t="s">
        <v>26</v>
      </c>
      <c r="D80" s="39"/>
      <c r="E80" s="39"/>
      <c r="F80" s="30" t="str">
        <f>E15</f>
        <v>Zařízení sociální intervence Kladno</v>
      </c>
      <c r="G80" s="39"/>
      <c r="H80" s="39"/>
      <c r="I80" s="32" t="s">
        <v>34</v>
      </c>
      <c r="J80" s="35" t="str">
        <f>E21</f>
        <v>Archiw studio s.r.o.</v>
      </c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25.65" customHeight="1">
      <c r="A81" s="37"/>
      <c r="B81" s="38"/>
      <c r="C81" s="32" t="s">
        <v>32</v>
      </c>
      <c r="D81" s="39"/>
      <c r="E81" s="39"/>
      <c r="F81" s="30" t="str">
        <f>IF(E18="","",E18)</f>
        <v>Vyplň údaj</v>
      </c>
      <c r="G81" s="39"/>
      <c r="H81" s="39"/>
      <c r="I81" s="32" t="s">
        <v>39</v>
      </c>
      <c r="J81" s="35" t="str">
        <f>E24</f>
        <v>Archiw studio s.r.o. - P. Vígh</v>
      </c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0.2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11" customFormat="1" ht="29.25" customHeight="1">
      <c r="A83" s="149"/>
      <c r="B83" s="150"/>
      <c r="C83" s="151" t="s">
        <v>104</v>
      </c>
      <c r="D83" s="152" t="s">
        <v>62</v>
      </c>
      <c r="E83" s="152" t="s">
        <v>58</v>
      </c>
      <c r="F83" s="152" t="s">
        <v>59</v>
      </c>
      <c r="G83" s="152" t="s">
        <v>105</v>
      </c>
      <c r="H83" s="152" t="s">
        <v>106</v>
      </c>
      <c r="I83" s="152" t="s">
        <v>107</v>
      </c>
      <c r="J83" s="152" t="s">
        <v>96</v>
      </c>
      <c r="K83" s="153" t="s">
        <v>108</v>
      </c>
      <c r="L83" s="154"/>
      <c r="M83" s="71" t="s">
        <v>19</v>
      </c>
      <c r="N83" s="72" t="s">
        <v>47</v>
      </c>
      <c r="O83" s="72" t="s">
        <v>109</v>
      </c>
      <c r="P83" s="72" t="s">
        <v>110</v>
      </c>
      <c r="Q83" s="72" t="s">
        <v>111</v>
      </c>
      <c r="R83" s="72" t="s">
        <v>112</v>
      </c>
      <c r="S83" s="72" t="s">
        <v>113</v>
      </c>
      <c r="T83" s="73" t="s">
        <v>114</v>
      </c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</row>
    <row r="84" spans="1:65" s="2" customFormat="1" ht="22.75" customHeight="1">
      <c r="A84" s="37"/>
      <c r="B84" s="38"/>
      <c r="C84" s="78" t="s">
        <v>115</v>
      </c>
      <c r="D84" s="39"/>
      <c r="E84" s="39"/>
      <c r="F84" s="39"/>
      <c r="G84" s="39"/>
      <c r="H84" s="39"/>
      <c r="I84" s="39"/>
      <c r="J84" s="155">
        <f>BK84</f>
        <v>0</v>
      </c>
      <c r="K84" s="39"/>
      <c r="L84" s="42"/>
      <c r="M84" s="74"/>
      <c r="N84" s="156"/>
      <c r="O84" s="75"/>
      <c r="P84" s="157">
        <f>P85</f>
        <v>0</v>
      </c>
      <c r="Q84" s="75"/>
      <c r="R84" s="157">
        <f>R85</f>
        <v>0</v>
      </c>
      <c r="S84" s="75"/>
      <c r="T84" s="158">
        <f>T85</f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T84" s="20" t="s">
        <v>76</v>
      </c>
      <c r="AU84" s="20" t="s">
        <v>97</v>
      </c>
      <c r="BK84" s="159">
        <f>BK85</f>
        <v>0</v>
      </c>
    </row>
    <row r="85" spans="1:65" s="12" customFormat="1" ht="25.9" customHeight="1">
      <c r="B85" s="160"/>
      <c r="C85" s="161"/>
      <c r="D85" s="162" t="s">
        <v>76</v>
      </c>
      <c r="E85" s="163" t="s">
        <v>116</v>
      </c>
      <c r="F85" s="163" t="s">
        <v>83</v>
      </c>
      <c r="G85" s="161"/>
      <c r="H85" s="161"/>
      <c r="I85" s="164"/>
      <c r="J85" s="165">
        <f>BK85</f>
        <v>0</v>
      </c>
      <c r="K85" s="161"/>
      <c r="L85" s="166"/>
      <c r="M85" s="167"/>
      <c r="N85" s="168"/>
      <c r="O85" s="168"/>
      <c r="P85" s="169">
        <f>P86+P96+P114+P118</f>
        <v>0</v>
      </c>
      <c r="Q85" s="168"/>
      <c r="R85" s="169">
        <f>R86+R96+R114+R118</f>
        <v>0</v>
      </c>
      <c r="S85" s="168"/>
      <c r="T85" s="170">
        <f>T86+T96+T114+T118</f>
        <v>0</v>
      </c>
      <c r="AR85" s="171" t="s">
        <v>117</v>
      </c>
      <c r="AT85" s="172" t="s">
        <v>76</v>
      </c>
      <c r="AU85" s="172" t="s">
        <v>77</v>
      </c>
      <c r="AY85" s="171" t="s">
        <v>118</v>
      </c>
      <c r="BK85" s="173">
        <f>BK86+BK96+BK114+BK118</f>
        <v>0</v>
      </c>
    </row>
    <row r="86" spans="1:65" s="12" customFormat="1" ht="22.75" customHeight="1">
      <c r="B86" s="160"/>
      <c r="C86" s="161"/>
      <c r="D86" s="162" t="s">
        <v>76</v>
      </c>
      <c r="E86" s="174" t="s">
        <v>119</v>
      </c>
      <c r="F86" s="174" t="s">
        <v>120</v>
      </c>
      <c r="G86" s="161"/>
      <c r="H86" s="161"/>
      <c r="I86" s="164"/>
      <c r="J86" s="175">
        <f>BK86</f>
        <v>0</v>
      </c>
      <c r="K86" s="161"/>
      <c r="L86" s="166"/>
      <c r="M86" s="167"/>
      <c r="N86" s="168"/>
      <c r="O86" s="168"/>
      <c r="P86" s="169">
        <f>SUM(P87:P95)</f>
        <v>0</v>
      </c>
      <c r="Q86" s="168"/>
      <c r="R86" s="169">
        <f>SUM(R87:R95)</f>
        <v>0</v>
      </c>
      <c r="S86" s="168"/>
      <c r="T86" s="170">
        <f>SUM(T87:T95)</f>
        <v>0</v>
      </c>
      <c r="AR86" s="171" t="s">
        <v>117</v>
      </c>
      <c r="AT86" s="172" t="s">
        <v>76</v>
      </c>
      <c r="AU86" s="172" t="s">
        <v>85</v>
      </c>
      <c r="AY86" s="171" t="s">
        <v>118</v>
      </c>
      <c r="BK86" s="173">
        <f>SUM(BK87:BK95)</f>
        <v>0</v>
      </c>
    </row>
    <row r="87" spans="1:65" s="2" customFormat="1" ht="16.5" customHeight="1">
      <c r="A87" s="37"/>
      <c r="B87" s="38"/>
      <c r="C87" s="176" t="s">
        <v>85</v>
      </c>
      <c r="D87" s="176" t="s">
        <v>121</v>
      </c>
      <c r="E87" s="177" t="s">
        <v>122</v>
      </c>
      <c r="F87" s="178" t="s">
        <v>123</v>
      </c>
      <c r="G87" s="179" t="s">
        <v>124</v>
      </c>
      <c r="H87" s="180">
        <v>1</v>
      </c>
      <c r="I87" s="181"/>
      <c r="J87" s="182">
        <f>ROUND(I87*H87,2)</f>
        <v>0</v>
      </c>
      <c r="K87" s="178" t="s">
        <v>125</v>
      </c>
      <c r="L87" s="42"/>
      <c r="M87" s="183" t="s">
        <v>19</v>
      </c>
      <c r="N87" s="184" t="s">
        <v>48</v>
      </c>
      <c r="O87" s="67"/>
      <c r="P87" s="185">
        <f>O87*H87</f>
        <v>0</v>
      </c>
      <c r="Q87" s="185">
        <v>0</v>
      </c>
      <c r="R87" s="185">
        <f>Q87*H87</f>
        <v>0</v>
      </c>
      <c r="S87" s="185">
        <v>0</v>
      </c>
      <c r="T87" s="186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126</v>
      </c>
      <c r="AT87" s="187" t="s">
        <v>121</v>
      </c>
      <c r="AU87" s="187" t="s">
        <v>87</v>
      </c>
      <c r="AY87" s="20" t="s">
        <v>118</v>
      </c>
      <c r="BE87" s="188">
        <f>IF(N87="základní",J87,0)</f>
        <v>0</v>
      </c>
      <c r="BF87" s="188">
        <f>IF(N87="snížená",J87,0)</f>
        <v>0</v>
      </c>
      <c r="BG87" s="188">
        <f>IF(N87="zákl. přenesená",J87,0)</f>
        <v>0</v>
      </c>
      <c r="BH87" s="188">
        <f>IF(N87="sníž. přenesená",J87,0)</f>
        <v>0</v>
      </c>
      <c r="BI87" s="188">
        <f>IF(N87="nulová",J87,0)</f>
        <v>0</v>
      </c>
      <c r="BJ87" s="20" t="s">
        <v>85</v>
      </c>
      <c r="BK87" s="188">
        <f>ROUND(I87*H87,2)</f>
        <v>0</v>
      </c>
      <c r="BL87" s="20" t="s">
        <v>126</v>
      </c>
      <c r="BM87" s="187" t="s">
        <v>127</v>
      </c>
    </row>
    <row r="88" spans="1:65" s="2" customFormat="1" ht="10">
      <c r="A88" s="37"/>
      <c r="B88" s="38"/>
      <c r="C88" s="39"/>
      <c r="D88" s="189" t="s">
        <v>128</v>
      </c>
      <c r="E88" s="39"/>
      <c r="F88" s="190" t="s">
        <v>129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128</v>
      </c>
      <c r="AU88" s="20" t="s">
        <v>87</v>
      </c>
    </row>
    <row r="89" spans="1:65" s="2" customFormat="1" ht="36">
      <c r="A89" s="37"/>
      <c r="B89" s="38"/>
      <c r="C89" s="39"/>
      <c r="D89" s="194" t="s">
        <v>130</v>
      </c>
      <c r="E89" s="39"/>
      <c r="F89" s="195" t="s">
        <v>131</v>
      </c>
      <c r="G89" s="39"/>
      <c r="H89" s="39"/>
      <c r="I89" s="191"/>
      <c r="J89" s="39"/>
      <c r="K89" s="39"/>
      <c r="L89" s="42"/>
      <c r="M89" s="192"/>
      <c r="N89" s="193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130</v>
      </c>
      <c r="AU89" s="20" t="s">
        <v>87</v>
      </c>
    </row>
    <row r="90" spans="1:65" s="2" customFormat="1" ht="16.5" customHeight="1">
      <c r="A90" s="37"/>
      <c r="B90" s="38"/>
      <c r="C90" s="176" t="s">
        <v>87</v>
      </c>
      <c r="D90" s="176" t="s">
        <v>121</v>
      </c>
      <c r="E90" s="177" t="s">
        <v>132</v>
      </c>
      <c r="F90" s="178" t="s">
        <v>133</v>
      </c>
      <c r="G90" s="179" t="s">
        <v>124</v>
      </c>
      <c r="H90" s="180">
        <v>1</v>
      </c>
      <c r="I90" s="181"/>
      <c r="J90" s="182">
        <f>ROUND(I90*H90,2)</f>
        <v>0</v>
      </c>
      <c r="K90" s="178" t="s">
        <v>125</v>
      </c>
      <c r="L90" s="42"/>
      <c r="M90" s="183" t="s">
        <v>19</v>
      </c>
      <c r="N90" s="184" t="s">
        <v>48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126</v>
      </c>
      <c r="AT90" s="187" t="s">
        <v>121</v>
      </c>
      <c r="AU90" s="187" t="s">
        <v>87</v>
      </c>
      <c r="AY90" s="20" t="s">
        <v>118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85</v>
      </c>
      <c r="BK90" s="188">
        <f>ROUND(I90*H90,2)</f>
        <v>0</v>
      </c>
      <c r="BL90" s="20" t="s">
        <v>126</v>
      </c>
      <c r="BM90" s="187" t="s">
        <v>134</v>
      </c>
    </row>
    <row r="91" spans="1:65" s="2" customFormat="1" ht="10">
      <c r="A91" s="37"/>
      <c r="B91" s="38"/>
      <c r="C91" s="39"/>
      <c r="D91" s="189" t="s">
        <v>128</v>
      </c>
      <c r="E91" s="39"/>
      <c r="F91" s="190" t="s">
        <v>135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128</v>
      </c>
      <c r="AU91" s="20" t="s">
        <v>87</v>
      </c>
    </row>
    <row r="92" spans="1:65" s="2" customFormat="1" ht="27">
      <c r="A92" s="37"/>
      <c r="B92" s="38"/>
      <c r="C92" s="39"/>
      <c r="D92" s="194" t="s">
        <v>130</v>
      </c>
      <c r="E92" s="39"/>
      <c r="F92" s="195" t="s">
        <v>136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130</v>
      </c>
      <c r="AU92" s="20" t="s">
        <v>87</v>
      </c>
    </row>
    <row r="93" spans="1:65" s="2" customFormat="1" ht="16.5" customHeight="1">
      <c r="A93" s="37"/>
      <c r="B93" s="38"/>
      <c r="C93" s="176" t="s">
        <v>137</v>
      </c>
      <c r="D93" s="176" t="s">
        <v>121</v>
      </c>
      <c r="E93" s="177" t="s">
        <v>138</v>
      </c>
      <c r="F93" s="178" t="s">
        <v>139</v>
      </c>
      <c r="G93" s="179" t="s">
        <v>124</v>
      </c>
      <c r="H93" s="180">
        <v>1</v>
      </c>
      <c r="I93" s="181"/>
      <c r="J93" s="182">
        <f>ROUND(I93*H93,2)</f>
        <v>0</v>
      </c>
      <c r="K93" s="178" t="s">
        <v>125</v>
      </c>
      <c r="L93" s="42"/>
      <c r="M93" s="183" t="s">
        <v>19</v>
      </c>
      <c r="N93" s="184" t="s">
        <v>48</v>
      </c>
      <c r="O93" s="67"/>
      <c r="P93" s="185">
        <f>O93*H93</f>
        <v>0</v>
      </c>
      <c r="Q93" s="185">
        <v>0</v>
      </c>
      <c r="R93" s="185">
        <f>Q93*H93</f>
        <v>0</v>
      </c>
      <c r="S93" s="185">
        <v>0</v>
      </c>
      <c r="T93" s="18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126</v>
      </c>
      <c r="AT93" s="187" t="s">
        <v>121</v>
      </c>
      <c r="AU93" s="187" t="s">
        <v>87</v>
      </c>
      <c r="AY93" s="20" t="s">
        <v>118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85</v>
      </c>
      <c r="BK93" s="188">
        <f>ROUND(I93*H93,2)</f>
        <v>0</v>
      </c>
      <c r="BL93" s="20" t="s">
        <v>126</v>
      </c>
      <c r="BM93" s="187" t="s">
        <v>140</v>
      </c>
    </row>
    <row r="94" spans="1:65" s="2" customFormat="1" ht="10">
      <c r="A94" s="37"/>
      <c r="B94" s="38"/>
      <c r="C94" s="39"/>
      <c r="D94" s="189" t="s">
        <v>128</v>
      </c>
      <c r="E94" s="39"/>
      <c r="F94" s="190" t="s">
        <v>141</v>
      </c>
      <c r="G94" s="39"/>
      <c r="H94" s="39"/>
      <c r="I94" s="191"/>
      <c r="J94" s="39"/>
      <c r="K94" s="39"/>
      <c r="L94" s="42"/>
      <c r="M94" s="192"/>
      <c r="N94" s="193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128</v>
      </c>
      <c r="AU94" s="20" t="s">
        <v>87</v>
      </c>
    </row>
    <row r="95" spans="1:65" s="2" customFormat="1" ht="18">
      <c r="A95" s="37"/>
      <c r="B95" s="38"/>
      <c r="C95" s="39"/>
      <c r="D95" s="194" t="s">
        <v>130</v>
      </c>
      <c r="E95" s="39"/>
      <c r="F95" s="195" t="s">
        <v>142</v>
      </c>
      <c r="G95" s="39"/>
      <c r="H95" s="39"/>
      <c r="I95" s="191"/>
      <c r="J95" s="39"/>
      <c r="K95" s="39"/>
      <c r="L95" s="42"/>
      <c r="M95" s="192"/>
      <c r="N95" s="193"/>
      <c r="O95" s="67"/>
      <c r="P95" s="67"/>
      <c r="Q95" s="67"/>
      <c r="R95" s="67"/>
      <c r="S95" s="67"/>
      <c r="T95" s="68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20" t="s">
        <v>130</v>
      </c>
      <c r="AU95" s="20" t="s">
        <v>87</v>
      </c>
    </row>
    <row r="96" spans="1:65" s="12" customFormat="1" ht="22.75" customHeight="1">
      <c r="B96" s="160"/>
      <c r="C96" s="161"/>
      <c r="D96" s="162" t="s">
        <v>76</v>
      </c>
      <c r="E96" s="174" t="s">
        <v>143</v>
      </c>
      <c r="F96" s="174" t="s">
        <v>144</v>
      </c>
      <c r="G96" s="161"/>
      <c r="H96" s="161"/>
      <c r="I96" s="164"/>
      <c r="J96" s="175">
        <f>BK96</f>
        <v>0</v>
      </c>
      <c r="K96" s="161"/>
      <c r="L96" s="166"/>
      <c r="M96" s="167"/>
      <c r="N96" s="168"/>
      <c r="O96" s="168"/>
      <c r="P96" s="169">
        <f>SUM(P97:P113)</f>
        <v>0</v>
      </c>
      <c r="Q96" s="168"/>
      <c r="R96" s="169">
        <f>SUM(R97:R113)</f>
        <v>0</v>
      </c>
      <c r="S96" s="168"/>
      <c r="T96" s="170">
        <f>SUM(T97:T113)</f>
        <v>0</v>
      </c>
      <c r="AR96" s="171" t="s">
        <v>117</v>
      </c>
      <c r="AT96" s="172" t="s">
        <v>76</v>
      </c>
      <c r="AU96" s="172" t="s">
        <v>85</v>
      </c>
      <c r="AY96" s="171" t="s">
        <v>118</v>
      </c>
      <c r="BK96" s="173">
        <f>SUM(BK97:BK113)</f>
        <v>0</v>
      </c>
    </row>
    <row r="97" spans="1:65" s="2" customFormat="1" ht="16.5" customHeight="1">
      <c r="A97" s="37"/>
      <c r="B97" s="38"/>
      <c r="C97" s="176" t="s">
        <v>145</v>
      </c>
      <c r="D97" s="176" t="s">
        <v>121</v>
      </c>
      <c r="E97" s="177" t="s">
        <v>146</v>
      </c>
      <c r="F97" s="178" t="s">
        <v>147</v>
      </c>
      <c r="G97" s="179" t="s">
        <v>148</v>
      </c>
      <c r="H97" s="180">
        <v>3</v>
      </c>
      <c r="I97" s="181"/>
      <c r="J97" s="182">
        <f>ROUND(I97*H97,2)</f>
        <v>0</v>
      </c>
      <c r="K97" s="178" t="s">
        <v>125</v>
      </c>
      <c r="L97" s="42"/>
      <c r="M97" s="183" t="s">
        <v>19</v>
      </c>
      <c r="N97" s="184" t="s">
        <v>48</v>
      </c>
      <c r="O97" s="67"/>
      <c r="P97" s="185">
        <f>O97*H97</f>
        <v>0</v>
      </c>
      <c r="Q97" s="185">
        <v>0</v>
      </c>
      <c r="R97" s="185">
        <f>Q97*H97</f>
        <v>0</v>
      </c>
      <c r="S97" s="185">
        <v>0</v>
      </c>
      <c r="T97" s="186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7" t="s">
        <v>126</v>
      </c>
      <c r="AT97" s="187" t="s">
        <v>121</v>
      </c>
      <c r="AU97" s="187" t="s">
        <v>87</v>
      </c>
      <c r="AY97" s="20" t="s">
        <v>118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0" t="s">
        <v>85</v>
      </c>
      <c r="BK97" s="188">
        <f>ROUND(I97*H97,2)</f>
        <v>0</v>
      </c>
      <c r="BL97" s="20" t="s">
        <v>126</v>
      </c>
      <c r="BM97" s="187" t="s">
        <v>149</v>
      </c>
    </row>
    <row r="98" spans="1:65" s="2" customFormat="1" ht="10">
      <c r="A98" s="37"/>
      <c r="B98" s="38"/>
      <c r="C98" s="39"/>
      <c r="D98" s="189" t="s">
        <v>128</v>
      </c>
      <c r="E98" s="39"/>
      <c r="F98" s="190" t="s">
        <v>150</v>
      </c>
      <c r="G98" s="39"/>
      <c r="H98" s="39"/>
      <c r="I98" s="191"/>
      <c r="J98" s="39"/>
      <c r="K98" s="39"/>
      <c r="L98" s="42"/>
      <c r="M98" s="192"/>
      <c r="N98" s="193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128</v>
      </c>
      <c r="AU98" s="20" t="s">
        <v>87</v>
      </c>
    </row>
    <row r="99" spans="1:65" s="2" customFormat="1" ht="36">
      <c r="A99" s="37"/>
      <c r="B99" s="38"/>
      <c r="C99" s="39"/>
      <c r="D99" s="194" t="s">
        <v>130</v>
      </c>
      <c r="E99" s="39"/>
      <c r="F99" s="195" t="s">
        <v>151</v>
      </c>
      <c r="G99" s="39"/>
      <c r="H99" s="39"/>
      <c r="I99" s="191"/>
      <c r="J99" s="39"/>
      <c r="K99" s="39"/>
      <c r="L99" s="42"/>
      <c r="M99" s="192"/>
      <c r="N99" s="193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130</v>
      </c>
      <c r="AU99" s="20" t="s">
        <v>87</v>
      </c>
    </row>
    <row r="100" spans="1:65" s="2" customFormat="1" ht="16.5" customHeight="1">
      <c r="A100" s="37"/>
      <c r="B100" s="38"/>
      <c r="C100" s="176" t="s">
        <v>117</v>
      </c>
      <c r="D100" s="176" t="s">
        <v>121</v>
      </c>
      <c r="E100" s="177" t="s">
        <v>152</v>
      </c>
      <c r="F100" s="178" t="s">
        <v>153</v>
      </c>
      <c r="G100" s="179" t="s">
        <v>148</v>
      </c>
      <c r="H100" s="180">
        <v>3</v>
      </c>
      <c r="I100" s="181"/>
      <c r="J100" s="182">
        <f>ROUND(I100*H100,2)</f>
        <v>0</v>
      </c>
      <c r="K100" s="178" t="s">
        <v>125</v>
      </c>
      <c r="L100" s="42"/>
      <c r="M100" s="183" t="s">
        <v>19</v>
      </c>
      <c r="N100" s="184" t="s">
        <v>48</v>
      </c>
      <c r="O100" s="67"/>
      <c r="P100" s="185">
        <f>O100*H100</f>
        <v>0</v>
      </c>
      <c r="Q100" s="185">
        <v>0</v>
      </c>
      <c r="R100" s="185">
        <f>Q100*H100</f>
        <v>0</v>
      </c>
      <c r="S100" s="185">
        <v>0</v>
      </c>
      <c r="T100" s="186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187" t="s">
        <v>126</v>
      </c>
      <c r="AT100" s="187" t="s">
        <v>121</v>
      </c>
      <c r="AU100" s="187" t="s">
        <v>87</v>
      </c>
      <c r="AY100" s="20" t="s">
        <v>118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0" t="s">
        <v>85</v>
      </c>
      <c r="BK100" s="188">
        <f>ROUND(I100*H100,2)</f>
        <v>0</v>
      </c>
      <c r="BL100" s="20" t="s">
        <v>126</v>
      </c>
      <c r="BM100" s="187" t="s">
        <v>154</v>
      </c>
    </row>
    <row r="101" spans="1:65" s="2" customFormat="1" ht="10">
      <c r="A101" s="37"/>
      <c r="B101" s="38"/>
      <c r="C101" s="39"/>
      <c r="D101" s="189" t="s">
        <v>128</v>
      </c>
      <c r="E101" s="39"/>
      <c r="F101" s="190" t="s">
        <v>155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128</v>
      </c>
      <c r="AU101" s="20" t="s">
        <v>87</v>
      </c>
    </row>
    <row r="102" spans="1:65" s="2" customFormat="1" ht="18">
      <c r="A102" s="37"/>
      <c r="B102" s="38"/>
      <c r="C102" s="39"/>
      <c r="D102" s="194" t="s">
        <v>130</v>
      </c>
      <c r="E102" s="39"/>
      <c r="F102" s="195" t="s">
        <v>156</v>
      </c>
      <c r="G102" s="39"/>
      <c r="H102" s="39"/>
      <c r="I102" s="191"/>
      <c r="J102" s="39"/>
      <c r="K102" s="39"/>
      <c r="L102" s="42"/>
      <c r="M102" s="192"/>
      <c r="N102" s="193"/>
      <c r="O102" s="67"/>
      <c r="P102" s="67"/>
      <c r="Q102" s="67"/>
      <c r="R102" s="67"/>
      <c r="S102" s="67"/>
      <c r="T102" s="68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20" t="s">
        <v>130</v>
      </c>
      <c r="AU102" s="20" t="s">
        <v>87</v>
      </c>
    </row>
    <row r="103" spans="1:65" s="2" customFormat="1" ht="16.5" customHeight="1">
      <c r="A103" s="37"/>
      <c r="B103" s="38"/>
      <c r="C103" s="176" t="s">
        <v>157</v>
      </c>
      <c r="D103" s="176" t="s">
        <v>121</v>
      </c>
      <c r="E103" s="177" t="s">
        <v>158</v>
      </c>
      <c r="F103" s="178" t="s">
        <v>159</v>
      </c>
      <c r="G103" s="179" t="s">
        <v>148</v>
      </c>
      <c r="H103" s="180">
        <v>3</v>
      </c>
      <c r="I103" s="181"/>
      <c r="J103" s="182">
        <f>ROUND(I103*H103,2)</f>
        <v>0</v>
      </c>
      <c r="K103" s="178" t="s">
        <v>125</v>
      </c>
      <c r="L103" s="42"/>
      <c r="M103" s="183" t="s">
        <v>19</v>
      </c>
      <c r="N103" s="184" t="s">
        <v>48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126</v>
      </c>
      <c r="AT103" s="187" t="s">
        <v>121</v>
      </c>
      <c r="AU103" s="187" t="s">
        <v>87</v>
      </c>
      <c r="AY103" s="20" t="s">
        <v>118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85</v>
      </c>
      <c r="BK103" s="188">
        <f>ROUND(I103*H103,2)</f>
        <v>0</v>
      </c>
      <c r="BL103" s="20" t="s">
        <v>126</v>
      </c>
      <c r="BM103" s="187" t="s">
        <v>160</v>
      </c>
    </row>
    <row r="104" spans="1:65" s="2" customFormat="1" ht="10">
      <c r="A104" s="37"/>
      <c r="B104" s="38"/>
      <c r="C104" s="39"/>
      <c r="D104" s="189" t="s">
        <v>128</v>
      </c>
      <c r="E104" s="39"/>
      <c r="F104" s="190" t="s">
        <v>161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128</v>
      </c>
      <c r="AU104" s="20" t="s">
        <v>87</v>
      </c>
    </row>
    <row r="105" spans="1:65" s="2" customFormat="1" ht="27">
      <c r="A105" s="37"/>
      <c r="B105" s="38"/>
      <c r="C105" s="39"/>
      <c r="D105" s="194" t="s">
        <v>130</v>
      </c>
      <c r="E105" s="39"/>
      <c r="F105" s="195" t="s">
        <v>162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130</v>
      </c>
      <c r="AU105" s="20" t="s">
        <v>87</v>
      </c>
    </row>
    <row r="106" spans="1:65" s="2" customFormat="1" ht="16.5" customHeight="1">
      <c r="A106" s="37"/>
      <c r="B106" s="38"/>
      <c r="C106" s="176" t="s">
        <v>163</v>
      </c>
      <c r="D106" s="176" t="s">
        <v>121</v>
      </c>
      <c r="E106" s="177" t="s">
        <v>164</v>
      </c>
      <c r="F106" s="178" t="s">
        <v>165</v>
      </c>
      <c r="G106" s="179" t="s">
        <v>148</v>
      </c>
      <c r="H106" s="180">
        <v>3</v>
      </c>
      <c r="I106" s="181"/>
      <c r="J106" s="182">
        <f>ROUND(I106*H106,2)</f>
        <v>0</v>
      </c>
      <c r="K106" s="178" t="s">
        <v>125</v>
      </c>
      <c r="L106" s="42"/>
      <c r="M106" s="183" t="s">
        <v>19</v>
      </c>
      <c r="N106" s="184" t="s">
        <v>48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126</v>
      </c>
      <c r="AT106" s="187" t="s">
        <v>121</v>
      </c>
      <c r="AU106" s="187" t="s">
        <v>87</v>
      </c>
      <c r="AY106" s="20" t="s">
        <v>118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85</v>
      </c>
      <c r="BK106" s="188">
        <f>ROUND(I106*H106,2)</f>
        <v>0</v>
      </c>
      <c r="BL106" s="20" t="s">
        <v>126</v>
      </c>
      <c r="BM106" s="187" t="s">
        <v>166</v>
      </c>
    </row>
    <row r="107" spans="1:65" s="2" customFormat="1" ht="10">
      <c r="A107" s="37"/>
      <c r="B107" s="38"/>
      <c r="C107" s="39"/>
      <c r="D107" s="189" t="s">
        <v>128</v>
      </c>
      <c r="E107" s="39"/>
      <c r="F107" s="190" t="s">
        <v>167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128</v>
      </c>
      <c r="AU107" s="20" t="s">
        <v>87</v>
      </c>
    </row>
    <row r="108" spans="1:65" s="2" customFormat="1" ht="18">
      <c r="A108" s="37"/>
      <c r="B108" s="38"/>
      <c r="C108" s="39"/>
      <c r="D108" s="194" t="s">
        <v>130</v>
      </c>
      <c r="E108" s="39"/>
      <c r="F108" s="195" t="s">
        <v>168</v>
      </c>
      <c r="G108" s="39"/>
      <c r="H108" s="39"/>
      <c r="I108" s="191"/>
      <c r="J108" s="39"/>
      <c r="K108" s="39"/>
      <c r="L108" s="42"/>
      <c r="M108" s="192"/>
      <c r="N108" s="193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130</v>
      </c>
      <c r="AU108" s="20" t="s">
        <v>87</v>
      </c>
    </row>
    <row r="109" spans="1:65" s="2" customFormat="1" ht="16.5" customHeight="1">
      <c r="A109" s="37"/>
      <c r="B109" s="38"/>
      <c r="C109" s="176" t="s">
        <v>169</v>
      </c>
      <c r="D109" s="176" t="s">
        <v>121</v>
      </c>
      <c r="E109" s="177" t="s">
        <v>170</v>
      </c>
      <c r="F109" s="178" t="s">
        <v>171</v>
      </c>
      <c r="G109" s="179" t="s">
        <v>124</v>
      </c>
      <c r="H109" s="180">
        <v>1</v>
      </c>
      <c r="I109" s="181"/>
      <c r="J109" s="182">
        <f>ROUND(I109*H109,2)</f>
        <v>0</v>
      </c>
      <c r="K109" s="178" t="s">
        <v>125</v>
      </c>
      <c r="L109" s="42"/>
      <c r="M109" s="183" t="s">
        <v>19</v>
      </c>
      <c r="N109" s="184" t="s">
        <v>48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126</v>
      </c>
      <c r="AT109" s="187" t="s">
        <v>121</v>
      </c>
      <c r="AU109" s="187" t="s">
        <v>87</v>
      </c>
      <c r="AY109" s="20" t="s">
        <v>118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85</v>
      </c>
      <c r="BK109" s="188">
        <f>ROUND(I109*H109,2)</f>
        <v>0</v>
      </c>
      <c r="BL109" s="20" t="s">
        <v>126</v>
      </c>
      <c r="BM109" s="187" t="s">
        <v>172</v>
      </c>
    </row>
    <row r="110" spans="1:65" s="2" customFormat="1" ht="10">
      <c r="A110" s="37"/>
      <c r="B110" s="38"/>
      <c r="C110" s="39"/>
      <c r="D110" s="189" t="s">
        <v>128</v>
      </c>
      <c r="E110" s="39"/>
      <c r="F110" s="190" t="s">
        <v>173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128</v>
      </c>
      <c r="AU110" s="20" t="s">
        <v>87</v>
      </c>
    </row>
    <row r="111" spans="1:65" s="2" customFormat="1" ht="16.5" customHeight="1">
      <c r="A111" s="37"/>
      <c r="B111" s="38"/>
      <c r="C111" s="176" t="s">
        <v>174</v>
      </c>
      <c r="D111" s="176" t="s">
        <v>121</v>
      </c>
      <c r="E111" s="177" t="s">
        <v>175</v>
      </c>
      <c r="F111" s="178" t="s">
        <v>176</v>
      </c>
      <c r="G111" s="179" t="s">
        <v>124</v>
      </c>
      <c r="H111" s="180">
        <v>1</v>
      </c>
      <c r="I111" s="181"/>
      <c r="J111" s="182">
        <f>ROUND(I111*H111,2)</f>
        <v>0</v>
      </c>
      <c r="K111" s="178" t="s">
        <v>125</v>
      </c>
      <c r="L111" s="42"/>
      <c r="M111" s="183" t="s">
        <v>19</v>
      </c>
      <c r="N111" s="184" t="s">
        <v>48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126</v>
      </c>
      <c r="AT111" s="187" t="s">
        <v>121</v>
      </c>
      <c r="AU111" s="187" t="s">
        <v>87</v>
      </c>
      <c r="AY111" s="20" t="s">
        <v>118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85</v>
      </c>
      <c r="BK111" s="188">
        <f>ROUND(I111*H111,2)</f>
        <v>0</v>
      </c>
      <c r="BL111" s="20" t="s">
        <v>126</v>
      </c>
      <c r="BM111" s="187" t="s">
        <v>177</v>
      </c>
    </row>
    <row r="112" spans="1:65" s="2" customFormat="1" ht="10">
      <c r="A112" s="37"/>
      <c r="B112" s="38"/>
      <c r="C112" s="39"/>
      <c r="D112" s="189" t="s">
        <v>128</v>
      </c>
      <c r="E112" s="39"/>
      <c r="F112" s="190" t="s">
        <v>178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128</v>
      </c>
      <c r="AU112" s="20" t="s">
        <v>87</v>
      </c>
    </row>
    <row r="113" spans="1:65" s="2" customFormat="1" ht="27">
      <c r="A113" s="37"/>
      <c r="B113" s="38"/>
      <c r="C113" s="39"/>
      <c r="D113" s="194" t="s">
        <v>130</v>
      </c>
      <c r="E113" s="39"/>
      <c r="F113" s="195" t="s">
        <v>179</v>
      </c>
      <c r="G113" s="39"/>
      <c r="H113" s="39"/>
      <c r="I113" s="191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130</v>
      </c>
      <c r="AU113" s="20" t="s">
        <v>87</v>
      </c>
    </row>
    <row r="114" spans="1:65" s="12" customFormat="1" ht="22.75" customHeight="1">
      <c r="B114" s="160"/>
      <c r="C114" s="161"/>
      <c r="D114" s="162" t="s">
        <v>76</v>
      </c>
      <c r="E114" s="174" t="s">
        <v>180</v>
      </c>
      <c r="F114" s="174" t="s">
        <v>181</v>
      </c>
      <c r="G114" s="161"/>
      <c r="H114" s="161"/>
      <c r="I114" s="164"/>
      <c r="J114" s="175">
        <f>BK114</f>
        <v>0</v>
      </c>
      <c r="K114" s="161"/>
      <c r="L114" s="166"/>
      <c r="M114" s="167"/>
      <c r="N114" s="168"/>
      <c r="O114" s="168"/>
      <c r="P114" s="169">
        <f>SUM(P115:P117)</f>
        <v>0</v>
      </c>
      <c r="Q114" s="168"/>
      <c r="R114" s="169">
        <f>SUM(R115:R117)</f>
        <v>0</v>
      </c>
      <c r="S114" s="168"/>
      <c r="T114" s="170">
        <f>SUM(T115:T117)</f>
        <v>0</v>
      </c>
      <c r="AR114" s="171" t="s">
        <v>117</v>
      </c>
      <c r="AT114" s="172" t="s">
        <v>76</v>
      </c>
      <c r="AU114" s="172" t="s">
        <v>85</v>
      </c>
      <c r="AY114" s="171" t="s">
        <v>118</v>
      </c>
      <c r="BK114" s="173">
        <f>SUM(BK115:BK117)</f>
        <v>0</v>
      </c>
    </row>
    <row r="115" spans="1:65" s="2" customFormat="1" ht="16.5" customHeight="1">
      <c r="A115" s="37"/>
      <c r="B115" s="38"/>
      <c r="C115" s="176" t="s">
        <v>182</v>
      </c>
      <c r="D115" s="176" t="s">
        <v>121</v>
      </c>
      <c r="E115" s="177" t="s">
        <v>183</v>
      </c>
      <c r="F115" s="178" t="s">
        <v>184</v>
      </c>
      <c r="G115" s="179" t="s">
        <v>124</v>
      </c>
      <c r="H115" s="180">
        <v>1</v>
      </c>
      <c r="I115" s="181"/>
      <c r="J115" s="182">
        <f>ROUND(I115*H115,2)</f>
        <v>0</v>
      </c>
      <c r="K115" s="178" t="s">
        <v>125</v>
      </c>
      <c r="L115" s="42"/>
      <c r="M115" s="183" t="s">
        <v>19</v>
      </c>
      <c r="N115" s="184" t="s">
        <v>48</v>
      </c>
      <c r="O115" s="67"/>
      <c r="P115" s="185">
        <f>O115*H115</f>
        <v>0</v>
      </c>
      <c r="Q115" s="185">
        <v>0</v>
      </c>
      <c r="R115" s="185">
        <f>Q115*H115</f>
        <v>0</v>
      </c>
      <c r="S115" s="185">
        <v>0</v>
      </c>
      <c r="T115" s="186">
        <f>S115*H115</f>
        <v>0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187" t="s">
        <v>126</v>
      </c>
      <c r="AT115" s="187" t="s">
        <v>121</v>
      </c>
      <c r="AU115" s="187" t="s">
        <v>87</v>
      </c>
      <c r="AY115" s="20" t="s">
        <v>118</v>
      </c>
      <c r="BE115" s="188">
        <f>IF(N115="základní",J115,0)</f>
        <v>0</v>
      </c>
      <c r="BF115" s="188">
        <f>IF(N115="snížená",J115,0)</f>
        <v>0</v>
      </c>
      <c r="BG115" s="188">
        <f>IF(N115="zákl. přenesená",J115,0)</f>
        <v>0</v>
      </c>
      <c r="BH115" s="188">
        <f>IF(N115="sníž. přenesená",J115,0)</f>
        <v>0</v>
      </c>
      <c r="BI115" s="188">
        <f>IF(N115="nulová",J115,0)</f>
        <v>0</v>
      </c>
      <c r="BJ115" s="20" t="s">
        <v>85</v>
      </c>
      <c r="BK115" s="188">
        <f>ROUND(I115*H115,2)</f>
        <v>0</v>
      </c>
      <c r="BL115" s="20" t="s">
        <v>126</v>
      </c>
      <c r="BM115" s="187" t="s">
        <v>185</v>
      </c>
    </row>
    <row r="116" spans="1:65" s="2" customFormat="1" ht="10">
      <c r="A116" s="37"/>
      <c r="B116" s="38"/>
      <c r="C116" s="39"/>
      <c r="D116" s="189" t="s">
        <v>128</v>
      </c>
      <c r="E116" s="39"/>
      <c r="F116" s="190" t="s">
        <v>186</v>
      </c>
      <c r="G116" s="39"/>
      <c r="H116" s="39"/>
      <c r="I116" s="191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20" t="s">
        <v>128</v>
      </c>
      <c r="AU116" s="20" t="s">
        <v>87</v>
      </c>
    </row>
    <row r="117" spans="1:65" s="2" customFormat="1" ht="45">
      <c r="A117" s="37"/>
      <c r="B117" s="38"/>
      <c r="C117" s="39"/>
      <c r="D117" s="194" t="s">
        <v>130</v>
      </c>
      <c r="E117" s="39"/>
      <c r="F117" s="195" t="s">
        <v>187</v>
      </c>
      <c r="G117" s="39"/>
      <c r="H117" s="39"/>
      <c r="I117" s="191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20" t="s">
        <v>130</v>
      </c>
      <c r="AU117" s="20" t="s">
        <v>87</v>
      </c>
    </row>
    <row r="118" spans="1:65" s="12" customFormat="1" ht="22.75" customHeight="1">
      <c r="B118" s="160"/>
      <c r="C118" s="161"/>
      <c r="D118" s="162" t="s">
        <v>76</v>
      </c>
      <c r="E118" s="174" t="s">
        <v>188</v>
      </c>
      <c r="F118" s="174" t="s">
        <v>189</v>
      </c>
      <c r="G118" s="161"/>
      <c r="H118" s="161"/>
      <c r="I118" s="164"/>
      <c r="J118" s="175">
        <f>BK118</f>
        <v>0</v>
      </c>
      <c r="K118" s="161"/>
      <c r="L118" s="166"/>
      <c r="M118" s="167"/>
      <c r="N118" s="168"/>
      <c r="O118" s="168"/>
      <c r="P118" s="169">
        <f>SUM(P119:P120)</f>
        <v>0</v>
      </c>
      <c r="Q118" s="168"/>
      <c r="R118" s="169">
        <f>SUM(R119:R120)</f>
        <v>0</v>
      </c>
      <c r="S118" s="168"/>
      <c r="T118" s="170">
        <f>SUM(T119:T120)</f>
        <v>0</v>
      </c>
      <c r="AR118" s="171" t="s">
        <v>117</v>
      </c>
      <c r="AT118" s="172" t="s">
        <v>76</v>
      </c>
      <c r="AU118" s="172" t="s">
        <v>85</v>
      </c>
      <c r="AY118" s="171" t="s">
        <v>118</v>
      </c>
      <c r="BK118" s="173">
        <f>SUM(BK119:BK120)</f>
        <v>0</v>
      </c>
    </row>
    <row r="119" spans="1:65" s="2" customFormat="1" ht="16.5" customHeight="1">
      <c r="A119" s="37"/>
      <c r="B119" s="38"/>
      <c r="C119" s="176" t="s">
        <v>190</v>
      </c>
      <c r="D119" s="176" t="s">
        <v>121</v>
      </c>
      <c r="E119" s="177" t="s">
        <v>191</v>
      </c>
      <c r="F119" s="178" t="s">
        <v>192</v>
      </c>
      <c r="G119" s="179" t="s">
        <v>148</v>
      </c>
      <c r="H119" s="180">
        <v>3</v>
      </c>
      <c r="I119" s="181"/>
      <c r="J119" s="182">
        <f>ROUND(I119*H119,2)</f>
        <v>0</v>
      </c>
      <c r="K119" s="178" t="s">
        <v>125</v>
      </c>
      <c r="L119" s="42"/>
      <c r="M119" s="183" t="s">
        <v>19</v>
      </c>
      <c r="N119" s="184" t="s">
        <v>48</v>
      </c>
      <c r="O119" s="67"/>
      <c r="P119" s="185">
        <f>O119*H119</f>
        <v>0</v>
      </c>
      <c r="Q119" s="185">
        <v>0</v>
      </c>
      <c r="R119" s="185">
        <f>Q119*H119</f>
        <v>0</v>
      </c>
      <c r="S119" s="185">
        <v>0</v>
      </c>
      <c r="T119" s="186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7" t="s">
        <v>126</v>
      </c>
      <c r="AT119" s="187" t="s">
        <v>121</v>
      </c>
      <c r="AU119" s="187" t="s">
        <v>87</v>
      </c>
      <c r="AY119" s="20" t="s">
        <v>118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0" t="s">
        <v>85</v>
      </c>
      <c r="BK119" s="188">
        <f>ROUND(I119*H119,2)</f>
        <v>0</v>
      </c>
      <c r="BL119" s="20" t="s">
        <v>126</v>
      </c>
      <c r="BM119" s="187" t="s">
        <v>193</v>
      </c>
    </row>
    <row r="120" spans="1:65" s="2" customFormat="1" ht="10">
      <c r="A120" s="37"/>
      <c r="B120" s="38"/>
      <c r="C120" s="39"/>
      <c r="D120" s="189" t="s">
        <v>128</v>
      </c>
      <c r="E120" s="39"/>
      <c r="F120" s="190" t="s">
        <v>194</v>
      </c>
      <c r="G120" s="39"/>
      <c r="H120" s="39"/>
      <c r="I120" s="191"/>
      <c r="J120" s="39"/>
      <c r="K120" s="39"/>
      <c r="L120" s="42"/>
      <c r="M120" s="196"/>
      <c r="N120" s="197"/>
      <c r="O120" s="198"/>
      <c r="P120" s="198"/>
      <c r="Q120" s="198"/>
      <c r="R120" s="198"/>
      <c r="S120" s="198"/>
      <c r="T120" s="199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128</v>
      </c>
      <c r="AU120" s="20" t="s">
        <v>87</v>
      </c>
    </row>
    <row r="121" spans="1:65" s="2" customFormat="1" ht="7" customHeight="1">
      <c r="A121" s="37"/>
      <c r="B121" s="50"/>
      <c r="C121" s="51"/>
      <c r="D121" s="51"/>
      <c r="E121" s="51"/>
      <c r="F121" s="51"/>
      <c r="G121" s="51"/>
      <c r="H121" s="51"/>
      <c r="I121" s="51"/>
      <c r="J121" s="51"/>
      <c r="K121" s="51"/>
      <c r="L121" s="42"/>
      <c r="M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</sheetData>
  <sheetProtection algorithmName="SHA-512" hashValue="EQy080WZ1rif0Ka+VR8j3IyVwXevRsmXY9yEpyyLDZkLkgQxxNmJ6OG93kPPfGbB7vI7t4f5IShOvgaPMRViig==" saltValue="2ORcxd5so4xuk2kPIyf3ofLB4d1/GVJ9iwhnQepnjf+mSfTK9idfLEX5UHiK6ndD767tlfnaA4n79ditsk3oYg==" spinCount="100000" sheet="1" objects="1" scenarios="1" formatColumns="0" formatRows="0" autoFilter="0"/>
  <autoFilter ref="C83:K120" xr:uid="{00000000-0009-0000-0000-000001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1" r:id="rId2" xr:uid="{00000000-0004-0000-0100-000001000000}"/>
    <hyperlink ref="F94" r:id="rId3" xr:uid="{00000000-0004-0000-0100-000002000000}"/>
    <hyperlink ref="F98" r:id="rId4" xr:uid="{00000000-0004-0000-0100-000003000000}"/>
    <hyperlink ref="F101" r:id="rId5" xr:uid="{00000000-0004-0000-0100-000004000000}"/>
    <hyperlink ref="F104" r:id="rId6" xr:uid="{00000000-0004-0000-0100-000005000000}"/>
    <hyperlink ref="F107" r:id="rId7" xr:uid="{00000000-0004-0000-0100-000006000000}"/>
    <hyperlink ref="F110" r:id="rId8" xr:uid="{00000000-0004-0000-0100-000007000000}"/>
    <hyperlink ref="F112" r:id="rId9" xr:uid="{00000000-0004-0000-0100-000008000000}"/>
    <hyperlink ref="F116" r:id="rId10" xr:uid="{00000000-0004-0000-0100-000009000000}"/>
    <hyperlink ref="F120" r:id="rId11" xr:uid="{00000000-0004-0000-01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34"/>
  <sheetViews>
    <sheetView showGridLines="0" workbookViewId="0"/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1" width="22.33203125" style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7" customHeight="1"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AT2" s="20" t="s">
        <v>90</v>
      </c>
      <c r="AZ2" s="200" t="s">
        <v>195</v>
      </c>
      <c r="BA2" s="200" t="s">
        <v>196</v>
      </c>
      <c r="BB2" s="200" t="s">
        <v>19</v>
      </c>
      <c r="BC2" s="200" t="s">
        <v>197</v>
      </c>
      <c r="BD2" s="200" t="s">
        <v>137</v>
      </c>
    </row>
    <row r="3" spans="1:56" s="1" customFormat="1" ht="7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87</v>
      </c>
      <c r="AZ3" s="200" t="s">
        <v>198</v>
      </c>
      <c r="BA3" s="200" t="s">
        <v>19</v>
      </c>
      <c r="BB3" s="200" t="s">
        <v>19</v>
      </c>
      <c r="BC3" s="200" t="s">
        <v>199</v>
      </c>
      <c r="BD3" s="200" t="s">
        <v>87</v>
      </c>
    </row>
    <row r="4" spans="1:56" s="1" customFormat="1" ht="25" customHeight="1">
      <c r="B4" s="23"/>
      <c r="D4" s="106" t="s">
        <v>91</v>
      </c>
      <c r="L4" s="23"/>
      <c r="M4" s="107" t="s">
        <v>10</v>
      </c>
      <c r="AT4" s="20" t="s">
        <v>4</v>
      </c>
      <c r="AZ4" s="200" t="s">
        <v>200</v>
      </c>
      <c r="BA4" s="200" t="s">
        <v>201</v>
      </c>
      <c r="BB4" s="200" t="s">
        <v>19</v>
      </c>
      <c r="BC4" s="200" t="s">
        <v>202</v>
      </c>
      <c r="BD4" s="200" t="s">
        <v>137</v>
      </c>
    </row>
    <row r="5" spans="1:56" s="1" customFormat="1" ht="7" customHeight="1">
      <c r="B5" s="23"/>
      <c r="L5" s="23"/>
      <c r="AZ5" s="200" t="s">
        <v>203</v>
      </c>
      <c r="BA5" s="200" t="s">
        <v>204</v>
      </c>
      <c r="BB5" s="200" t="s">
        <v>19</v>
      </c>
      <c r="BC5" s="200" t="s">
        <v>205</v>
      </c>
      <c r="BD5" s="200" t="s">
        <v>137</v>
      </c>
    </row>
    <row r="6" spans="1:56" s="1" customFormat="1" ht="12" customHeight="1">
      <c r="B6" s="23"/>
      <c r="D6" s="108" t="s">
        <v>16</v>
      </c>
      <c r="L6" s="23"/>
      <c r="AZ6" s="200" t="s">
        <v>206</v>
      </c>
      <c r="BA6" s="200" t="s">
        <v>207</v>
      </c>
      <c r="BB6" s="200" t="s">
        <v>19</v>
      </c>
      <c r="BC6" s="200" t="s">
        <v>208</v>
      </c>
      <c r="BD6" s="200" t="s">
        <v>137</v>
      </c>
    </row>
    <row r="7" spans="1:56" s="1" customFormat="1" ht="16.5" customHeight="1">
      <c r="B7" s="23"/>
      <c r="E7" s="407" t="str">
        <f>'Rekapitulace stavby'!K6</f>
        <v>Nová fasáda a zateplení budovy Terapeutické komunity</v>
      </c>
      <c r="F7" s="408"/>
      <c r="G7" s="408"/>
      <c r="H7" s="408"/>
      <c r="L7" s="23"/>
      <c r="AZ7" s="200" t="s">
        <v>209</v>
      </c>
      <c r="BA7" s="200" t="s">
        <v>210</v>
      </c>
      <c r="BB7" s="200" t="s">
        <v>19</v>
      </c>
      <c r="BC7" s="200" t="s">
        <v>211</v>
      </c>
      <c r="BD7" s="200" t="s">
        <v>137</v>
      </c>
    </row>
    <row r="8" spans="1:56" s="2" customFormat="1" ht="12" customHeight="1">
      <c r="A8" s="37"/>
      <c r="B8" s="42"/>
      <c r="C8" s="37"/>
      <c r="D8" s="108" t="s">
        <v>92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Z8" s="200" t="s">
        <v>212</v>
      </c>
      <c r="BA8" s="200" t="s">
        <v>213</v>
      </c>
      <c r="BB8" s="200" t="s">
        <v>19</v>
      </c>
      <c r="BC8" s="200" t="s">
        <v>214</v>
      </c>
      <c r="BD8" s="200" t="s">
        <v>137</v>
      </c>
    </row>
    <row r="9" spans="1:56" s="2" customFormat="1" ht="16.5" customHeight="1">
      <c r="A9" s="37"/>
      <c r="B9" s="42"/>
      <c r="C9" s="37"/>
      <c r="D9" s="37"/>
      <c r="E9" s="409" t="s">
        <v>215</v>
      </c>
      <c r="F9" s="410"/>
      <c r="G9" s="410"/>
      <c r="H9" s="410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Z9" s="200" t="s">
        <v>216</v>
      </c>
      <c r="BA9" s="200" t="s">
        <v>217</v>
      </c>
      <c r="BB9" s="200" t="s">
        <v>19</v>
      </c>
      <c r="BC9" s="200" t="s">
        <v>218</v>
      </c>
      <c r="BD9" s="200" t="s">
        <v>137</v>
      </c>
    </row>
    <row r="10" spans="1:56" s="2" customFormat="1" ht="10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Z10" s="200" t="s">
        <v>219</v>
      </c>
      <c r="BA10" s="200" t="s">
        <v>220</v>
      </c>
      <c r="BB10" s="200" t="s">
        <v>19</v>
      </c>
      <c r="BC10" s="200" t="s">
        <v>221</v>
      </c>
      <c r="BD10" s="200" t="s">
        <v>137</v>
      </c>
    </row>
    <row r="11" spans="1:5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Z11" s="200" t="s">
        <v>222</v>
      </c>
      <c r="BA11" s="200" t="s">
        <v>223</v>
      </c>
      <c r="BB11" s="200" t="s">
        <v>19</v>
      </c>
      <c r="BC11" s="200" t="s">
        <v>214</v>
      </c>
      <c r="BD11" s="200" t="s">
        <v>137</v>
      </c>
    </row>
    <row r="12" spans="1:56" s="2" customFormat="1" ht="12" customHeight="1">
      <c r="A12" s="37"/>
      <c r="B12" s="42"/>
      <c r="C12" s="37"/>
      <c r="D12" s="108" t="s">
        <v>22</v>
      </c>
      <c r="E12" s="37"/>
      <c r="F12" s="110" t="s">
        <v>23</v>
      </c>
      <c r="G12" s="37"/>
      <c r="H12" s="37"/>
      <c r="I12" s="108" t="s">
        <v>24</v>
      </c>
      <c r="J12" s="111" t="str">
        <f>'Rekapitulace stavby'!AN8</f>
        <v>25. 7. 2025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Z12" s="200" t="s">
        <v>224</v>
      </c>
      <c r="BA12" s="200" t="s">
        <v>225</v>
      </c>
      <c r="BB12" s="200" t="s">
        <v>19</v>
      </c>
      <c r="BC12" s="200" t="s">
        <v>226</v>
      </c>
      <c r="BD12" s="200" t="s">
        <v>137</v>
      </c>
    </row>
    <row r="13" spans="1:56" s="2" customFormat="1" ht="10.75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Z13" s="200" t="s">
        <v>227</v>
      </c>
      <c r="BA13" s="200" t="s">
        <v>228</v>
      </c>
      <c r="BB13" s="200" t="s">
        <v>19</v>
      </c>
      <c r="BC13" s="200" t="s">
        <v>229</v>
      </c>
      <c r="BD13" s="200" t="s">
        <v>137</v>
      </c>
    </row>
    <row r="14" spans="1:56" s="2" customFormat="1" ht="12" customHeight="1">
      <c r="A14" s="37"/>
      <c r="B14" s="42"/>
      <c r="C14" s="37"/>
      <c r="D14" s="108" t="s">
        <v>26</v>
      </c>
      <c r="E14" s="37"/>
      <c r="F14" s="37"/>
      <c r="G14" s="37"/>
      <c r="H14" s="37"/>
      <c r="I14" s="108" t="s">
        <v>27</v>
      </c>
      <c r="J14" s="110" t="s">
        <v>28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Z14" s="200" t="s">
        <v>230</v>
      </c>
      <c r="BA14" s="200" t="s">
        <v>231</v>
      </c>
      <c r="BB14" s="200" t="s">
        <v>19</v>
      </c>
      <c r="BC14" s="200" t="s">
        <v>232</v>
      </c>
      <c r="BD14" s="200" t="s">
        <v>137</v>
      </c>
    </row>
    <row r="15" spans="1:56" s="2" customFormat="1" ht="18" customHeight="1">
      <c r="A15" s="37"/>
      <c r="B15" s="42"/>
      <c r="C15" s="37"/>
      <c r="D15" s="37"/>
      <c r="E15" s="110" t="s">
        <v>29</v>
      </c>
      <c r="F15" s="37"/>
      <c r="G15" s="37"/>
      <c r="H15" s="37"/>
      <c r="I15" s="108" t="s">
        <v>30</v>
      </c>
      <c r="J15" s="110" t="s">
        <v>31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Z15" s="200" t="s">
        <v>233</v>
      </c>
      <c r="BA15" s="200" t="s">
        <v>234</v>
      </c>
      <c r="BB15" s="200" t="s">
        <v>19</v>
      </c>
      <c r="BC15" s="200" t="s">
        <v>235</v>
      </c>
      <c r="BD15" s="200" t="s">
        <v>137</v>
      </c>
    </row>
    <row r="16" spans="1:56" s="2" customFormat="1" ht="7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Z16" s="200" t="s">
        <v>236</v>
      </c>
      <c r="BA16" s="200" t="s">
        <v>237</v>
      </c>
      <c r="BB16" s="200" t="s">
        <v>19</v>
      </c>
      <c r="BC16" s="200" t="s">
        <v>238</v>
      </c>
      <c r="BD16" s="200" t="s">
        <v>87</v>
      </c>
    </row>
    <row r="17" spans="1:56" s="2" customFormat="1" ht="12" customHeight="1">
      <c r="A17" s="37"/>
      <c r="B17" s="42"/>
      <c r="C17" s="37"/>
      <c r="D17" s="108" t="s">
        <v>32</v>
      </c>
      <c r="E17" s="37"/>
      <c r="F17" s="37"/>
      <c r="G17" s="37"/>
      <c r="H17" s="37"/>
      <c r="I17" s="108" t="s">
        <v>27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Z17" s="200" t="s">
        <v>239</v>
      </c>
      <c r="BA17" s="200" t="s">
        <v>240</v>
      </c>
      <c r="BB17" s="200" t="s">
        <v>19</v>
      </c>
      <c r="BC17" s="200" t="s">
        <v>241</v>
      </c>
      <c r="BD17" s="200" t="s">
        <v>137</v>
      </c>
    </row>
    <row r="18" spans="1:56" s="2" customFormat="1" ht="18" customHeight="1">
      <c r="A18" s="37"/>
      <c r="B18" s="42"/>
      <c r="C18" s="37"/>
      <c r="D18" s="37"/>
      <c r="E18" s="411" t="str">
        <f>'Rekapitulace stavby'!E14</f>
        <v>Vyplň údaj</v>
      </c>
      <c r="F18" s="412"/>
      <c r="G18" s="412"/>
      <c r="H18" s="412"/>
      <c r="I18" s="108" t="s">
        <v>30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56" s="2" customFormat="1" ht="7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56" s="2" customFormat="1" ht="12" customHeight="1">
      <c r="A20" s="37"/>
      <c r="B20" s="42"/>
      <c r="C20" s="37"/>
      <c r="D20" s="108" t="s">
        <v>34</v>
      </c>
      <c r="E20" s="37"/>
      <c r="F20" s="37"/>
      <c r="G20" s="37"/>
      <c r="H20" s="37"/>
      <c r="I20" s="108" t="s">
        <v>27</v>
      </c>
      <c r="J20" s="110" t="s">
        <v>35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56" s="2" customFormat="1" ht="18" customHeight="1">
      <c r="A21" s="37"/>
      <c r="B21" s="42"/>
      <c r="C21" s="37"/>
      <c r="D21" s="37"/>
      <c r="E21" s="110" t="s">
        <v>36</v>
      </c>
      <c r="F21" s="37"/>
      <c r="G21" s="37"/>
      <c r="H21" s="37"/>
      <c r="I21" s="108" t="s">
        <v>30</v>
      </c>
      <c r="J21" s="110" t="s">
        <v>37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56" s="2" customFormat="1" ht="7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56" s="2" customFormat="1" ht="12" customHeight="1">
      <c r="A23" s="37"/>
      <c r="B23" s="42"/>
      <c r="C23" s="37"/>
      <c r="D23" s="108" t="s">
        <v>39</v>
      </c>
      <c r="E23" s="37"/>
      <c r="F23" s="37"/>
      <c r="G23" s="37"/>
      <c r="H23" s="37"/>
      <c r="I23" s="108" t="s">
        <v>27</v>
      </c>
      <c r="J23" s="110" t="s">
        <v>35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56" s="2" customFormat="1" ht="18" customHeight="1">
      <c r="A24" s="37"/>
      <c r="B24" s="42"/>
      <c r="C24" s="37"/>
      <c r="D24" s="37"/>
      <c r="E24" s="110" t="s">
        <v>40</v>
      </c>
      <c r="F24" s="37"/>
      <c r="G24" s="37"/>
      <c r="H24" s="37"/>
      <c r="I24" s="108" t="s">
        <v>30</v>
      </c>
      <c r="J24" s="110" t="s">
        <v>37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56" s="2" customFormat="1" ht="7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56" s="2" customFormat="1" ht="12" customHeight="1">
      <c r="A26" s="37"/>
      <c r="B26" s="42"/>
      <c r="C26" s="37"/>
      <c r="D26" s="108" t="s">
        <v>41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56" s="8" customFormat="1" ht="71.25" customHeight="1">
      <c r="A27" s="112"/>
      <c r="B27" s="113"/>
      <c r="C27" s="112"/>
      <c r="D27" s="112"/>
      <c r="E27" s="413" t="s">
        <v>42</v>
      </c>
      <c r="F27" s="413"/>
      <c r="G27" s="413"/>
      <c r="H27" s="413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56" s="2" customFormat="1" ht="7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56" s="2" customFormat="1" ht="7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56" s="2" customFormat="1" ht="25.4" customHeight="1">
      <c r="A30" s="37"/>
      <c r="B30" s="42"/>
      <c r="C30" s="37"/>
      <c r="D30" s="116" t="s">
        <v>43</v>
      </c>
      <c r="E30" s="37"/>
      <c r="F30" s="37"/>
      <c r="G30" s="37"/>
      <c r="H30" s="37"/>
      <c r="I30" s="37"/>
      <c r="J30" s="117">
        <f>ROUND(J101,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56" s="2" customFormat="1" ht="7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56" s="2" customFormat="1" ht="14.4" customHeight="1">
      <c r="A32" s="37"/>
      <c r="B32" s="42"/>
      <c r="C32" s="37"/>
      <c r="D32" s="37"/>
      <c r="E32" s="37"/>
      <c r="F32" s="118" t="s">
        <v>45</v>
      </c>
      <c r="G32" s="37"/>
      <c r="H32" s="37"/>
      <c r="I32" s="118" t="s">
        <v>44</v>
      </c>
      <c r="J32" s="118" t="s">
        <v>46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" customHeight="1">
      <c r="A33" s="37"/>
      <c r="B33" s="42"/>
      <c r="C33" s="37"/>
      <c r="D33" s="119" t="s">
        <v>47</v>
      </c>
      <c r="E33" s="108" t="s">
        <v>48</v>
      </c>
      <c r="F33" s="120">
        <f>ROUND((SUM(BE101:BE1133)),  2)</f>
        <v>0</v>
      </c>
      <c r="G33" s="37"/>
      <c r="H33" s="37"/>
      <c r="I33" s="121">
        <v>0.21</v>
      </c>
      <c r="J33" s="120">
        <f>ROUND(((SUM(BE101:BE1133))*I33),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" customHeight="1">
      <c r="A34" s="37"/>
      <c r="B34" s="42"/>
      <c r="C34" s="37"/>
      <c r="D34" s="37"/>
      <c r="E34" s="108" t="s">
        <v>49</v>
      </c>
      <c r="F34" s="120">
        <f>ROUND((SUM(BF101:BF1133)),  2)</f>
        <v>0</v>
      </c>
      <c r="G34" s="37"/>
      <c r="H34" s="37"/>
      <c r="I34" s="121">
        <v>0.12</v>
      </c>
      <c r="J34" s="120">
        <f>ROUND(((SUM(BF101:BF1133))*I34),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" hidden="1" customHeight="1">
      <c r="A35" s="37"/>
      <c r="B35" s="42"/>
      <c r="C35" s="37"/>
      <c r="D35" s="37"/>
      <c r="E35" s="108" t="s">
        <v>50</v>
      </c>
      <c r="F35" s="120">
        <f>ROUND((SUM(BG101:BG1133)),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" hidden="1" customHeight="1">
      <c r="A36" s="37"/>
      <c r="B36" s="42"/>
      <c r="C36" s="37"/>
      <c r="D36" s="37"/>
      <c r="E36" s="108" t="s">
        <v>51</v>
      </c>
      <c r="F36" s="120">
        <f>ROUND((SUM(BH101:BH1133)),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" hidden="1" customHeight="1">
      <c r="A37" s="37"/>
      <c r="B37" s="42"/>
      <c r="C37" s="37"/>
      <c r="D37" s="37"/>
      <c r="E37" s="108" t="s">
        <v>52</v>
      </c>
      <c r="F37" s="120">
        <f>ROUND((SUM(BI101:BI1133)),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7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4" customHeight="1">
      <c r="A39" s="37"/>
      <c r="B39" s="42"/>
      <c r="C39" s="122"/>
      <c r="D39" s="123" t="s">
        <v>53</v>
      </c>
      <c r="E39" s="124"/>
      <c r="F39" s="124"/>
      <c r="G39" s="125" t="s">
        <v>54</v>
      </c>
      <c r="H39" s="126" t="s">
        <v>55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7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5" customHeight="1">
      <c r="A45" s="37"/>
      <c r="B45" s="38"/>
      <c r="C45" s="26" t="s">
        <v>94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7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414" t="str">
        <f>E7</f>
        <v>Nová fasáda a zateplení budovy Terapeutické komunity</v>
      </c>
      <c r="F48" s="415"/>
      <c r="G48" s="415"/>
      <c r="H48" s="415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92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86" t="str">
        <f>E9</f>
        <v>SO 01 - Zateplení objektu</v>
      </c>
      <c r="F50" s="416"/>
      <c r="G50" s="416"/>
      <c r="H50" s="416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7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22</v>
      </c>
      <c r="D52" s="39"/>
      <c r="E52" s="39"/>
      <c r="F52" s="30" t="str">
        <f>F12</f>
        <v>Gen. Eliáše 483</v>
      </c>
      <c r="G52" s="39"/>
      <c r="H52" s="39"/>
      <c r="I52" s="32" t="s">
        <v>24</v>
      </c>
      <c r="J52" s="62" t="str">
        <f>IF(J12="","",J12)</f>
        <v>25. 7. 2025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7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15" customHeight="1">
      <c r="A54" s="37"/>
      <c r="B54" s="38"/>
      <c r="C54" s="32" t="s">
        <v>26</v>
      </c>
      <c r="D54" s="39"/>
      <c r="E54" s="39"/>
      <c r="F54" s="30" t="str">
        <f>E15</f>
        <v>Zařízení sociální intervence Kladno</v>
      </c>
      <c r="G54" s="39"/>
      <c r="H54" s="39"/>
      <c r="I54" s="32" t="s">
        <v>34</v>
      </c>
      <c r="J54" s="35" t="str">
        <f>E21</f>
        <v>Archiw studio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5.65" customHeight="1">
      <c r="A55" s="37"/>
      <c r="B55" s="38"/>
      <c r="C55" s="32" t="s">
        <v>32</v>
      </c>
      <c r="D55" s="39"/>
      <c r="E55" s="39"/>
      <c r="F55" s="30" t="str">
        <f>IF(E18="","",E18)</f>
        <v>Vyplň údaj</v>
      </c>
      <c r="G55" s="39"/>
      <c r="H55" s="39"/>
      <c r="I55" s="32" t="s">
        <v>39</v>
      </c>
      <c r="J55" s="35" t="str">
        <f>E24</f>
        <v>Archiw studio s.r.o. - P. Vígh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2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95</v>
      </c>
      <c r="D57" s="134"/>
      <c r="E57" s="134"/>
      <c r="F57" s="134"/>
      <c r="G57" s="134"/>
      <c r="H57" s="134"/>
      <c r="I57" s="134"/>
      <c r="J57" s="135" t="s">
        <v>96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2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75" customHeight="1">
      <c r="A59" s="37"/>
      <c r="B59" s="38"/>
      <c r="C59" s="136" t="s">
        <v>75</v>
      </c>
      <c r="D59" s="39"/>
      <c r="E59" s="39"/>
      <c r="F59" s="39"/>
      <c r="G59" s="39"/>
      <c r="H59" s="39"/>
      <c r="I59" s="39"/>
      <c r="J59" s="80">
        <f>J101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97</v>
      </c>
    </row>
    <row r="60" spans="1:47" s="9" customFormat="1" ht="25" customHeight="1">
      <c r="B60" s="137"/>
      <c r="C60" s="138"/>
      <c r="D60" s="139" t="s">
        <v>242</v>
      </c>
      <c r="E60" s="140"/>
      <c r="F60" s="140"/>
      <c r="G60" s="140"/>
      <c r="H60" s="140"/>
      <c r="I60" s="140"/>
      <c r="J60" s="141">
        <f>J102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243</v>
      </c>
      <c r="E61" s="146"/>
      <c r="F61" s="146"/>
      <c r="G61" s="146"/>
      <c r="H61" s="146"/>
      <c r="I61" s="146"/>
      <c r="J61" s="147">
        <f>J103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244</v>
      </c>
      <c r="E62" s="146"/>
      <c r="F62" s="146"/>
      <c r="G62" s="146"/>
      <c r="H62" s="146"/>
      <c r="I62" s="146"/>
      <c r="J62" s="147">
        <f>J128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245</v>
      </c>
      <c r="E63" s="146"/>
      <c r="F63" s="146"/>
      <c r="G63" s="146"/>
      <c r="H63" s="146"/>
      <c r="I63" s="146"/>
      <c r="J63" s="147">
        <f>J634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246</v>
      </c>
      <c r="E64" s="146"/>
      <c r="F64" s="146"/>
      <c r="G64" s="146"/>
      <c r="H64" s="146"/>
      <c r="I64" s="146"/>
      <c r="J64" s="147">
        <f>J760</f>
        <v>0</v>
      </c>
      <c r="K64" s="144"/>
      <c r="L64" s="148"/>
    </row>
    <row r="65" spans="2:12" s="10" customFormat="1" ht="19.899999999999999" customHeight="1">
      <c r="B65" s="143"/>
      <c r="C65" s="144"/>
      <c r="D65" s="145" t="s">
        <v>247</v>
      </c>
      <c r="E65" s="146"/>
      <c r="F65" s="146"/>
      <c r="G65" s="146"/>
      <c r="H65" s="146"/>
      <c r="I65" s="146"/>
      <c r="J65" s="147">
        <f>J773</f>
        <v>0</v>
      </c>
      <c r="K65" s="144"/>
      <c r="L65" s="148"/>
    </row>
    <row r="66" spans="2:12" s="9" customFormat="1" ht="25" customHeight="1">
      <c r="B66" s="137"/>
      <c r="C66" s="138"/>
      <c r="D66" s="139" t="s">
        <v>248</v>
      </c>
      <c r="E66" s="140"/>
      <c r="F66" s="140"/>
      <c r="G66" s="140"/>
      <c r="H66" s="140"/>
      <c r="I66" s="140"/>
      <c r="J66" s="141">
        <f>J776</f>
        <v>0</v>
      </c>
      <c r="K66" s="138"/>
      <c r="L66" s="142"/>
    </row>
    <row r="67" spans="2:12" s="10" customFormat="1" ht="19.899999999999999" customHeight="1">
      <c r="B67" s="143"/>
      <c r="C67" s="144"/>
      <c r="D67" s="145" t="s">
        <v>249</v>
      </c>
      <c r="E67" s="146"/>
      <c r="F67" s="146"/>
      <c r="G67" s="146"/>
      <c r="H67" s="146"/>
      <c r="I67" s="146"/>
      <c r="J67" s="147">
        <f>J777</f>
        <v>0</v>
      </c>
      <c r="K67" s="144"/>
      <c r="L67" s="148"/>
    </row>
    <row r="68" spans="2:12" s="10" customFormat="1" ht="19.899999999999999" customHeight="1">
      <c r="B68" s="143"/>
      <c r="C68" s="144"/>
      <c r="D68" s="145" t="s">
        <v>250</v>
      </c>
      <c r="E68" s="146"/>
      <c r="F68" s="146"/>
      <c r="G68" s="146"/>
      <c r="H68" s="146"/>
      <c r="I68" s="146"/>
      <c r="J68" s="147">
        <f>J811</f>
        <v>0</v>
      </c>
      <c r="K68" s="144"/>
      <c r="L68" s="148"/>
    </row>
    <row r="69" spans="2:12" s="10" customFormat="1" ht="19.899999999999999" customHeight="1">
      <c r="B69" s="143"/>
      <c r="C69" s="144"/>
      <c r="D69" s="145" t="s">
        <v>251</v>
      </c>
      <c r="E69" s="146"/>
      <c r="F69" s="146"/>
      <c r="G69" s="146"/>
      <c r="H69" s="146"/>
      <c r="I69" s="146"/>
      <c r="J69" s="147">
        <f>J854</f>
        <v>0</v>
      </c>
      <c r="K69" s="144"/>
      <c r="L69" s="148"/>
    </row>
    <row r="70" spans="2:12" s="10" customFormat="1" ht="19.899999999999999" customHeight="1">
      <c r="B70" s="143"/>
      <c r="C70" s="144"/>
      <c r="D70" s="145" t="s">
        <v>252</v>
      </c>
      <c r="E70" s="146"/>
      <c r="F70" s="146"/>
      <c r="G70" s="146"/>
      <c r="H70" s="146"/>
      <c r="I70" s="146"/>
      <c r="J70" s="147">
        <f>J894</f>
        <v>0</v>
      </c>
      <c r="K70" s="144"/>
      <c r="L70" s="148"/>
    </row>
    <row r="71" spans="2:12" s="10" customFormat="1" ht="19.899999999999999" customHeight="1">
      <c r="B71" s="143"/>
      <c r="C71" s="144"/>
      <c r="D71" s="145" t="s">
        <v>253</v>
      </c>
      <c r="E71" s="146"/>
      <c r="F71" s="146"/>
      <c r="G71" s="146"/>
      <c r="H71" s="146"/>
      <c r="I71" s="146"/>
      <c r="J71" s="147">
        <f>J934</f>
        <v>0</v>
      </c>
      <c r="K71" s="144"/>
      <c r="L71" s="148"/>
    </row>
    <row r="72" spans="2:12" s="10" customFormat="1" ht="19.899999999999999" customHeight="1">
      <c r="B72" s="143"/>
      <c r="C72" s="144"/>
      <c r="D72" s="145" t="s">
        <v>254</v>
      </c>
      <c r="E72" s="146"/>
      <c r="F72" s="146"/>
      <c r="G72" s="146"/>
      <c r="H72" s="146"/>
      <c r="I72" s="146"/>
      <c r="J72" s="147">
        <f>J975</f>
        <v>0</v>
      </c>
      <c r="K72" s="144"/>
      <c r="L72" s="148"/>
    </row>
    <row r="73" spans="2:12" s="10" customFormat="1" ht="19.899999999999999" customHeight="1">
      <c r="B73" s="143"/>
      <c r="C73" s="144"/>
      <c r="D73" s="145" t="s">
        <v>255</v>
      </c>
      <c r="E73" s="146"/>
      <c r="F73" s="146"/>
      <c r="G73" s="146"/>
      <c r="H73" s="146"/>
      <c r="I73" s="146"/>
      <c r="J73" s="147">
        <f>J997</f>
        <v>0</v>
      </c>
      <c r="K73" s="144"/>
      <c r="L73" s="148"/>
    </row>
    <row r="74" spans="2:12" s="9" customFormat="1" ht="25" customHeight="1">
      <c r="B74" s="137"/>
      <c r="C74" s="138"/>
      <c r="D74" s="139" t="s">
        <v>256</v>
      </c>
      <c r="E74" s="140"/>
      <c r="F74" s="140"/>
      <c r="G74" s="140"/>
      <c r="H74" s="140"/>
      <c r="I74" s="140"/>
      <c r="J74" s="141">
        <f>J1070</f>
        <v>0</v>
      </c>
      <c r="K74" s="138"/>
      <c r="L74" s="142"/>
    </row>
    <row r="75" spans="2:12" s="10" customFormat="1" ht="19.899999999999999" customHeight="1">
      <c r="B75" s="143"/>
      <c r="C75" s="144"/>
      <c r="D75" s="145" t="s">
        <v>257</v>
      </c>
      <c r="E75" s="146"/>
      <c r="F75" s="146"/>
      <c r="G75" s="146"/>
      <c r="H75" s="146"/>
      <c r="I75" s="146"/>
      <c r="J75" s="147">
        <f>J1071</f>
        <v>0</v>
      </c>
      <c r="K75" s="144"/>
      <c r="L75" s="148"/>
    </row>
    <row r="76" spans="2:12" s="10" customFormat="1" ht="19.899999999999999" customHeight="1">
      <c r="B76" s="143"/>
      <c r="C76" s="144"/>
      <c r="D76" s="145" t="s">
        <v>258</v>
      </c>
      <c r="E76" s="146"/>
      <c r="F76" s="146"/>
      <c r="G76" s="146"/>
      <c r="H76" s="146"/>
      <c r="I76" s="146"/>
      <c r="J76" s="147">
        <f>J1080</f>
        <v>0</v>
      </c>
      <c r="K76" s="144"/>
      <c r="L76" s="148"/>
    </row>
    <row r="77" spans="2:12" s="9" customFormat="1" ht="25" customHeight="1">
      <c r="B77" s="137"/>
      <c r="C77" s="138"/>
      <c r="D77" s="139" t="s">
        <v>259</v>
      </c>
      <c r="E77" s="140"/>
      <c r="F77" s="140"/>
      <c r="G77" s="140"/>
      <c r="H77" s="140"/>
      <c r="I77" s="140"/>
      <c r="J77" s="141">
        <f>J1085</f>
        <v>0</v>
      </c>
      <c r="K77" s="138"/>
      <c r="L77" s="142"/>
    </row>
    <row r="78" spans="2:12" s="9" customFormat="1" ht="25" customHeight="1">
      <c r="B78" s="137"/>
      <c r="C78" s="138"/>
      <c r="D78" s="139" t="s">
        <v>260</v>
      </c>
      <c r="E78" s="140"/>
      <c r="F78" s="140"/>
      <c r="G78" s="140"/>
      <c r="H78" s="140"/>
      <c r="I78" s="140"/>
      <c r="J78" s="141">
        <f>J1106</f>
        <v>0</v>
      </c>
      <c r="K78" s="138"/>
      <c r="L78" s="142"/>
    </row>
    <row r="79" spans="2:12" s="9" customFormat="1" ht="25" customHeight="1">
      <c r="B79" s="137"/>
      <c r="C79" s="138"/>
      <c r="D79" s="139" t="s">
        <v>98</v>
      </c>
      <c r="E79" s="140"/>
      <c r="F79" s="140"/>
      <c r="G79" s="140"/>
      <c r="H79" s="140"/>
      <c r="I79" s="140"/>
      <c r="J79" s="141">
        <f>J1125</f>
        <v>0</v>
      </c>
      <c r="K79" s="138"/>
      <c r="L79" s="142"/>
    </row>
    <row r="80" spans="2:12" s="10" customFormat="1" ht="19.899999999999999" customHeight="1">
      <c r="B80" s="143"/>
      <c r="C80" s="144"/>
      <c r="D80" s="145" t="s">
        <v>261</v>
      </c>
      <c r="E80" s="146"/>
      <c r="F80" s="146"/>
      <c r="G80" s="146"/>
      <c r="H80" s="146"/>
      <c r="I80" s="146"/>
      <c r="J80" s="147">
        <f>J1126</f>
        <v>0</v>
      </c>
      <c r="K80" s="144"/>
      <c r="L80" s="148"/>
    </row>
    <row r="81" spans="1:31" s="10" customFormat="1" ht="19.899999999999999" customHeight="1">
      <c r="B81" s="143"/>
      <c r="C81" s="144"/>
      <c r="D81" s="145" t="s">
        <v>101</v>
      </c>
      <c r="E81" s="146"/>
      <c r="F81" s="146"/>
      <c r="G81" s="146"/>
      <c r="H81" s="146"/>
      <c r="I81" s="146"/>
      <c r="J81" s="147">
        <f>J1130</f>
        <v>0</v>
      </c>
      <c r="K81" s="144"/>
      <c r="L81" s="148"/>
    </row>
    <row r="82" spans="1:31" s="2" customFormat="1" ht="21.75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31" s="2" customFormat="1" ht="7" customHeight="1">
      <c r="A83" s="37"/>
      <c r="B83" s="50"/>
      <c r="C83" s="51"/>
      <c r="D83" s="51"/>
      <c r="E83" s="51"/>
      <c r="F83" s="51"/>
      <c r="G83" s="51"/>
      <c r="H83" s="51"/>
      <c r="I83" s="51"/>
      <c r="J83" s="51"/>
      <c r="K83" s="51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7" spans="1:31" s="2" customFormat="1" ht="7" customHeight="1">
      <c r="A87" s="37"/>
      <c r="B87" s="52"/>
      <c r="C87" s="53"/>
      <c r="D87" s="53"/>
      <c r="E87" s="53"/>
      <c r="F87" s="53"/>
      <c r="G87" s="53"/>
      <c r="H87" s="53"/>
      <c r="I87" s="53"/>
      <c r="J87" s="53"/>
      <c r="K87" s="53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31" s="2" customFormat="1" ht="25" customHeight="1">
      <c r="A88" s="37"/>
      <c r="B88" s="38"/>
      <c r="C88" s="26" t="s">
        <v>103</v>
      </c>
      <c r="D88" s="39"/>
      <c r="E88" s="39"/>
      <c r="F88" s="39"/>
      <c r="G88" s="39"/>
      <c r="H88" s="39"/>
      <c r="I88" s="39"/>
      <c r="J88" s="39"/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31" s="2" customFormat="1" ht="7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31" s="2" customFormat="1" ht="12" customHeight="1">
      <c r="A90" s="37"/>
      <c r="B90" s="38"/>
      <c r="C90" s="32" t="s">
        <v>16</v>
      </c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31" s="2" customFormat="1" ht="16.5" customHeight="1">
      <c r="A91" s="37"/>
      <c r="B91" s="38"/>
      <c r="C91" s="39"/>
      <c r="D91" s="39"/>
      <c r="E91" s="414" t="str">
        <f>E7</f>
        <v>Nová fasáda a zateplení budovy Terapeutické komunity</v>
      </c>
      <c r="F91" s="415"/>
      <c r="G91" s="415"/>
      <c r="H91" s="415"/>
      <c r="I91" s="39"/>
      <c r="J91" s="39"/>
      <c r="K91" s="39"/>
      <c r="L91" s="109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1" s="2" customFormat="1" ht="12" customHeight="1">
      <c r="A92" s="37"/>
      <c r="B92" s="38"/>
      <c r="C92" s="32" t="s">
        <v>92</v>
      </c>
      <c r="D92" s="39"/>
      <c r="E92" s="39"/>
      <c r="F92" s="39"/>
      <c r="G92" s="39"/>
      <c r="H92" s="39"/>
      <c r="I92" s="39"/>
      <c r="J92" s="39"/>
      <c r="K92" s="39"/>
      <c r="L92" s="109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1" s="2" customFormat="1" ht="16.5" customHeight="1">
      <c r="A93" s="37"/>
      <c r="B93" s="38"/>
      <c r="C93" s="39"/>
      <c r="D93" s="39"/>
      <c r="E93" s="386" t="str">
        <f>E9</f>
        <v>SO 01 - Zateplení objektu</v>
      </c>
      <c r="F93" s="416"/>
      <c r="G93" s="416"/>
      <c r="H93" s="416"/>
      <c r="I93" s="39"/>
      <c r="J93" s="39"/>
      <c r="K93" s="39"/>
      <c r="L93" s="109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1" s="2" customFormat="1" ht="7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109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pans="1:31" s="2" customFormat="1" ht="12" customHeight="1">
      <c r="A95" s="37"/>
      <c r="B95" s="38"/>
      <c r="C95" s="32" t="s">
        <v>22</v>
      </c>
      <c r="D95" s="39"/>
      <c r="E95" s="39"/>
      <c r="F95" s="30" t="str">
        <f>F12</f>
        <v>Gen. Eliáše 483</v>
      </c>
      <c r="G95" s="39"/>
      <c r="H95" s="39"/>
      <c r="I95" s="32" t="s">
        <v>24</v>
      </c>
      <c r="J95" s="62" t="str">
        <f>IF(J12="","",J12)</f>
        <v>25. 7. 2025</v>
      </c>
      <c r="K95" s="39"/>
      <c r="L95" s="109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pans="1:31" s="2" customFormat="1" ht="7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109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pans="1:65" s="2" customFormat="1" ht="15.15" customHeight="1">
      <c r="A97" s="37"/>
      <c r="B97" s="38"/>
      <c r="C97" s="32" t="s">
        <v>26</v>
      </c>
      <c r="D97" s="39"/>
      <c r="E97" s="39"/>
      <c r="F97" s="30" t="str">
        <f>E15</f>
        <v>Zařízení sociální intervence Kladno</v>
      </c>
      <c r="G97" s="39"/>
      <c r="H97" s="39"/>
      <c r="I97" s="32" t="s">
        <v>34</v>
      </c>
      <c r="J97" s="35" t="str">
        <f>E21</f>
        <v>Archiw studio s.r.o.</v>
      </c>
      <c r="K97" s="39"/>
      <c r="L97" s="109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pans="1:65" s="2" customFormat="1" ht="25.65" customHeight="1">
      <c r="A98" s="37"/>
      <c r="B98" s="38"/>
      <c r="C98" s="32" t="s">
        <v>32</v>
      </c>
      <c r="D98" s="39"/>
      <c r="E98" s="39"/>
      <c r="F98" s="30" t="str">
        <f>IF(E18="","",E18)</f>
        <v>Vyplň údaj</v>
      </c>
      <c r="G98" s="39"/>
      <c r="H98" s="39"/>
      <c r="I98" s="32" t="s">
        <v>39</v>
      </c>
      <c r="J98" s="35" t="str">
        <f>E24</f>
        <v>Archiw studio s.r.o. - P. Vígh</v>
      </c>
      <c r="K98" s="39"/>
      <c r="L98" s="109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pans="1:65" s="2" customFormat="1" ht="10.25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09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pans="1:65" s="11" customFormat="1" ht="29.25" customHeight="1">
      <c r="A100" s="149"/>
      <c r="B100" s="150"/>
      <c r="C100" s="151" t="s">
        <v>104</v>
      </c>
      <c r="D100" s="152" t="s">
        <v>62</v>
      </c>
      <c r="E100" s="152" t="s">
        <v>58</v>
      </c>
      <c r="F100" s="152" t="s">
        <v>59</v>
      </c>
      <c r="G100" s="152" t="s">
        <v>105</v>
      </c>
      <c r="H100" s="152" t="s">
        <v>106</v>
      </c>
      <c r="I100" s="152" t="s">
        <v>107</v>
      </c>
      <c r="J100" s="152" t="s">
        <v>96</v>
      </c>
      <c r="K100" s="153" t="s">
        <v>108</v>
      </c>
      <c r="L100" s="154"/>
      <c r="M100" s="71" t="s">
        <v>19</v>
      </c>
      <c r="N100" s="72" t="s">
        <v>47</v>
      </c>
      <c r="O100" s="72" t="s">
        <v>109</v>
      </c>
      <c r="P100" s="72" t="s">
        <v>110</v>
      </c>
      <c r="Q100" s="72" t="s">
        <v>111</v>
      </c>
      <c r="R100" s="72" t="s">
        <v>112</v>
      </c>
      <c r="S100" s="72" t="s">
        <v>113</v>
      </c>
      <c r="T100" s="73" t="s">
        <v>114</v>
      </c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</row>
    <row r="101" spans="1:65" s="2" customFormat="1" ht="22.75" customHeight="1">
      <c r="A101" s="37"/>
      <c r="B101" s="38"/>
      <c r="C101" s="78" t="s">
        <v>115</v>
      </c>
      <c r="D101" s="39"/>
      <c r="E101" s="39"/>
      <c r="F101" s="39"/>
      <c r="G101" s="39"/>
      <c r="H101" s="39"/>
      <c r="I101" s="39"/>
      <c r="J101" s="155">
        <f>BK101</f>
        <v>0</v>
      </c>
      <c r="K101" s="39"/>
      <c r="L101" s="42"/>
      <c r="M101" s="74"/>
      <c r="N101" s="156"/>
      <c r="O101" s="75"/>
      <c r="P101" s="157">
        <f>P102+P776+P1070+P1085+P1106+P1125</f>
        <v>0</v>
      </c>
      <c r="Q101" s="75"/>
      <c r="R101" s="157">
        <f>R102+R776+R1070+R1085+R1106+R1125</f>
        <v>15.176190090000004</v>
      </c>
      <c r="S101" s="75"/>
      <c r="T101" s="158">
        <f>T102+T776+T1070+T1085+T1106+T1125</f>
        <v>10.38144795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76</v>
      </c>
      <c r="AU101" s="20" t="s">
        <v>97</v>
      </c>
      <c r="BK101" s="159">
        <f>BK102+BK776+BK1070+BK1085+BK1106+BK1125</f>
        <v>0</v>
      </c>
    </row>
    <row r="102" spans="1:65" s="12" customFormat="1" ht="25.9" customHeight="1">
      <c r="B102" s="160"/>
      <c r="C102" s="161"/>
      <c r="D102" s="162" t="s">
        <v>76</v>
      </c>
      <c r="E102" s="163" t="s">
        <v>262</v>
      </c>
      <c r="F102" s="163" t="s">
        <v>263</v>
      </c>
      <c r="G102" s="161"/>
      <c r="H102" s="161"/>
      <c r="I102" s="164"/>
      <c r="J102" s="165">
        <f>BK102</f>
        <v>0</v>
      </c>
      <c r="K102" s="161"/>
      <c r="L102" s="166"/>
      <c r="M102" s="167"/>
      <c r="N102" s="168"/>
      <c r="O102" s="168"/>
      <c r="P102" s="169">
        <f>P103+P128+P634+P760+P773</f>
        <v>0</v>
      </c>
      <c r="Q102" s="168"/>
      <c r="R102" s="169">
        <f>R103+R128+R634+R760+R773</f>
        <v>14.272790240000003</v>
      </c>
      <c r="S102" s="168"/>
      <c r="T102" s="170">
        <f>T103+T128+T634+T760+T773</f>
        <v>9.5170555500000003</v>
      </c>
      <c r="AR102" s="171" t="s">
        <v>85</v>
      </c>
      <c r="AT102" s="172" t="s">
        <v>76</v>
      </c>
      <c r="AU102" s="172" t="s">
        <v>77</v>
      </c>
      <c r="AY102" s="171" t="s">
        <v>118</v>
      </c>
      <c r="BK102" s="173">
        <f>BK103+BK128+BK634+BK760+BK773</f>
        <v>0</v>
      </c>
    </row>
    <row r="103" spans="1:65" s="12" customFormat="1" ht="22.75" customHeight="1">
      <c r="B103" s="160"/>
      <c r="C103" s="161"/>
      <c r="D103" s="162" t="s">
        <v>76</v>
      </c>
      <c r="E103" s="174" t="s">
        <v>137</v>
      </c>
      <c r="F103" s="174" t="s">
        <v>264</v>
      </c>
      <c r="G103" s="161"/>
      <c r="H103" s="161"/>
      <c r="I103" s="164"/>
      <c r="J103" s="175">
        <f>BK103</f>
        <v>0</v>
      </c>
      <c r="K103" s="161"/>
      <c r="L103" s="166"/>
      <c r="M103" s="167"/>
      <c r="N103" s="168"/>
      <c r="O103" s="168"/>
      <c r="P103" s="169">
        <f>SUM(P104:P127)</f>
        <v>0</v>
      </c>
      <c r="Q103" s="168"/>
      <c r="R103" s="169">
        <f>SUM(R104:R127)</f>
        <v>0.55509618000000005</v>
      </c>
      <c r="S103" s="168"/>
      <c r="T103" s="170">
        <f>SUM(T104:T127)</f>
        <v>0</v>
      </c>
      <c r="AR103" s="171" t="s">
        <v>85</v>
      </c>
      <c r="AT103" s="172" t="s">
        <v>76</v>
      </c>
      <c r="AU103" s="172" t="s">
        <v>85</v>
      </c>
      <c r="AY103" s="171" t="s">
        <v>118</v>
      </c>
      <c r="BK103" s="173">
        <f>SUM(BK104:BK127)</f>
        <v>0</v>
      </c>
    </row>
    <row r="104" spans="1:65" s="2" customFormat="1" ht="37.75" customHeight="1">
      <c r="A104" s="37"/>
      <c r="B104" s="38"/>
      <c r="C104" s="176" t="s">
        <v>85</v>
      </c>
      <c r="D104" s="176" t="s">
        <v>121</v>
      </c>
      <c r="E104" s="177" t="s">
        <v>265</v>
      </c>
      <c r="F104" s="178" t="s">
        <v>266</v>
      </c>
      <c r="G104" s="179" t="s">
        <v>267</v>
      </c>
      <c r="H104" s="180">
        <v>1.1180000000000001</v>
      </c>
      <c r="I104" s="181"/>
      <c r="J104" s="182">
        <f>ROUND(I104*H104,2)</f>
        <v>0</v>
      </c>
      <c r="K104" s="178" t="s">
        <v>125</v>
      </c>
      <c r="L104" s="42"/>
      <c r="M104" s="183" t="s">
        <v>19</v>
      </c>
      <c r="N104" s="184" t="s">
        <v>48</v>
      </c>
      <c r="O104" s="67"/>
      <c r="P104" s="185">
        <f>O104*H104</f>
        <v>0</v>
      </c>
      <c r="Q104" s="185">
        <v>0.23691000000000001</v>
      </c>
      <c r="R104" s="185">
        <f>Q104*H104</f>
        <v>0.26486538000000004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145</v>
      </c>
      <c r="AT104" s="187" t="s">
        <v>121</v>
      </c>
      <c r="AU104" s="187" t="s">
        <v>87</v>
      </c>
      <c r="AY104" s="20" t="s">
        <v>118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85</v>
      </c>
      <c r="BK104" s="188">
        <f>ROUND(I104*H104,2)</f>
        <v>0</v>
      </c>
      <c r="BL104" s="20" t="s">
        <v>145</v>
      </c>
      <c r="BM104" s="187" t="s">
        <v>268</v>
      </c>
    </row>
    <row r="105" spans="1:65" s="2" customFormat="1" ht="10">
      <c r="A105" s="37"/>
      <c r="B105" s="38"/>
      <c r="C105" s="39"/>
      <c r="D105" s="189" t="s">
        <v>128</v>
      </c>
      <c r="E105" s="39"/>
      <c r="F105" s="190" t="s">
        <v>269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128</v>
      </c>
      <c r="AU105" s="20" t="s">
        <v>87</v>
      </c>
    </row>
    <row r="106" spans="1:65" s="13" customFormat="1" ht="10">
      <c r="B106" s="201"/>
      <c r="C106" s="202"/>
      <c r="D106" s="194" t="s">
        <v>270</v>
      </c>
      <c r="E106" s="203" t="s">
        <v>19</v>
      </c>
      <c r="F106" s="204" t="s">
        <v>271</v>
      </c>
      <c r="G106" s="202"/>
      <c r="H106" s="205">
        <v>0.72</v>
      </c>
      <c r="I106" s="206"/>
      <c r="J106" s="202"/>
      <c r="K106" s="202"/>
      <c r="L106" s="207"/>
      <c r="M106" s="208"/>
      <c r="N106" s="209"/>
      <c r="O106" s="209"/>
      <c r="P106" s="209"/>
      <c r="Q106" s="209"/>
      <c r="R106" s="209"/>
      <c r="S106" s="209"/>
      <c r="T106" s="210"/>
      <c r="AT106" s="211" t="s">
        <v>270</v>
      </c>
      <c r="AU106" s="211" t="s">
        <v>87</v>
      </c>
      <c r="AV106" s="13" t="s">
        <v>87</v>
      </c>
      <c r="AW106" s="13" t="s">
        <v>38</v>
      </c>
      <c r="AX106" s="13" t="s">
        <v>77</v>
      </c>
      <c r="AY106" s="211" t="s">
        <v>118</v>
      </c>
    </row>
    <row r="107" spans="1:65" s="13" customFormat="1" ht="10">
      <c r="B107" s="201"/>
      <c r="C107" s="202"/>
      <c r="D107" s="194" t="s">
        <v>270</v>
      </c>
      <c r="E107" s="203" t="s">
        <v>19</v>
      </c>
      <c r="F107" s="204" t="s">
        <v>272</v>
      </c>
      <c r="G107" s="202"/>
      <c r="H107" s="205">
        <v>0.39800000000000002</v>
      </c>
      <c r="I107" s="206"/>
      <c r="J107" s="202"/>
      <c r="K107" s="202"/>
      <c r="L107" s="207"/>
      <c r="M107" s="208"/>
      <c r="N107" s="209"/>
      <c r="O107" s="209"/>
      <c r="P107" s="209"/>
      <c r="Q107" s="209"/>
      <c r="R107" s="209"/>
      <c r="S107" s="209"/>
      <c r="T107" s="210"/>
      <c r="AT107" s="211" t="s">
        <v>270</v>
      </c>
      <c r="AU107" s="211" t="s">
        <v>87</v>
      </c>
      <c r="AV107" s="13" t="s">
        <v>87</v>
      </c>
      <c r="AW107" s="13" t="s">
        <v>38</v>
      </c>
      <c r="AX107" s="13" t="s">
        <v>77</v>
      </c>
      <c r="AY107" s="211" t="s">
        <v>118</v>
      </c>
    </row>
    <row r="108" spans="1:65" s="14" customFormat="1" ht="10">
      <c r="B108" s="212"/>
      <c r="C108" s="213"/>
      <c r="D108" s="194" t="s">
        <v>270</v>
      </c>
      <c r="E108" s="214" t="s">
        <v>19</v>
      </c>
      <c r="F108" s="215" t="s">
        <v>273</v>
      </c>
      <c r="G108" s="213"/>
      <c r="H108" s="216">
        <v>1.1180000000000001</v>
      </c>
      <c r="I108" s="217"/>
      <c r="J108" s="213"/>
      <c r="K108" s="213"/>
      <c r="L108" s="218"/>
      <c r="M108" s="219"/>
      <c r="N108" s="220"/>
      <c r="O108" s="220"/>
      <c r="P108" s="220"/>
      <c r="Q108" s="220"/>
      <c r="R108" s="220"/>
      <c r="S108" s="220"/>
      <c r="T108" s="221"/>
      <c r="AT108" s="222" t="s">
        <v>270</v>
      </c>
      <c r="AU108" s="222" t="s">
        <v>87</v>
      </c>
      <c r="AV108" s="14" t="s">
        <v>145</v>
      </c>
      <c r="AW108" s="14" t="s">
        <v>38</v>
      </c>
      <c r="AX108" s="14" t="s">
        <v>85</v>
      </c>
      <c r="AY108" s="222" t="s">
        <v>118</v>
      </c>
    </row>
    <row r="109" spans="1:65" s="2" customFormat="1" ht="37.75" customHeight="1">
      <c r="A109" s="37"/>
      <c r="B109" s="38"/>
      <c r="C109" s="176" t="s">
        <v>87</v>
      </c>
      <c r="D109" s="176" t="s">
        <v>121</v>
      </c>
      <c r="E109" s="177" t="s">
        <v>274</v>
      </c>
      <c r="F109" s="178" t="s">
        <v>275</v>
      </c>
      <c r="G109" s="179" t="s">
        <v>267</v>
      </c>
      <c r="H109" s="180">
        <v>1.0409999999999999</v>
      </c>
      <c r="I109" s="181"/>
      <c r="J109" s="182">
        <f>ROUND(I109*H109,2)</f>
        <v>0</v>
      </c>
      <c r="K109" s="178" t="s">
        <v>125</v>
      </c>
      <c r="L109" s="42"/>
      <c r="M109" s="183" t="s">
        <v>19</v>
      </c>
      <c r="N109" s="184" t="s">
        <v>48</v>
      </c>
      <c r="O109" s="67"/>
      <c r="P109" s="185">
        <f>O109*H109</f>
        <v>0</v>
      </c>
      <c r="Q109" s="185">
        <v>0.27879999999999999</v>
      </c>
      <c r="R109" s="185">
        <f>Q109*H109</f>
        <v>0.29023079999999996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145</v>
      </c>
      <c r="AT109" s="187" t="s">
        <v>121</v>
      </c>
      <c r="AU109" s="187" t="s">
        <v>87</v>
      </c>
      <c r="AY109" s="20" t="s">
        <v>118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85</v>
      </c>
      <c r="BK109" s="188">
        <f>ROUND(I109*H109,2)</f>
        <v>0</v>
      </c>
      <c r="BL109" s="20" t="s">
        <v>145</v>
      </c>
      <c r="BM109" s="187" t="s">
        <v>276</v>
      </c>
    </row>
    <row r="110" spans="1:65" s="2" customFormat="1" ht="10">
      <c r="A110" s="37"/>
      <c r="B110" s="38"/>
      <c r="C110" s="39"/>
      <c r="D110" s="189" t="s">
        <v>128</v>
      </c>
      <c r="E110" s="39"/>
      <c r="F110" s="190" t="s">
        <v>277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128</v>
      </c>
      <c r="AU110" s="20" t="s">
        <v>87</v>
      </c>
    </row>
    <row r="111" spans="1:65" s="13" customFormat="1" ht="10">
      <c r="B111" s="201"/>
      <c r="C111" s="202"/>
      <c r="D111" s="194" t="s">
        <v>270</v>
      </c>
      <c r="E111" s="203" t="s">
        <v>19</v>
      </c>
      <c r="F111" s="204" t="s">
        <v>278</v>
      </c>
      <c r="G111" s="202"/>
      <c r="H111" s="205">
        <v>1.0409999999999999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270</v>
      </c>
      <c r="AU111" s="211" t="s">
        <v>87</v>
      </c>
      <c r="AV111" s="13" t="s">
        <v>87</v>
      </c>
      <c r="AW111" s="13" t="s">
        <v>38</v>
      </c>
      <c r="AX111" s="13" t="s">
        <v>77</v>
      </c>
      <c r="AY111" s="211" t="s">
        <v>118</v>
      </c>
    </row>
    <row r="112" spans="1:65" s="14" customFormat="1" ht="10">
      <c r="B112" s="212"/>
      <c r="C112" s="213"/>
      <c r="D112" s="194" t="s">
        <v>270</v>
      </c>
      <c r="E112" s="214" t="s">
        <v>19</v>
      </c>
      <c r="F112" s="215" t="s">
        <v>273</v>
      </c>
      <c r="G112" s="213"/>
      <c r="H112" s="216">
        <v>1.0409999999999999</v>
      </c>
      <c r="I112" s="217"/>
      <c r="J112" s="213"/>
      <c r="K112" s="213"/>
      <c r="L112" s="218"/>
      <c r="M112" s="219"/>
      <c r="N112" s="220"/>
      <c r="O112" s="220"/>
      <c r="P112" s="220"/>
      <c r="Q112" s="220"/>
      <c r="R112" s="220"/>
      <c r="S112" s="220"/>
      <c r="T112" s="221"/>
      <c r="AT112" s="222" t="s">
        <v>270</v>
      </c>
      <c r="AU112" s="222" t="s">
        <v>87</v>
      </c>
      <c r="AV112" s="14" t="s">
        <v>145</v>
      </c>
      <c r="AW112" s="14" t="s">
        <v>38</v>
      </c>
      <c r="AX112" s="14" t="s">
        <v>85</v>
      </c>
      <c r="AY112" s="222" t="s">
        <v>118</v>
      </c>
    </row>
    <row r="113" spans="1:63" s="2" customFormat="1" ht="10.5">
      <c r="A113" s="37"/>
      <c r="B113" s="38"/>
      <c r="C113" s="39"/>
      <c r="D113" s="194" t="s">
        <v>279</v>
      </c>
      <c r="E113" s="39"/>
      <c r="F113" s="223" t="s">
        <v>280</v>
      </c>
      <c r="G113" s="39"/>
      <c r="H113" s="39"/>
      <c r="I113" s="39"/>
      <c r="J113" s="39"/>
      <c r="K113" s="39"/>
      <c r="L113" s="42"/>
      <c r="M113" s="192"/>
      <c r="N113" s="193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U113" s="20" t="s">
        <v>87</v>
      </c>
    </row>
    <row r="114" spans="1:63" s="2" customFormat="1" ht="10">
      <c r="A114" s="37"/>
      <c r="B114" s="38"/>
      <c r="C114" s="39"/>
      <c r="D114" s="194" t="s">
        <v>279</v>
      </c>
      <c r="E114" s="39"/>
      <c r="F114" s="224" t="s">
        <v>281</v>
      </c>
      <c r="G114" s="39"/>
      <c r="H114" s="225">
        <v>12.851000000000001</v>
      </c>
      <c r="I114" s="39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U114" s="20" t="s">
        <v>87</v>
      </c>
    </row>
    <row r="115" spans="1:63" s="2" customFormat="1" ht="10">
      <c r="A115" s="37"/>
      <c r="B115" s="38"/>
      <c r="C115" s="39"/>
      <c r="D115" s="194" t="s">
        <v>279</v>
      </c>
      <c r="E115" s="39"/>
      <c r="F115" s="224" t="s">
        <v>282</v>
      </c>
      <c r="G115" s="39"/>
      <c r="H115" s="225">
        <v>12.95</v>
      </c>
      <c r="I115" s="39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U115" s="20" t="s">
        <v>87</v>
      </c>
    </row>
    <row r="116" spans="1:63" s="2" customFormat="1" ht="10">
      <c r="A116" s="37"/>
      <c r="B116" s="38"/>
      <c r="C116" s="39"/>
      <c r="D116" s="194" t="s">
        <v>279</v>
      </c>
      <c r="E116" s="39"/>
      <c r="F116" s="224" t="s">
        <v>283</v>
      </c>
      <c r="G116" s="39"/>
      <c r="H116" s="225">
        <v>6.62</v>
      </c>
      <c r="I116" s="39"/>
      <c r="J116" s="39"/>
      <c r="K116" s="39"/>
      <c r="L116" s="42"/>
      <c r="M116" s="192"/>
      <c r="N116" s="193"/>
      <c r="O116" s="67"/>
      <c r="P116" s="67"/>
      <c r="Q116" s="67"/>
      <c r="R116" s="67"/>
      <c r="S116" s="67"/>
      <c r="T116" s="68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U116" s="20" t="s">
        <v>87</v>
      </c>
    </row>
    <row r="117" spans="1:63" s="2" customFormat="1" ht="10">
      <c r="A117" s="37"/>
      <c r="B117" s="38"/>
      <c r="C117" s="39"/>
      <c r="D117" s="194" t="s">
        <v>279</v>
      </c>
      <c r="E117" s="39"/>
      <c r="F117" s="224" t="s">
        <v>284</v>
      </c>
      <c r="G117" s="39"/>
      <c r="H117" s="225">
        <v>3</v>
      </c>
      <c r="I117" s="39"/>
      <c r="J117" s="39"/>
      <c r="K117" s="39"/>
      <c r="L117" s="42"/>
      <c r="M117" s="192"/>
      <c r="N117" s="193"/>
      <c r="O117" s="67"/>
      <c r="P117" s="67"/>
      <c r="Q117" s="67"/>
      <c r="R117" s="67"/>
      <c r="S117" s="67"/>
      <c r="T117" s="68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U117" s="20" t="s">
        <v>87</v>
      </c>
    </row>
    <row r="118" spans="1:63" s="2" customFormat="1" ht="10.5">
      <c r="A118" s="37"/>
      <c r="B118" s="38"/>
      <c r="C118" s="39"/>
      <c r="D118" s="194" t="s">
        <v>279</v>
      </c>
      <c r="E118" s="39"/>
      <c r="F118" s="226" t="s">
        <v>285</v>
      </c>
      <c r="G118" s="39"/>
      <c r="H118" s="39"/>
      <c r="I118" s="39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U118" s="20" t="s">
        <v>87</v>
      </c>
    </row>
    <row r="119" spans="1:63" s="2" customFormat="1" ht="10">
      <c r="A119" s="37"/>
      <c r="B119" s="38"/>
      <c r="C119" s="39"/>
      <c r="D119" s="194" t="s">
        <v>279</v>
      </c>
      <c r="E119" s="39"/>
      <c r="F119" s="227" t="s">
        <v>286</v>
      </c>
      <c r="G119" s="39"/>
      <c r="H119" s="225">
        <v>12.851000000000001</v>
      </c>
      <c r="I119" s="39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U119" s="20" t="s">
        <v>87</v>
      </c>
    </row>
    <row r="120" spans="1:63" s="2" customFormat="1" ht="10.5">
      <c r="A120" s="37"/>
      <c r="B120" s="38"/>
      <c r="C120" s="39"/>
      <c r="D120" s="194" t="s">
        <v>279</v>
      </c>
      <c r="E120" s="39"/>
      <c r="F120" s="226" t="s">
        <v>287</v>
      </c>
      <c r="G120" s="39"/>
      <c r="H120" s="39"/>
      <c r="I120" s="39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U120" s="20" t="s">
        <v>87</v>
      </c>
    </row>
    <row r="121" spans="1:63" s="2" customFormat="1" ht="10">
      <c r="A121" s="37"/>
      <c r="B121" s="38"/>
      <c r="C121" s="39"/>
      <c r="D121" s="194" t="s">
        <v>279</v>
      </c>
      <c r="E121" s="39"/>
      <c r="F121" s="227" t="s">
        <v>288</v>
      </c>
      <c r="G121" s="39"/>
      <c r="H121" s="225">
        <v>12.95</v>
      </c>
      <c r="I121" s="39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U121" s="20" t="s">
        <v>87</v>
      </c>
    </row>
    <row r="122" spans="1:63" s="2" customFormat="1" ht="10.5">
      <c r="A122" s="37"/>
      <c r="B122" s="38"/>
      <c r="C122" s="39"/>
      <c r="D122" s="194" t="s">
        <v>279</v>
      </c>
      <c r="E122" s="39"/>
      <c r="F122" s="226" t="s">
        <v>289</v>
      </c>
      <c r="G122" s="39"/>
      <c r="H122" s="39"/>
      <c r="I122" s="39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U122" s="20" t="s">
        <v>87</v>
      </c>
    </row>
    <row r="123" spans="1:63" s="2" customFormat="1" ht="10">
      <c r="A123" s="37"/>
      <c r="B123" s="38"/>
      <c r="C123" s="39"/>
      <c r="D123" s="194" t="s">
        <v>279</v>
      </c>
      <c r="E123" s="39"/>
      <c r="F123" s="227" t="s">
        <v>290</v>
      </c>
      <c r="G123" s="39"/>
      <c r="H123" s="225">
        <v>6.62</v>
      </c>
      <c r="I123" s="39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U123" s="20" t="s">
        <v>87</v>
      </c>
    </row>
    <row r="124" spans="1:63" s="2" customFormat="1" ht="10.5">
      <c r="A124" s="37"/>
      <c r="B124" s="38"/>
      <c r="C124" s="39"/>
      <c r="D124" s="194" t="s">
        <v>279</v>
      </c>
      <c r="E124" s="39"/>
      <c r="F124" s="226" t="s">
        <v>291</v>
      </c>
      <c r="G124" s="39"/>
      <c r="H124" s="39"/>
      <c r="I124" s="39"/>
      <c r="J124" s="39"/>
      <c r="K124" s="39"/>
      <c r="L124" s="42"/>
      <c r="M124" s="192"/>
      <c r="N124" s="193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U124" s="20" t="s">
        <v>87</v>
      </c>
    </row>
    <row r="125" spans="1:63" s="2" customFormat="1" ht="10">
      <c r="A125" s="37"/>
      <c r="B125" s="38"/>
      <c r="C125" s="39"/>
      <c r="D125" s="194" t="s">
        <v>279</v>
      </c>
      <c r="E125" s="39"/>
      <c r="F125" s="227" t="s">
        <v>292</v>
      </c>
      <c r="G125" s="39"/>
      <c r="H125" s="225">
        <v>2.4</v>
      </c>
      <c r="I125" s="39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U125" s="20" t="s">
        <v>87</v>
      </c>
    </row>
    <row r="126" spans="1:63" s="2" customFormat="1" ht="10.5">
      <c r="A126" s="37"/>
      <c r="B126" s="38"/>
      <c r="C126" s="39"/>
      <c r="D126" s="194" t="s">
        <v>279</v>
      </c>
      <c r="E126" s="39"/>
      <c r="F126" s="226" t="s">
        <v>293</v>
      </c>
      <c r="G126" s="39"/>
      <c r="H126" s="39"/>
      <c r="I126" s="39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U126" s="20" t="s">
        <v>87</v>
      </c>
    </row>
    <row r="127" spans="1:63" s="2" customFormat="1" ht="10">
      <c r="A127" s="37"/>
      <c r="B127" s="38"/>
      <c r="C127" s="39"/>
      <c r="D127" s="194" t="s">
        <v>279</v>
      </c>
      <c r="E127" s="39"/>
      <c r="F127" s="227" t="s">
        <v>294</v>
      </c>
      <c r="G127" s="39"/>
      <c r="H127" s="225">
        <v>0.6</v>
      </c>
      <c r="I127" s="39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U127" s="20" t="s">
        <v>87</v>
      </c>
    </row>
    <row r="128" spans="1:63" s="12" customFormat="1" ht="22.75" customHeight="1">
      <c r="B128" s="160"/>
      <c r="C128" s="161"/>
      <c r="D128" s="162" t="s">
        <v>76</v>
      </c>
      <c r="E128" s="174" t="s">
        <v>157</v>
      </c>
      <c r="F128" s="174" t="s">
        <v>295</v>
      </c>
      <c r="G128" s="161"/>
      <c r="H128" s="161"/>
      <c r="I128" s="164"/>
      <c r="J128" s="175">
        <f>BK128</f>
        <v>0</v>
      </c>
      <c r="K128" s="161"/>
      <c r="L128" s="166"/>
      <c r="M128" s="167"/>
      <c r="N128" s="168"/>
      <c r="O128" s="168"/>
      <c r="P128" s="169">
        <f>SUM(P129:P633)</f>
        <v>0</v>
      </c>
      <c r="Q128" s="168"/>
      <c r="R128" s="169">
        <f>SUM(R129:R633)</f>
        <v>13.717694060000003</v>
      </c>
      <c r="S128" s="168"/>
      <c r="T128" s="170">
        <f>SUM(T129:T633)</f>
        <v>1.0035549999999999E-2</v>
      </c>
      <c r="AR128" s="171" t="s">
        <v>85</v>
      </c>
      <c r="AT128" s="172" t="s">
        <v>76</v>
      </c>
      <c r="AU128" s="172" t="s">
        <v>85</v>
      </c>
      <c r="AY128" s="171" t="s">
        <v>118</v>
      </c>
      <c r="BK128" s="173">
        <f>SUM(BK129:BK633)</f>
        <v>0</v>
      </c>
    </row>
    <row r="129" spans="1:65" s="2" customFormat="1" ht="24.15" customHeight="1">
      <c r="A129" s="37"/>
      <c r="B129" s="38"/>
      <c r="C129" s="176" t="s">
        <v>137</v>
      </c>
      <c r="D129" s="176" t="s">
        <v>121</v>
      </c>
      <c r="E129" s="177" t="s">
        <v>296</v>
      </c>
      <c r="F129" s="178" t="s">
        <v>297</v>
      </c>
      <c r="G129" s="179" t="s">
        <v>267</v>
      </c>
      <c r="H129" s="180">
        <v>4.6680000000000001</v>
      </c>
      <c r="I129" s="181"/>
      <c r="J129" s="182">
        <f>ROUND(I129*H129,2)</f>
        <v>0</v>
      </c>
      <c r="K129" s="178" t="s">
        <v>125</v>
      </c>
      <c r="L129" s="42"/>
      <c r="M129" s="183" t="s">
        <v>19</v>
      </c>
      <c r="N129" s="184" t="s">
        <v>48</v>
      </c>
      <c r="O129" s="67"/>
      <c r="P129" s="185">
        <f>O129*H129</f>
        <v>0</v>
      </c>
      <c r="Q129" s="185">
        <v>3.4680000000000002E-2</v>
      </c>
      <c r="R129" s="185">
        <f>Q129*H129</f>
        <v>0.16188624000000001</v>
      </c>
      <c r="S129" s="185">
        <v>0</v>
      </c>
      <c r="T129" s="18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7" t="s">
        <v>145</v>
      </c>
      <c r="AT129" s="187" t="s">
        <v>121</v>
      </c>
      <c r="AU129" s="187" t="s">
        <v>87</v>
      </c>
      <c r="AY129" s="20" t="s">
        <v>118</v>
      </c>
      <c r="BE129" s="188">
        <f>IF(N129="základní",J129,0)</f>
        <v>0</v>
      </c>
      <c r="BF129" s="188">
        <f>IF(N129="snížená",J129,0)</f>
        <v>0</v>
      </c>
      <c r="BG129" s="188">
        <f>IF(N129="zákl. přenesená",J129,0)</f>
        <v>0</v>
      </c>
      <c r="BH129" s="188">
        <f>IF(N129="sníž. přenesená",J129,0)</f>
        <v>0</v>
      </c>
      <c r="BI129" s="188">
        <f>IF(N129="nulová",J129,0)</f>
        <v>0</v>
      </c>
      <c r="BJ129" s="20" t="s">
        <v>85</v>
      </c>
      <c r="BK129" s="188">
        <f>ROUND(I129*H129,2)</f>
        <v>0</v>
      </c>
      <c r="BL129" s="20" t="s">
        <v>145</v>
      </c>
      <c r="BM129" s="187" t="s">
        <v>298</v>
      </c>
    </row>
    <row r="130" spans="1:65" s="2" customFormat="1" ht="10">
      <c r="A130" s="37"/>
      <c r="B130" s="38"/>
      <c r="C130" s="39"/>
      <c r="D130" s="189" t="s">
        <v>128</v>
      </c>
      <c r="E130" s="39"/>
      <c r="F130" s="190" t="s">
        <v>299</v>
      </c>
      <c r="G130" s="39"/>
      <c r="H130" s="39"/>
      <c r="I130" s="191"/>
      <c r="J130" s="39"/>
      <c r="K130" s="39"/>
      <c r="L130" s="42"/>
      <c r="M130" s="192"/>
      <c r="N130" s="193"/>
      <c r="O130" s="67"/>
      <c r="P130" s="67"/>
      <c r="Q130" s="67"/>
      <c r="R130" s="67"/>
      <c r="S130" s="67"/>
      <c r="T130" s="68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20" t="s">
        <v>128</v>
      </c>
      <c r="AU130" s="20" t="s">
        <v>87</v>
      </c>
    </row>
    <row r="131" spans="1:65" s="15" customFormat="1" ht="10">
      <c r="B131" s="228"/>
      <c r="C131" s="229"/>
      <c r="D131" s="194" t="s">
        <v>270</v>
      </c>
      <c r="E131" s="230" t="s">
        <v>19</v>
      </c>
      <c r="F131" s="231" t="s">
        <v>300</v>
      </c>
      <c r="G131" s="229"/>
      <c r="H131" s="230" t="s">
        <v>19</v>
      </c>
      <c r="I131" s="232"/>
      <c r="J131" s="229"/>
      <c r="K131" s="229"/>
      <c r="L131" s="233"/>
      <c r="M131" s="234"/>
      <c r="N131" s="235"/>
      <c r="O131" s="235"/>
      <c r="P131" s="235"/>
      <c r="Q131" s="235"/>
      <c r="R131" s="235"/>
      <c r="S131" s="235"/>
      <c r="T131" s="236"/>
      <c r="AT131" s="237" t="s">
        <v>270</v>
      </c>
      <c r="AU131" s="237" t="s">
        <v>87</v>
      </c>
      <c r="AV131" s="15" t="s">
        <v>85</v>
      </c>
      <c r="AW131" s="15" t="s">
        <v>38</v>
      </c>
      <c r="AX131" s="15" t="s">
        <v>77</v>
      </c>
      <c r="AY131" s="237" t="s">
        <v>118</v>
      </c>
    </row>
    <row r="132" spans="1:65" s="13" customFormat="1" ht="10">
      <c r="B132" s="201"/>
      <c r="C132" s="202"/>
      <c r="D132" s="194" t="s">
        <v>270</v>
      </c>
      <c r="E132" s="203" t="s">
        <v>19</v>
      </c>
      <c r="F132" s="204" t="s">
        <v>198</v>
      </c>
      <c r="G132" s="202"/>
      <c r="H132" s="205">
        <v>4.6680000000000001</v>
      </c>
      <c r="I132" s="206"/>
      <c r="J132" s="202"/>
      <c r="K132" s="202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270</v>
      </c>
      <c r="AU132" s="211" t="s">
        <v>87</v>
      </c>
      <c r="AV132" s="13" t="s">
        <v>87</v>
      </c>
      <c r="AW132" s="13" t="s">
        <v>38</v>
      </c>
      <c r="AX132" s="13" t="s">
        <v>77</v>
      </c>
      <c r="AY132" s="211" t="s">
        <v>118</v>
      </c>
    </row>
    <row r="133" spans="1:65" s="14" customFormat="1" ht="10">
      <c r="B133" s="212"/>
      <c r="C133" s="213"/>
      <c r="D133" s="194" t="s">
        <v>270</v>
      </c>
      <c r="E133" s="214" t="s">
        <v>19</v>
      </c>
      <c r="F133" s="215" t="s">
        <v>273</v>
      </c>
      <c r="G133" s="213"/>
      <c r="H133" s="216">
        <v>4.6680000000000001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270</v>
      </c>
      <c r="AU133" s="222" t="s">
        <v>87</v>
      </c>
      <c r="AV133" s="14" t="s">
        <v>145</v>
      </c>
      <c r="AW133" s="14" t="s">
        <v>38</v>
      </c>
      <c r="AX133" s="14" t="s">
        <v>85</v>
      </c>
      <c r="AY133" s="222" t="s">
        <v>118</v>
      </c>
    </row>
    <row r="134" spans="1:65" s="2" customFormat="1" ht="10.5">
      <c r="A134" s="37"/>
      <c r="B134" s="38"/>
      <c r="C134" s="39"/>
      <c r="D134" s="194" t="s">
        <v>279</v>
      </c>
      <c r="E134" s="39"/>
      <c r="F134" s="223" t="s">
        <v>301</v>
      </c>
      <c r="G134" s="39"/>
      <c r="H134" s="39"/>
      <c r="I134" s="39"/>
      <c r="J134" s="39"/>
      <c r="K134" s="39"/>
      <c r="L134" s="42"/>
      <c r="M134" s="192"/>
      <c r="N134" s="193"/>
      <c r="O134" s="67"/>
      <c r="P134" s="67"/>
      <c r="Q134" s="67"/>
      <c r="R134" s="67"/>
      <c r="S134" s="67"/>
      <c r="T134" s="68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U134" s="20" t="s">
        <v>87</v>
      </c>
    </row>
    <row r="135" spans="1:65" s="2" customFormat="1" ht="10">
      <c r="A135" s="37"/>
      <c r="B135" s="38"/>
      <c r="C135" s="39"/>
      <c r="D135" s="194" t="s">
        <v>279</v>
      </c>
      <c r="E135" s="39"/>
      <c r="F135" s="224" t="s">
        <v>302</v>
      </c>
      <c r="G135" s="39"/>
      <c r="H135" s="225">
        <v>0</v>
      </c>
      <c r="I135" s="39"/>
      <c r="J135" s="39"/>
      <c r="K135" s="39"/>
      <c r="L135" s="42"/>
      <c r="M135" s="192"/>
      <c r="N135" s="193"/>
      <c r="O135" s="67"/>
      <c r="P135" s="67"/>
      <c r="Q135" s="67"/>
      <c r="R135" s="67"/>
      <c r="S135" s="67"/>
      <c r="T135" s="68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U135" s="20" t="s">
        <v>87</v>
      </c>
    </row>
    <row r="136" spans="1:65" s="2" customFormat="1" ht="10">
      <c r="A136" s="37"/>
      <c r="B136" s="38"/>
      <c r="C136" s="39"/>
      <c r="D136" s="194" t="s">
        <v>279</v>
      </c>
      <c r="E136" s="39"/>
      <c r="F136" s="224" t="s">
        <v>303</v>
      </c>
      <c r="G136" s="39"/>
      <c r="H136" s="225">
        <v>1.2150000000000001</v>
      </c>
      <c r="I136" s="39"/>
      <c r="J136" s="39"/>
      <c r="K136" s="39"/>
      <c r="L136" s="42"/>
      <c r="M136" s="192"/>
      <c r="N136" s="193"/>
      <c r="O136" s="67"/>
      <c r="P136" s="67"/>
      <c r="Q136" s="67"/>
      <c r="R136" s="67"/>
      <c r="S136" s="67"/>
      <c r="T136" s="68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U136" s="20" t="s">
        <v>87</v>
      </c>
    </row>
    <row r="137" spans="1:65" s="2" customFormat="1" ht="10">
      <c r="A137" s="37"/>
      <c r="B137" s="38"/>
      <c r="C137" s="39"/>
      <c r="D137" s="194" t="s">
        <v>279</v>
      </c>
      <c r="E137" s="39"/>
      <c r="F137" s="224" t="s">
        <v>304</v>
      </c>
      <c r="G137" s="39"/>
      <c r="H137" s="225">
        <v>1.7450000000000001</v>
      </c>
      <c r="I137" s="39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U137" s="20" t="s">
        <v>87</v>
      </c>
    </row>
    <row r="138" spans="1:65" s="2" customFormat="1" ht="10">
      <c r="A138" s="37"/>
      <c r="B138" s="38"/>
      <c r="C138" s="39"/>
      <c r="D138" s="194" t="s">
        <v>279</v>
      </c>
      <c r="E138" s="39"/>
      <c r="F138" s="224" t="s">
        <v>305</v>
      </c>
      <c r="G138" s="39"/>
      <c r="H138" s="225">
        <v>0.80800000000000005</v>
      </c>
      <c r="I138" s="39"/>
      <c r="J138" s="39"/>
      <c r="K138" s="39"/>
      <c r="L138" s="42"/>
      <c r="M138" s="192"/>
      <c r="N138" s="193"/>
      <c r="O138" s="67"/>
      <c r="P138" s="67"/>
      <c r="Q138" s="67"/>
      <c r="R138" s="67"/>
      <c r="S138" s="67"/>
      <c r="T138" s="68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U138" s="20" t="s">
        <v>87</v>
      </c>
    </row>
    <row r="139" spans="1:65" s="2" customFormat="1" ht="10">
      <c r="A139" s="37"/>
      <c r="B139" s="38"/>
      <c r="C139" s="39"/>
      <c r="D139" s="194" t="s">
        <v>279</v>
      </c>
      <c r="E139" s="39"/>
      <c r="F139" s="224" t="s">
        <v>306</v>
      </c>
      <c r="G139" s="39"/>
      <c r="H139" s="225">
        <v>0.9</v>
      </c>
      <c r="I139" s="39"/>
      <c r="J139" s="39"/>
      <c r="K139" s="39"/>
      <c r="L139" s="42"/>
      <c r="M139" s="192"/>
      <c r="N139" s="193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U139" s="20" t="s">
        <v>87</v>
      </c>
    </row>
    <row r="140" spans="1:65" s="2" customFormat="1" ht="10">
      <c r="A140" s="37"/>
      <c r="B140" s="38"/>
      <c r="C140" s="39"/>
      <c r="D140" s="194" t="s">
        <v>279</v>
      </c>
      <c r="E140" s="39"/>
      <c r="F140" s="224" t="s">
        <v>273</v>
      </c>
      <c r="G140" s="39"/>
      <c r="H140" s="225">
        <v>4.6680000000000001</v>
      </c>
      <c r="I140" s="39"/>
      <c r="J140" s="39"/>
      <c r="K140" s="39"/>
      <c r="L140" s="42"/>
      <c r="M140" s="192"/>
      <c r="N140" s="193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U140" s="20" t="s">
        <v>87</v>
      </c>
    </row>
    <row r="141" spans="1:65" s="2" customFormat="1" ht="37.75" customHeight="1">
      <c r="A141" s="37"/>
      <c r="B141" s="38"/>
      <c r="C141" s="176" t="s">
        <v>145</v>
      </c>
      <c r="D141" s="176" t="s">
        <v>121</v>
      </c>
      <c r="E141" s="177" t="s">
        <v>307</v>
      </c>
      <c r="F141" s="178" t="s">
        <v>308</v>
      </c>
      <c r="G141" s="179" t="s">
        <v>267</v>
      </c>
      <c r="H141" s="180">
        <v>4.6680000000000001</v>
      </c>
      <c r="I141" s="181"/>
      <c r="J141" s="182">
        <f>ROUND(I141*H141,2)</f>
        <v>0</v>
      </c>
      <c r="K141" s="178" t="s">
        <v>125</v>
      </c>
      <c r="L141" s="42"/>
      <c r="M141" s="183" t="s">
        <v>19</v>
      </c>
      <c r="N141" s="184" t="s">
        <v>48</v>
      </c>
      <c r="O141" s="67"/>
      <c r="P141" s="185">
        <f>O141*H141</f>
        <v>0</v>
      </c>
      <c r="Q141" s="185">
        <v>4.4099999999999999E-3</v>
      </c>
      <c r="R141" s="185">
        <f>Q141*H141</f>
        <v>2.0585880000000001E-2</v>
      </c>
      <c r="S141" s="185">
        <v>0</v>
      </c>
      <c r="T141" s="186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87" t="s">
        <v>145</v>
      </c>
      <c r="AT141" s="187" t="s">
        <v>121</v>
      </c>
      <c r="AU141" s="187" t="s">
        <v>87</v>
      </c>
      <c r="AY141" s="20" t="s">
        <v>118</v>
      </c>
      <c r="BE141" s="188">
        <f>IF(N141="základní",J141,0)</f>
        <v>0</v>
      </c>
      <c r="BF141" s="188">
        <f>IF(N141="snížená",J141,0)</f>
        <v>0</v>
      </c>
      <c r="BG141" s="188">
        <f>IF(N141="zákl. přenesená",J141,0)</f>
        <v>0</v>
      </c>
      <c r="BH141" s="188">
        <f>IF(N141="sníž. přenesená",J141,0)</f>
        <v>0</v>
      </c>
      <c r="BI141" s="188">
        <f>IF(N141="nulová",J141,0)</f>
        <v>0</v>
      </c>
      <c r="BJ141" s="20" t="s">
        <v>85</v>
      </c>
      <c r="BK141" s="188">
        <f>ROUND(I141*H141,2)</f>
        <v>0</v>
      </c>
      <c r="BL141" s="20" t="s">
        <v>145</v>
      </c>
      <c r="BM141" s="187" t="s">
        <v>309</v>
      </c>
    </row>
    <row r="142" spans="1:65" s="2" customFormat="1" ht="10">
      <c r="A142" s="37"/>
      <c r="B142" s="38"/>
      <c r="C142" s="39"/>
      <c r="D142" s="189" t="s">
        <v>128</v>
      </c>
      <c r="E142" s="39"/>
      <c r="F142" s="190" t="s">
        <v>310</v>
      </c>
      <c r="G142" s="39"/>
      <c r="H142" s="39"/>
      <c r="I142" s="191"/>
      <c r="J142" s="39"/>
      <c r="K142" s="39"/>
      <c r="L142" s="42"/>
      <c r="M142" s="192"/>
      <c r="N142" s="193"/>
      <c r="O142" s="67"/>
      <c r="P142" s="67"/>
      <c r="Q142" s="67"/>
      <c r="R142" s="67"/>
      <c r="S142" s="67"/>
      <c r="T142" s="68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20" t="s">
        <v>128</v>
      </c>
      <c r="AU142" s="20" t="s">
        <v>87</v>
      </c>
    </row>
    <row r="143" spans="1:65" s="15" customFormat="1" ht="10">
      <c r="B143" s="228"/>
      <c r="C143" s="229"/>
      <c r="D143" s="194" t="s">
        <v>270</v>
      </c>
      <c r="E143" s="230" t="s">
        <v>19</v>
      </c>
      <c r="F143" s="231" t="s">
        <v>300</v>
      </c>
      <c r="G143" s="229"/>
      <c r="H143" s="230" t="s">
        <v>19</v>
      </c>
      <c r="I143" s="232"/>
      <c r="J143" s="229"/>
      <c r="K143" s="229"/>
      <c r="L143" s="233"/>
      <c r="M143" s="234"/>
      <c r="N143" s="235"/>
      <c r="O143" s="235"/>
      <c r="P143" s="235"/>
      <c r="Q143" s="235"/>
      <c r="R143" s="235"/>
      <c r="S143" s="235"/>
      <c r="T143" s="236"/>
      <c r="AT143" s="237" t="s">
        <v>270</v>
      </c>
      <c r="AU143" s="237" t="s">
        <v>87</v>
      </c>
      <c r="AV143" s="15" t="s">
        <v>85</v>
      </c>
      <c r="AW143" s="15" t="s">
        <v>38</v>
      </c>
      <c r="AX143" s="15" t="s">
        <v>77</v>
      </c>
      <c r="AY143" s="237" t="s">
        <v>118</v>
      </c>
    </row>
    <row r="144" spans="1:65" s="13" customFormat="1" ht="10">
      <c r="B144" s="201"/>
      <c r="C144" s="202"/>
      <c r="D144" s="194" t="s">
        <v>270</v>
      </c>
      <c r="E144" s="203" t="s">
        <v>19</v>
      </c>
      <c r="F144" s="204" t="s">
        <v>198</v>
      </c>
      <c r="G144" s="202"/>
      <c r="H144" s="205">
        <v>4.6680000000000001</v>
      </c>
      <c r="I144" s="206"/>
      <c r="J144" s="202"/>
      <c r="K144" s="202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270</v>
      </c>
      <c r="AU144" s="211" t="s">
        <v>87</v>
      </c>
      <c r="AV144" s="13" t="s">
        <v>87</v>
      </c>
      <c r="AW144" s="13" t="s">
        <v>38</v>
      </c>
      <c r="AX144" s="13" t="s">
        <v>77</v>
      </c>
      <c r="AY144" s="211" t="s">
        <v>118</v>
      </c>
    </row>
    <row r="145" spans="1:65" s="14" customFormat="1" ht="10">
      <c r="B145" s="212"/>
      <c r="C145" s="213"/>
      <c r="D145" s="194" t="s">
        <v>270</v>
      </c>
      <c r="E145" s="214" t="s">
        <v>19</v>
      </c>
      <c r="F145" s="215" t="s">
        <v>273</v>
      </c>
      <c r="G145" s="213"/>
      <c r="H145" s="216">
        <v>4.6680000000000001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270</v>
      </c>
      <c r="AU145" s="222" t="s">
        <v>87</v>
      </c>
      <c r="AV145" s="14" t="s">
        <v>145</v>
      </c>
      <c r="AW145" s="14" t="s">
        <v>38</v>
      </c>
      <c r="AX145" s="14" t="s">
        <v>85</v>
      </c>
      <c r="AY145" s="222" t="s">
        <v>118</v>
      </c>
    </row>
    <row r="146" spans="1:65" s="2" customFormat="1" ht="10.5">
      <c r="A146" s="37"/>
      <c r="B146" s="38"/>
      <c r="C146" s="39"/>
      <c r="D146" s="194" t="s">
        <v>279</v>
      </c>
      <c r="E146" s="39"/>
      <c r="F146" s="223" t="s">
        <v>301</v>
      </c>
      <c r="G146" s="39"/>
      <c r="H146" s="39"/>
      <c r="I146" s="39"/>
      <c r="J146" s="39"/>
      <c r="K146" s="39"/>
      <c r="L146" s="42"/>
      <c r="M146" s="192"/>
      <c r="N146" s="193"/>
      <c r="O146" s="67"/>
      <c r="P146" s="67"/>
      <c r="Q146" s="67"/>
      <c r="R146" s="67"/>
      <c r="S146" s="67"/>
      <c r="T146" s="68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U146" s="20" t="s">
        <v>87</v>
      </c>
    </row>
    <row r="147" spans="1:65" s="2" customFormat="1" ht="10">
      <c r="A147" s="37"/>
      <c r="B147" s="38"/>
      <c r="C147" s="39"/>
      <c r="D147" s="194" t="s">
        <v>279</v>
      </c>
      <c r="E147" s="39"/>
      <c r="F147" s="224" t="s">
        <v>302</v>
      </c>
      <c r="G147" s="39"/>
      <c r="H147" s="225">
        <v>0</v>
      </c>
      <c r="I147" s="39"/>
      <c r="J147" s="39"/>
      <c r="K147" s="39"/>
      <c r="L147" s="42"/>
      <c r="M147" s="192"/>
      <c r="N147" s="193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U147" s="20" t="s">
        <v>87</v>
      </c>
    </row>
    <row r="148" spans="1:65" s="2" customFormat="1" ht="10">
      <c r="A148" s="37"/>
      <c r="B148" s="38"/>
      <c r="C148" s="39"/>
      <c r="D148" s="194" t="s">
        <v>279</v>
      </c>
      <c r="E148" s="39"/>
      <c r="F148" s="224" t="s">
        <v>303</v>
      </c>
      <c r="G148" s="39"/>
      <c r="H148" s="225">
        <v>1.2150000000000001</v>
      </c>
      <c r="I148" s="39"/>
      <c r="J148" s="39"/>
      <c r="K148" s="39"/>
      <c r="L148" s="42"/>
      <c r="M148" s="192"/>
      <c r="N148" s="193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U148" s="20" t="s">
        <v>87</v>
      </c>
    </row>
    <row r="149" spans="1:65" s="2" customFormat="1" ht="10">
      <c r="A149" s="37"/>
      <c r="B149" s="38"/>
      <c r="C149" s="39"/>
      <c r="D149" s="194" t="s">
        <v>279</v>
      </c>
      <c r="E149" s="39"/>
      <c r="F149" s="224" t="s">
        <v>304</v>
      </c>
      <c r="G149" s="39"/>
      <c r="H149" s="225">
        <v>1.7450000000000001</v>
      </c>
      <c r="I149" s="39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U149" s="20" t="s">
        <v>87</v>
      </c>
    </row>
    <row r="150" spans="1:65" s="2" customFormat="1" ht="10">
      <c r="A150" s="37"/>
      <c r="B150" s="38"/>
      <c r="C150" s="39"/>
      <c r="D150" s="194" t="s">
        <v>279</v>
      </c>
      <c r="E150" s="39"/>
      <c r="F150" s="224" t="s">
        <v>305</v>
      </c>
      <c r="G150" s="39"/>
      <c r="H150" s="225">
        <v>0.80800000000000005</v>
      </c>
      <c r="I150" s="39"/>
      <c r="J150" s="39"/>
      <c r="K150" s="39"/>
      <c r="L150" s="42"/>
      <c r="M150" s="192"/>
      <c r="N150" s="193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U150" s="20" t="s">
        <v>87</v>
      </c>
    </row>
    <row r="151" spans="1:65" s="2" customFormat="1" ht="10">
      <c r="A151" s="37"/>
      <c r="B151" s="38"/>
      <c r="C151" s="39"/>
      <c r="D151" s="194" t="s">
        <v>279</v>
      </c>
      <c r="E151" s="39"/>
      <c r="F151" s="224" t="s">
        <v>306</v>
      </c>
      <c r="G151" s="39"/>
      <c r="H151" s="225">
        <v>0.9</v>
      </c>
      <c r="I151" s="39"/>
      <c r="J151" s="39"/>
      <c r="K151" s="39"/>
      <c r="L151" s="42"/>
      <c r="M151" s="192"/>
      <c r="N151" s="193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U151" s="20" t="s">
        <v>87</v>
      </c>
    </row>
    <row r="152" spans="1:65" s="2" customFormat="1" ht="10">
      <c r="A152" s="37"/>
      <c r="B152" s="38"/>
      <c r="C152" s="39"/>
      <c r="D152" s="194" t="s">
        <v>279</v>
      </c>
      <c r="E152" s="39"/>
      <c r="F152" s="224" t="s">
        <v>273</v>
      </c>
      <c r="G152" s="39"/>
      <c r="H152" s="225">
        <v>4.6680000000000001</v>
      </c>
      <c r="I152" s="39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U152" s="20" t="s">
        <v>87</v>
      </c>
    </row>
    <row r="153" spans="1:65" s="2" customFormat="1" ht="24.15" customHeight="1">
      <c r="A153" s="37"/>
      <c r="B153" s="38"/>
      <c r="C153" s="176" t="s">
        <v>117</v>
      </c>
      <c r="D153" s="176" t="s">
        <v>121</v>
      </c>
      <c r="E153" s="177" t="s">
        <v>311</v>
      </c>
      <c r="F153" s="178" t="s">
        <v>312</v>
      </c>
      <c r="G153" s="179" t="s">
        <v>267</v>
      </c>
      <c r="H153" s="180">
        <v>4.6680000000000001</v>
      </c>
      <c r="I153" s="181"/>
      <c r="J153" s="182">
        <f>ROUND(I153*H153,2)</f>
        <v>0</v>
      </c>
      <c r="K153" s="178" t="s">
        <v>125</v>
      </c>
      <c r="L153" s="42"/>
      <c r="M153" s="183" t="s">
        <v>19</v>
      </c>
      <c r="N153" s="184" t="s">
        <v>48</v>
      </c>
      <c r="O153" s="67"/>
      <c r="P153" s="185">
        <f>O153*H153</f>
        <v>0</v>
      </c>
      <c r="Q153" s="185">
        <v>4.0000000000000001E-3</v>
      </c>
      <c r="R153" s="185">
        <f>Q153*H153</f>
        <v>1.8672000000000001E-2</v>
      </c>
      <c r="S153" s="185">
        <v>0</v>
      </c>
      <c r="T153" s="186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7" t="s">
        <v>145</v>
      </c>
      <c r="AT153" s="187" t="s">
        <v>121</v>
      </c>
      <c r="AU153" s="187" t="s">
        <v>87</v>
      </c>
      <c r="AY153" s="20" t="s">
        <v>118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0" t="s">
        <v>85</v>
      </c>
      <c r="BK153" s="188">
        <f>ROUND(I153*H153,2)</f>
        <v>0</v>
      </c>
      <c r="BL153" s="20" t="s">
        <v>145</v>
      </c>
      <c r="BM153" s="187" t="s">
        <v>313</v>
      </c>
    </row>
    <row r="154" spans="1:65" s="2" customFormat="1" ht="10">
      <c r="A154" s="37"/>
      <c r="B154" s="38"/>
      <c r="C154" s="39"/>
      <c r="D154" s="189" t="s">
        <v>128</v>
      </c>
      <c r="E154" s="39"/>
      <c r="F154" s="190" t="s">
        <v>314</v>
      </c>
      <c r="G154" s="39"/>
      <c r="H154" s="39"/>
      <c r="I154" s="191"/>
      <c r="J154" s="39"/>
      <c r="K154" s="39"/>
      <c r="L154" s="42"/>
      <c r="M154" s="192"/>
      <c r="N154" s="193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128</v>
      </c>
      <c r="AU154" s="20" t="s">
        <v>87</v>
      </c>
    </row>
    <row r="155" spans="1:65" s="15" customFormat="1" ht="10">
      <c r="B155" s="228"/>
      <c r="C155" s="229"/>
      <c r="D155" s="194" t="s">
        <v>270</v>
      </c>
      <c r="E155" s="230" t="s">
        <v>19</v>
      </c>
      <c r="F155" s="231" t="s">
        <v>300</v>
      </c>
      <c r="G155" s="229"/>
      <c r="H155" s="230" t="s">
        <v>19</v>
      </c>
      <c r="I155" s="232"/>
      <c r="J155" s="229"/>
      <c r="K155" s="229"/>
      <c r="L155" s="233"/>
      <c r="M155" s="234"/>
      <c r="N155" s="235"/>
      <c r="O155" s="235"/>
      <c r="P155" s="235"/>
      <c r="Q155" s="235"/>
      <c r="R155" s="235"/>
      <c r="S155" s="235"/>
      <c r="T155" s="236"/>
      <c r="AT155" s="237" t="s">
        <v>270</v>
      </c>
      <c r="AU155" s="237" t="s">
        <v>87</v>
      </c>
      <c r="AV155" s="15" t="s">
        <v>85</v>
      </c>
      <c r="AW155" s="15" t="s">
        <v>38</v>
      </c>
      <c r="AX155" s="15" t="s">
        <v>77</v>
      </c>
      <c r="AY155" s="237" t="s">
        <v>118</v>
      </c>
    </row>
    <row r="156" spans="1:65" s="13" customFormat="1" ht="10">
      <c r="B156" s="201"/>
      <c r="C156" s="202"/>
      <c r="D156" s="194" t="s">
        <v>270</v>
      </c>
      <c r="E156" s="203" t="s">
        <v>19</v>
      </c>
      <c r="F156" s="204" t="s">
        <v>198</v>
      </c>
      <c r="G156" s="202"/>
      <c r="H156" s="205">
        <v>4.6680000000000001</v>
      </c>
      <c r="I156" s="206"/>
      <c r="J156" s="202"/>
      <c r="K156" s="202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270</v>
      </c>
      <c r="AU156" s="211" t="s">
        <v>87</v>
      </c>
      <c r="AV156" s="13" t="s">
        <v>87</v>
      </c>
      <c r="AW156" s="13" t="s">
        <v>38</v>
      </c>
      <c r="AX156" s="13" t="s">
        <v>77</v>
      </c>
      <c r="AY156" s="211" t="s">
        <v>118</v>
      </c>
    </row>
    <row r="157" spans="1:65" s="14" customFormat="1" ht="10">
      <c r="B157" s="212"/>
      <c r="C157" s="213"/>
      <c r="D157" s="194" t="s">
        <v>270</v>
      </c>
      <c r="E157" s="214" t="s">
        <v>19</v>
      </c>
      <c r="F157" s="215" t="s">
        <v>273</v>
      </c>
      <c r="G157" s="213"/>
      <c r="H157" s="216">
        <v>4.6680000000000001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270</v>
      </c>
      <c r="AU157" s="222" t="s">
        <v>87</v>
      </c>
      <c r="AV157" s="14" t="s">
        <v>145</v>
      </c>
      <c r="AW157" s="14" t="s">
        <v>38</v>
      </c>
      <c r="AX157" s="14" t="s">
        <v>85</v>
      </c>
      <c r="AY157" s="222" t="s">
        <v>118</v>
      </c>
    </row>
    <row r="158" spans="1:65" s="2" customFormat="1" ht="10.5">
      <c r="A158" s="37"/>
      <c r="B158" s="38"/>
      <c r="C158" s="39"/>
      <c r="D158" s="194" t="s">
        <v>279</v>
      </c>
      <c r="E158" s="39"/>
      <c r="F158" s="223" t="s">
        <v>301</v>
      </c>
      <c r="G158" s="39"/>
      <c r="H158" s="39"/>
      <c r="I158" s="39"/>
      <c r="J158" s="39"/>
      <c r="K158" s="39"/>
      <c r="L158" s="42"/>
      <c r="M158" s="192"/>
      <c r="N158" s="193"/>
      <c r="O158" s="67"/>
      <c r="P158" s="67"/>
      <c r="Q158" s="67"/>
      <c r="R158" s="67"/>
      <c r="S158" s="67"/>
      <c r="T158" s="68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U158" s="20" t="s">
        <v>87</v>
      </c>
    </row>
    <row r="159" spans="1:65" s="2" customFormat="1" ht="10">
      <c r="A159" s="37"/>
      <c r="B159" s="38"/>
      <c r="C159" s="39"/>
      <c r="D159" s="194" t="s">
        <v>279</v>
      </c>
      <c r="E159" s="39"/>
      <c r="F159" s="224" t="s">
        <v>302</v>
      </c>
      <c r="G159" s="39"/>
      <c r="H159" s="225">
        <v>0</v>
      </c>
      <c r="I159" s="39"/>
      <c r="J159" s="39"/>
      <c r="K159" s="39"/>
      <c r="L159" s="42"/>
      <c r="M159" s="192"/>
      <c r="N159" s="193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U159" s="20" t="s">
        <v>87</v>
      </c>
    </row>
    <row r="160" spans="1:65" s="2" customFormat="1" ht="10">
      <c r="A160" s="37"/>
      <c r="B160" s="38"/>
      <c r="C160" s="39"/>
      <c r="D160" s="194" t="s">
        <v>279</v>
      </c>
      <c r="E160" s="39"/>
      <c r="F160" s="224" t="s">
        <v>303</v>
      </c>
      <c r="G160" s="39"/>
      <c r="H160" s="225">
        <v>1.2150000000000001</v>
      </c>
      <c r="I160" s="39"/>
      <c r="J160" s="39"/>
      <c r="K160" s="39"/>
      <c r="L160" s="42"/>
      <c r="M160" s="192"/>
      <c r="N160" s="193"/>
      <c r="O160" s="67"/>
      <c r="P160" s="67"/>
      <c r="Q160" s="67"/>
      <c r="R160" s="67"/>
      <c r="S160" s="67"/>
      <c r="T160" s="68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U160" s="20" t="s">
        <v>87</v>
      </c>
    </row>
    <row r="161" spans="1:65" s="2" customFormat="1" ht="10">
      <c r="A161" s="37"/>
      <c r="B161" s="38"/>
      <c r="C161" s="39"/>
      <c r="D161" s="194" t="s">
        <v>279</v>
      </c>
      <c r="E161" s="39"/>
      <c r="F161" s="224" t="s">
        <v>304</v>
      </c>
      <c r="G161" s="39"/>
      <c r="H161" s="225">
        <v>1.7450000000000001</v>
      </c>
      <c r="I161" s="39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U161" s="20" t="s">
        <v>87</v>
      </c>
    </row>
    <row r="162" spans="1:65" s="2" customFormat="1" ht="10">
      <c r="A162" s="37"/>
      <c r="B162" s="38"/>
      <c r="C162" s="39"/>
      <c r="D162" s="194" t="s">
        <v>279</v>
      </c>
      <c r="E162" s="39"/>
      <c r="F162" s="224" t="s">
        <v>305</v>
      </c>
      <c r="G162" s="39"/>
      <c r="H162" s="225">
        <v>0.80800000000000005</v>
      </c>
      <c r="I162" s="39"/>
      <c r="J162" s="39"/>
      <c r="K162" s="39"/>
      <c r="L162" s="42"/>
      <c r="M162" s="192"/>
      <c r="N162" s="193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U162" s="20" t="s">
        <v>87</v>
      </c>
    </row>
    <row r="163" spans="1:65" s="2" customFormat="1" ht="10">
      <c r="A163" s="37"/>
      <c r="B163" s="38"/>
      <c r="C163" s="39"/>
      <c r="D163" s="194" t="s">
        <v>279</v>
      </c>
      <c r="E163" s="39"/>
      <c r="F163" s="224" t="s">
        <v>306</v>
      </c>
      <c r="G163" s="39"/>
      <c r="H163" s="225">
        <v>0.9</v>
      </c>
      <c r="I163" s="39"/>
      <c r="J163" s="39"/>
      <c r="K163" s="39"/>
      <c r="L163" s="42"/>
      <c r="M163" s="192"/>
      <c r="N163" s="193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U163" s="20" t="s">
        <v>87</v>
      </c>
    </row>
    <row r="164" spans="1:65" s="2" customFormat="1" ht="10">
      <c r="A164" s="37"/>
      <c r="B164" s="38"/>
      <c r="C164" s="39"/>
      <c r="D164" s="194" t="s">
        <v>279</v>
      </c>
      <c r="E164" s="39"/>
      <c r="F164" s="224" t="s">
        <v>273</v>
      </c>
      <c r="G164" s="39"/>
      <c r="H164" s="225">
        <v>4.6680000000000001</v>
      </c>
      <c r="I164" s="39"/>
      <c r="J164" s="39"/>
      <c r="K164" s="39"/>
      <c r="L164" s="42"/>
      <c r="M164" s="192"/>
      <c r="N164" s="193"/>
      <c r="O164" s="67"/>
      <c r="P164" s="67"/>
      <c r="Q164" s="67"/>
      <c r="R164" s="67"/>
      <c r="S164" s="67"/>
      <c r="T164" s="68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U164" s="20" t="s">
        <v>87</v>
      </c>
    </row>
    <row r="165" spans="1:65" s="2" customFormat="1" ht="37.75" customHeight="1">
      <c r="A165" s="37"/>
      <c r="B165" s="38"/>
      <c r="C165" s="176" t="s">
        <v>157</v>
      </c>
      <c r="D165" s="176" t="s">
        <v>121</v>
      </c>
      <c r="E165" s="177" t="s">
        <v>315</v>
      </c>
      <c r="F165" s="178" t="s">
        <v>316</v>
      </c>
      <c r="G165" s="179" t="s">
        <v>317</v>
      </c>
      <c r="H165" s="180">
        <v>6.915</v>
      </c>
      <c r="I165" s="181"/>
      <c r="J165" s="182">
        <f>ROUND(I165*H165,2)</f>
        <v>0</v>
      </c>
      <c r="K165" s="178" t="s">
        <v>125</v>
      </c>
      <c r="L165" s="42"/>
      <c r="M165" s="183" t="s">
        <v>19</v>
      </c>
      <c r="N165" s="184" t="s">
        <v>48</v>
      </c>
      <c r="O165" s="67"/>
      <c r="P165" s="185">
        <f>O165*H165</f>
        <v>0</v>
      </c>
      <c r="Q165" s="185">
        <v>0</v>
      </c>
      <c r="R165" s="185">
        <f>Q165*H165</f>
        <v>0</v>
      </c>
      <c r="S165" s="185">
        <v>1.0000000000000001E-5</v>
      </c>
      <c r="T165" s="186">
        <f>S165*H165</f>
        <v>6.915E-5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7" t="s">
        <v>145</v>
      </c>
      <c r="AT165" s="187" t="s">
        <v>121</v>
      </c>
      <c r="AU165" s="187" t="s">
        <v>87</v>
      </c>
      <c r="AY165" s="20" t="s">
        <v>118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0" t="s">
        <v>85</v>
      </c>
      <c r="BK165" s="188">
        <f>ROUND(I165*H165,2)</f>
        <v>0</v>
      </c>
      <c r="BL165" s="20" t="s">
        <v>145</v>
      </c>
      <c r="BM165" s="187" t="s">
        <v>318</v>
      </c>
    </row>
    <row r="166" spans="1:65" s="2" customFormat="1" ht="10">
      <c r="A166" s="37"/>
      <c r="B166" s="38"/>
      <c r="C166" s="39"/>
      <c r="D166" s="189" t="s">
        <v>128</v>
      </c>
      <c r="E166" s="39"/>
      <c r="F166" s="190" t="s">
        <v>319</v>
      </c>
      <c r="G166" s="39"/>
      <c r="H166" s="39"/>
      <c r="I166" s="191"/>
      <c r="J166" s="39"/>
      <c r="K166" s="39"/>
      <c r="L166" s="42"/>
      <c r="M166" s="192"/>
      <c r="N166" s="193"/>
      <c r="O166" s="67"/>
      <c r="P166" s="67"/>
      <c r="Q166" s="67"/>
      <c r="R166" s="67"/>
      <c r="S166" s="67"/>
      <c r="T166" s="68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20" t="s">
        <v>128</v>
      </c>
      <c r="AU166" s="20" t="s">
        <v>87</v>
      </c>
    </row>
    <row r="167" spans="1:65" s="13" customFormat="1" ht="10">
      <c r="B167" s="201"/>
      <c r="C167" s="202"/>
      <c r="D167" s="194" t="s">
        <v>270</v>
      </c>
      <c r="E167" s="203" t="s">
        <v>19</v>
      </c>
      <c r="F167" s="204" t="s">
        <v>320</v>
      </c>
      <c r="G167" s="202"/>
      <c r="H167" s="205">
        <v>2.9279999999999999</v>
      </c>
      <c r="I167" s="206"/>
      <c r="J167" s="202"/>
      <c r="K167" s="202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270</v>
      </c>
      <c r="AU167" s="211" t="s">
        <v>87</v>
      </c>
      <c r="AV167" s="13" t="s">
        <v>87</v>
      </c>
      <c r="AW167" s="13" t="s">
        <v>38</v>
      </c>
      <c r="AX167" s="13" t="s">
        <v>77</v>
      </c>
      <c r="AY167" s="211" t="s">
        <v>118</v>
      </c>
    </row>
    <row r="168" spans="1:65" s="16" customFormat="1" ht="10">
      <c r="B168" s="238"/>
      <c r="C168" s="239"/>
      <c r="D168" s="194" t="s">
        <v>270</v>
      </c>
      <c r="E168" s="240" t="s">
        <v>19</v>
      </c>
      <c r="F168" s="241" t="s">
        <v>321</v>
      </c>
      <c r="G168" s="239"/>
      <c r="H168" s="242">
        <v>2.9279999999999999</v>
      </c>
      <c r="I168" s="243"/>
      <c r="J168" s="239"/>
      <c r="K168" s="239"/>
      <c r="L168" s="244"/>
      <c r="M168" s="245"/>
      <c r="N168" s="246"/>
      <c r="O168" s="246"/>
      <c r="P168" s="246"/>
      <c r="Q168" s="246"/>
      <c r="R168" s="246"/>
      <c r="S168" s="246"/>
      <c r="T168" s="247"/>
      <c r="AT168" s="248" t="s">
        <v>270</v>
      </c>
      <c r="AU168" s="248" t="s">
        <v>87</v>
      </c>
      <c r="AV168" s="16" t="s">
        <v>137</v>
      </c>
      <c r="AW168" s="16" t="s">
        <v>38</v>
      </c>
      <c r="AX168" s="16" t="s">
        <v>77</v>
      </c>
      <c r="AY168" s="248" t="s">
        <v>118</v>
      </c>
    </row>
    <row r="169" spans="1:65" s="13" customFormat="1" ht="10">
      <c r="B169" s="201"/>
      <c r="C169" s="202"/>
      <c r="D169" s="194" t="s">
        <v>270</v>
      </c>
      <c r="E169" s="203" t="s">
        <v>19</v>
      </c>
      <c r="F169" s="204" t="s">
        <v>322</v>
      </c>
      <c r="G169" s="202"/>
      <c r="H169" s="205">
        <v>2.226</v>
      </c>
      <c r="I169" s="206"/>
      <c r="J169" s="202"/>
      <c r="K169" s="202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270</v>
      </c>
      <c r="AU169" s="211" t="s">
        <v>87</v>
      </c>
      <c r="AV169" s="13" t="s">
        <v>87</v>
      </c>
      <c r="AW169" s="13" t="s">
        <v>38</v>
      </c>
      <c r="AX169" s="13" t="s">
        <v>77</v>
      </c>
      <c r="AY169" s="211" t="s">
        <v>118</v>
      </c>
    </row>
    <row r="170" spans="1:65" s="13" customFormat="1" ht="10">
      <c r="B170" s="201"/>
      <c r="C170" s="202"/>
      <c r="D170" s="194" t="s">
        <v>270</v>
      </c>
      <c r="E170" s="203" t="s">
        <v>19</v>
      </c>
      <c r="F170" s="204" t="s">
        <v>323</v>
      </c>
      <c r="G170" s="202"/>
      <c r="H170" s="205">
        <v>1.0409999999999999</v>
      </c>
      <c r="I170" s="206"/>
      <c r="J170" s="202"/>
      <c r="K170" s="202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270</v>
      </c>
      <c r="AU170" s="211" t="s">
        <v>87</v>
      </c>
      <c r="AV170" s="13" t="s">
        <v>87</v>
      </c>
      <c r="AW170" s="13" t="s">
        <v>38</v>
      </c>
      <c r="AX170" s="13" t="s">
        <v>77</v>
      </c>
      <c r="AY170" s="211" t="s">
        <v>118</v>
      </c>
    </row>
    <row r="171" spans="1:65" s="16" customFormat="1" ht="10">
      <c r="B171" s="238"/>
      <c r="C171" s="239"/>
      <c r="D171" s="194" t="s">
        <v>270</v>
      </c>
      <c r="E171" s="240" t="s">
        <v>19</v>
      </c>
      <c r="F171" s="241" t="s">
        <v>321</v>
      </c>
      <c r="G171" s="239"/>
      <c r="H171" s="242">
        <v>3.2669999999999999</v>
      </c>
      <c r="I171" s="243"/>
      <c r="J171" s="239"/>
      <c r="K171" s="239"/>
      <c r="L171" s="244"/>
      <c r="M171" s="245"/>
      <c r="N171" s="246"/>
      <c r="O171" s="246"/>
      <c r="P171" s="246"/>
      <c r="Q171" s="246"/>
      <c r="R171" s="246"/>
      <c r="S171" s="246"/>
      <c r="T171" s="247"/>
      <c r="AT171" s="248" t="s">
        <v>270</v>
      </c>
      <c r="AU171" s="248" t="s">
        <v>87</v>
      </c>
      <c r="AV171" s="16" t="s">
        <v>137</v>
      </c>
      <c r="AW171" s="16" t="s">
        <v>38</v>
      </c>
      <c r="AX171" s="16" t="s">
        <v>77</v>
      </c>
      <c r="AY171" s="248" t="s">
        <v>118</v>
      </c>
    </row>
    <row r="172" spans="1:65" s="13" customFormat="1" ht="10">
      <c r="B172" s="201"/>
      <c r="C172" s="202"/>
      <c r="D172" s="194" t="s">
        <v>270</v>
      </c>
      <c r="E172" s="203" t="s">
        <v>19</v>
      </c>
      <c r="F172" s="204" t="s">
        <v>324</v>
      </c>
      <c r="G172" s="202"/>
      <c r="H172" s="205">
        <v>0.72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270</v>
      </c>
      <c r="AU172" s="211" t="s">
        <v>87</v>
      </c>
      <c r="AV172" s="13" t="s">
        <v>87</v>
      </c>
      <c r="AW172" s="13" t="s">
        <v>38</v>
      </c>
      <c r="AX172" s="13" t="s">
        <v>77</v>
      </c>
      <c r="AY172" s="211" t="s">
        <v>118</v>
      </c>
    </row>
    <row r="173" spans="1:65" s="14" customFormat="1" ht="10">
      <c r="B173" s="212"/>
      <c r="C173" s="213"/>
      <c r="D173" s="194" t="s">
        <v>270</v>
      </c>
      <c r="E173" s="214" t="s">
        <v>19</v>
      </c>
      <c r="F173" s="215" t="s">
        <v>273</v>
      </c>
      <c r="G173" s="213"/>
      <c r="H173" s="216">
        <v>6.915</v>
      </c>
      <c r="I173" s="217"/>
      <c r="J173" s="213"/>
      <c r="K173" s="213"/>
      <c r="L173" s="218"/>
      <c r="M173" s="219"/>
      <c r="N173" s="220"/>
      <c r="O173" s="220"/>
      <c r="P173" s="220"/>
      <c r="Q173" s="220"/>
      <c r="R173" s="220"/>
      <c r="S173" s="220"/>
      <c r="T173" s="221"/>
      <c r="AT173" s="222" t="s">
        <v>270</v>
      </c>
      <c r="AU173" s="222" t="s">
        <v>87</v>
      </c>
      <c r="AV173" s="14" t="s">
        <v>145</v>
      </c>
      <c r="AW173" s="14" t="s">
        <v>38</v>
      </c>
      <c r="AX173" s="14" t="s">
        <v>85</v>
      </c>
      <c r="AY173" s="222" t="s">
        <v>118</v>
      </c>
    </row>
    <row r="174" spans="1:65" s="2" customFormat="1" ht="24.15" customHeight="1">
      <c r="A174" s="37"/>
      <c r="B174" s="38"/>
      <c r="C174" s="176" t="s">
        <v>163</v>
      </c>
      <c r="D174" s="176" t="s">
        <v>121</v>
      </c>
      <c r="E174" s="177" t="s">
        <v>325</v>
      </c>
      <c r="F174" s="178" t="s">
        <v>326</v>
      </c>
      <c r="G174" s="179" t="s">
        <v>267</v>
      </c>
      <c r="H174" s="180">
        <v>70.888000000000005</v>
      </c>
      <c r="I174" s="181"/>
      <c r="J174" s="182">
        <f>ROUND(I174*H174,2)</f>
        <v>0</v>
      </c>
      <c r="K174" s="178" t="s">
        <v>125</v>
      </c>
      <c r="L174" s="42"/>
      <c r="M174" s="183" t="s">
        <v>19</v>
      </c>
      <c r="N174" s="184" t="s">
        <v>48</v>
      </c>
      <c r="O174" s="67"/>
      <c r="P174" s="185">
        <f>O174*H174</f>
        <v>0</v>
      </c>
      <c r="Q174" s="185">
        <v>9.6000000000000002E-4</v>
      </c>
      <c r="R174" s="185">
        <f>Q174*H174</f>
        <v>6.8052480000000012E-2</v>
      </c>
      <c r="S174" s="185">
        <v>0</v>
      </c>
      <c r="T174" s="18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87" t="s">
        <v>145</v>
      </c>
      <c r="AT174" s="187" t="s">
        <v>121</v>
      </c>
      <c r="AU174" s="187" t="s">
        <v>87</v>
      </c>
      <c r="AY174" s="20" t="s">
        <v>118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20" t="s">
        <v>85</v>
      </c>
      <c r="BK174" s="188">
        <f>ROUND(I174*H174,2)</f>
        <v>0</v>
      </c>
      <c r="BL174" s="20" t="s">
        <v>145</v>
      </c>
      <c r="BM174" s="187" t="s">
        <v>327</v>
      </c>
    </row>
    <row r="175" spans="1:65" s="2" customFormat="1" ht="10">
      <c r="A175" s="37"/>
      <c r="B175" s="38"/>
      <c r="C175" s="39"/>
      <c r="D175" s="189" t="s">
        <v>128</v>
      </c>
      <c r="E175" s="39"/>
      <c r="F175" s="190" t="s">
        <v>328</v>
      </c>
      <c r="G175" s="39"/>
      <c r="H175" s="39"/>
      <c r="I175" s="191"/>
      <c r="J175" s="39"/>
      <c r="K175" s="39"/>
      <c r="L175" s="42"/>
      <c r="M175" s="192"/>
      <c r="N175" s="193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128</v>
      </c>
      <c r="AU175" s="20" t="s">
        <v>87</v>
      </c>
    </row>
    <row r="176" spans="1:65" s="13" customFormat="1" ht="10">
      <c r="B176" s="201"/>
      <c r="C176" s="202"/>
      <c r="D176" s="194" t="s">
        <v>270</v>
      </c>
      <c r="E176" s="204" t="s">
        <v>19</v>
      </c>
      <c r="F176" s="249" t="s">
        <v>224</v>
      </c>
      <c r="G176" s="202"/>
      <c r="H176" s="205">
        <v>70.888000000000005</v>
      </c>
      <c r="I176" s="206"/>
      <c r="J176" s="202"/>
      <c r="K176" s="202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270</v>
      </c>
      <c r="AU176" s="211" t="s">
        <v>87</v>
      </c>
      <c r="AV176" s="13" t="s">
        <v>87</v>
      </c>
      <c r="AW176" s="13" t="s">
        <v>38</v>
      </c>
      <c r="AX176" s="13" t="s">
        <v>85</v>
      </c>
      <c r="AY176" s="211" t="s">
        <v>118</v>
      </c>
    </row>
    <row r="177" spans="1:65" s="2" customFormat="1" ht="10">
      <c r="A177" s="37"/>
      <c r="B177" s="38"/>
      <c r="C177" s="39"/>
      <c r="D177" s="194" t="s">
        <v>279</v>
      </c>
      <c r="E177" s="39"/>
      <c r="F177" s="250" t="s">
        <v>329</v>
      </c>
      <c r="G177" s="39"/>
      <c r="H177" s="39"/>
      <c r="I177" s="39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U177" s="20" t="s">
        <v>87</v>
      </c>
    </row>
    <row r="178" spans="1:65" s="2" customFormat="1" ht="10">
      <c r="A178" s="37"/>
      <c r="B178" s="38"/>
      <c r="C178" s="39"/>
      <c r="D178" s="194" t="s">
        <v>279</v>
      </c>
      <c r="E178" s="39"/>
      <c r="F178" s="224" t="s">
        <v>330</v>
      </c>
      <c r="G178" s="39"/>
      <c r="H178" s="225">
        <v>73.239999999999995</v>
      </c>
      <c r="I178" s="39"/>
      <c r="J178" s="39"/>
      <c r="K178" s="39"/>
      <c r="L178" s="42"/>
      <c r="M178" s="192"/>
      <c r="N178" s="193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U178" s="20" t="s">
        <v>87</v>
      </c>
    </row>
    <row r="179" spans="1:65" s="2" customFormat="1" ht="10">
      <c r="A179" s="37"/>
      <c r="B179" s="38"/>
      <c r="C179" s="39"/>
      <c r="D179" s="194" t="s">
        <v>279</v>
      </c>
      <c r="E179" s="39"/>
      <c r="F179" s="224" t="s">
        <v>331</v>
      </c>
      <c r="G179" s="39"/>
      <c r="H179" s="225">
        <v>-0.36</v>
      </c>
      <c r="I179" s="39"/>
      <c r="J179" s="39"/>
      <c r="K179" s="39"/>
      <c r="L179" s="42"/>
      <c r="M179" s="192"/>
      <c r="N179" s="193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U179" s="20" t="s">
        <v>87</v>
      </c>
    </row>
    <row r="180" spans="1:65" s="2" customFormat="1" ht="10">
      <c r="A180" s="37"/>
      <c r="B180" s="38"/>
      <c r="C180" s="39"/>
      <c r="D180" s="194" t="s">
        <v>279</v>
      </c>
      <c r="E180" s="39"/>
      <c r="F180" s="224" t="s">
        <v>332</v>
      </c>
      <c r="G180" s="39"/>
      <c r="H180" s="225">
        <v>-1.992</v>
      </c>
      <c r="I180" s="39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U180" s="20" t="s">
        <v>87</v>
      </c>
    </row>
    <row r="181" spans="1:65" s="2" customFormat="1" ht="10.5">
      <c r="A181" s="37"/>
      <c r="B181" s="38"/>
      <c r="C181" s="39"/>
      <c r="D181" s="194" t="s">
        <v>279</v>
      </c>
      <c r="E181" s="39"/>
      <c r="F181" s="226" t="s">
        <v>333</v>
      </c>
      <c r="G181" s="39"/>
      <c r="H181" s="39"/>
      <c r="I181" s="39"/>
      <c r="J181" s="39"/>
      <c r="K181" s="39"/>
      <c r="L181" s="42"/>
      <c r="M181" s="192"/>
      <c r="N181" s="193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U181" s="20" t="s">
        <v>87</v>
      </c>
    </row>
    <row r="182" spans="1:65" s="2" customFormat="1" ht="10">
      <c r="A182" s="37"/>
      <c r="B182" s="38"/>
      <c r="C182" s="39"/>
      <c r="D182" s="194" t="s">
        <v>279</v>
      </c>
      <c r="E182" s="39"/>
      <c r="F182" s="227" t="s">
        <v>334</v>
      </c>
      <c r="G182" s="39"/>
      <c r="H182" s="225">
        <v>73.239999999999995</v>
      </c>
      <c r="I182" s="39"/>
      <c r="J182" s="39"/>
      <c r="K182" s="39"/>
      <c r="L182" s="42"/>
      <c r="M182" s="192"/>
      <c r="N182" s="193"/>
      <c r="O182" s="67"/>
      <c r="P182" s="67"/>
      <c r="Q182" s="67"/>
      <c r="R182" s="67"/>
      <c r="S182" s="67"/>
      <c r="T182" s="68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U182" s="20" t="s">
        <v>87</v>
      </c>
    </row>
    <row r="183" spans="1:65" s="2" customFormat="1" ht="24.15" customHeight="1">
      <c r="A183" s="37"/>
      <c r="B183" s="38"/>
      <c r="C183" s="176" t="s">
        <v>335</v>
      </c>
      <c r="D183" s="176" t="s">
        <v>121</v>
      </c>
      <c r="E183" s="177" t="s">
        <v>336</v>
      </c>
      <c r="F183" s="178" t="s">
        <v>337</v>
      </c>
      <c r="G183" s="179" t="s">
        <v>267</v>
      </c>
      <c r="H183" s="180">
        <v>475.90800000000002</v>
      </c>
      <c r="I183" s="181"/>
      <c r="J183" s="182">
        <f>ROUND(I183*H183,2)</f>
        <v>0</v>
      </c>
      <c r="K183" s="178" t="s">
        <v>125</v>
      </c>
      <c r="L183" s="42"/>
      <c r="M183" s="183" t="s">
        <v>19</v>
      </c>
      <c r="N183" s="184" t="s">
        <v>48</v>
      </c>
      <c r="O183" s="67"/>
      <c r="P183" s="185">
        <f>O183*H183</f>
        <v>0</v>
      </c>
      <c r="Q183" s="185">
        <v>2.5999999999999998E-4</v>
      </c>
      <c r="R183" s="185">
        <f>Q183*H183</f>
        <v>0.12373608</v>
      </c>
      <c r="S183" s="185">
        <v>0</v>
      </c>
      <c r="T183" s="18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7" t="s">
        <v>145</v>
      </c>
      <c r="AT183" s="187" t="s">
        <v>121</v>
      </c>
      <c r="AU183" s="187" t="s">
        <v>87</v>
      </c>
      <c r="AY183" s="20" t="s">
        <v>118</v>
      </c>
      <c r="BE183" s="188">
        <f>IF(N183="základní",J183,0)</f>
        <v>0</v>
      </c>
      <c r="BF183" s="188">
        <f>IF(N183="snížená",J183,0)</f>
        <v>0</v>
      </c>
      <c r="BG183" s="188">
        <f>IF(N183="zákl. přenesená",J183,0)</f>
        <v>0</v>
      </c>
      <c r="BH183" s="188">
        <f>IF(N183="sníž. přenesená",J183,0)</f>
        <v>0</v>
      </c>
      <c r="BI183" s="188">
        <f>IF(N183="nulová",J183,0)</f>
        <v>0</v>
      </c>
      <c r="BJ183" s="20" t="s">
        <v>85</v>
      </c>
      <c r="BK183" s="188">
        <f>ROUND(I183*H183,2)</f>
        <v>0</v>
      </c>
      <c r="BL183" s="20" t="s">
        <v>145</v>
      </c>
      <c r="BM183" s="187" t="s">
        <v>338</v>
      </c>
    </row>
    <row r="184" spans="1:65" s="2" customFormat="1" ht="10">
      <c r="A184" s="37"/>
      <c r="B184" s="38"/>
      <c r="C184" s="39"/>
      <c r="D184" s="189" t="s">
        <v>128</v>
      </c>
      <c r="E184" s="39"/>
      <c r="F184" s="190" t="s">
        <v>339</v>
      </c>
      <c r="G184" s="39"/>
      <c r="H184" s="39"/>
      <c r="I184" s="191"/>
      <c r="J184" s="39"/>
      <c r="K184" s="39"/>
      <c r="L184" s="42"/>
      <c r="M184" s="192"/>
      <c r="N184" s="193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128</v>
      </c>
      <c r="AU184" s="20" t="s">
        <v>87</v>
      </c>
    </row>
    <row r="185" spans="1:65" s="13" customFormat="1" ht="10">
      <c r="B185" s="201"/>
      <c r="C185" s="202"/>
      <c r="D185" s="194" t="s">
        <v>270</v>
      </c>
      <c r="E185" s="203" t="s">
        <v>19</v>
      </c>
      <c r="F185" s="204" t="s">
        <v>340</v>
      </c>
      <c r="G185" s="202"/>
      <c r="H185" s="205">
        <v>475.90800000000002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270</v>
      </c>
      <c r="AU185" s="211" t="s">
        <v>87</v>
      </c>
      <c r="AV185" s="13" t="s">
        <v>87</v>
      </c>
      <c r="AW185" s="13" t="s">
        <v>38</v>
      </c>
      <c r="AX185" s="13" t="s">
        <v>85</v>
      </c>
      <c r="AY185" s="211" t="s">
        <v>118</v>
      </c>
    </row>
    <row r="186" spans="1:65" s="2" customFormat="1" ht="10">
      <c r="A186" s="37"/>
      <c r="B186" s="38"/>
      <c r="C186" s="39"/>
      <c r="D186" s="194" t="s">
        <v>279</v>
      </c>
      <c r="E186" s="39"/>
      <c r="F186" s="250" t="s">
        <v>329</v>
      </c>
      <c r="G186" s="39"/>
      <c r="H186" s="39"/>
      <c r="I186" s="39"/>
      <c r="J186" s="39"/>
      <c r="K186" s="39"/>
      <c r="L186" s="42"/>
      <c r="M186" s="192"/>
      <c r="N186" s="193"/>
      <c r="O186" s="67"/>
      <c r="P186" s="67"/>
      <c r="Q186" s="67"/>
      <c r="R186" s="67"/>
      <c r="S186" s="67"/>
      <c r="T186" s="68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U186" s="20" t="s">
        <v>87</v>
      </c>
    </row>
    <row r="187" spans="1:65" s="2" customFormat="1" ht="10">
      <c r="A187" s="37"/>
      <c r="B187" s="38"/>
      <c r="C187" s="39"/>
      <c r="D187" s="194" t="s">
        <v>279</v>
      </c>
      <c r="E187" s="39"/>
      <c r="F187" s="224" t="s">
        <v>330</v>
      </c>
      <c r="G187" s="39"/>
      <c r="H187" s="225">
        <v>73.239999999999995</v>
      </c>
      <c r="I187" s="39"/>
      <c r="J187" s="39"/>
      <c r="K187" s="39"/>
      <c r="L187" s="42"/>
      <c r="M187" s="192"/>
      <c r="N187" s="193"/>
      <c r="O187" s="67"/>
      <c r="P187" s="67"/>
      <c r="Q187" s="67"/>
      <c r="R187" s="67"/>
      <c r="S187" s="67"/>
      <c r="T187" s="68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U187" s="20" t="s">
        <v>87</v>
      </c>
    </row>
    <row r="188" spans="1:65" s="2" customFormat="1" ht="10">
      <c r="A188" s="37"/>
      <c r="B188" s="38"/>
      <c r="C188" s="39"/>
      <c r="D188" s="194" t="s">
        <v>279</v>
      </c>
      <c r="E188" s="39"/>
      <c r="F188" s="224" t="s">
        <v>331</v>
      </c>
      <c r="G188" s="39"/>
      <c r="H188" s="225">
        <v>-0.36</v>
      </c>
      <c r="I188" s="39"/>
      <c r="J188" s="39"/>
      <c r="K188" s="39"/>
      <c r="L188" s="42"/>
      <c r="M188" s="192"/>
      <c r="N188" s="193"/>
      <c r="O188" s="67"/>
      <c r="P188" s="67"/>
      <c r="Q188" s="67"/>
      <c r="R188" s="67"/>
      <c r="S188" s="67"/>
      <c r="T188" s="68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U188" s="20" t="s">
        <v>87</v>
      </c>
    </row>
    <row r="189" spans="1:65" s="2" customFormat="1" ht="10">
      <c r="A189" s="37"/>
      <c r="B189" s="38"/>
      <c r="C189" s="39"/>
      <c r="D189" s="194" t="s">
        <v>279</v>
      </c>
      <c r="E189" s="39"/>
      <c r="F189" s="224" t="s">
        <v>332</v>
      </c>
      <c r="G189" s="39"/>
      <c r="H189" s="225">
        <v>-1.992</v>
      </c>
      <c r="I189" s="39"/>
      <c r="J189" s="39"/>
      <c r="K189" s="39"/>
      <c r="L189" s="42"/>
      <c r="M189" s="192"/>
      <c r="N189" s="193"/>
      <c r="O189" s="67"/>
      <c r="P189" s="67"/>
      <c r="Q189" s="67"/>
      <c r="R189" s="67"/>
      <c r="S189" s="67"/>
      <c r="T189" s="68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U189" s="20" t="s">
        <v>87</v>
      </c>
    </row>
    <row r="190" spans="1:65" s="2" customFormat="1" ht="10.5">
      <c r="A190" s="37"/>
      <c r="B190" s="38"/>
      <c r="C190" s="39"/>
      <c r="D190" s="194" t="s">
        <v>279</v>
      </c>
      <c r="E190" s="39"/>
      <c r="F190" s="226" t="s">
        <v>333</v>
      </c>
      <c r="G190" s="39"/>
      <c r="H190" s="39"/>
      <c r="I190" s="39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U190" s="20" t="s">
        <v>87</v>
      </c>
    </row>
    <row r="191" spans="1:65" s="2" customFormat="1" ht="10">
      <c r="A191" s="37"/>
      <c r="B191" s="38"/>
      <c r="C191" s="39"/>
      <c r="D191" s="194" t="s">
        <v>279</v>
      </c>
      <c r="E191" s="39"/>
      <c r="F191" s="227" t="s">
        <v>334</v>
      </c>
      <c r="G191" s="39"/>
      <c r="H191" s="225">
        <v>73.239999999999995</v>
      </c>
      <c r="I191" s="39"/>
      <c r="J191" s="39"/>
      <c r="K191" s="39"/>
      <c r="L191" s="42"/>
      <c r="M191" s="192"/>
      <c r="N191" s="193"/>
      <c r="O191" s="67"/>
      <c r="P191" s="67"/>
      <c r="Q191" s="67"/>
      <c r="R191" s="67"/>
      <c r="S191" s="67"/>
      <c r="T191" s="68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U191" s="20" t="s">
        <v>87</v>
      </c>
    </row>
    <row r="192" spans="1:65" s="2" customFormat="1" ht="10">
      <c r="A192" s="37"/>
      <c r="B192" s="38"/>
      <c r="C192" s="39"/>
      <c r="D192" s="194" t="s">
        <v>279</v>
      </c>
      <c r="E192" s="39"/>
      <c r="F192" s="250" t="s">
        <v>341</v>
      </c>
      <c r="G192" s="39"/>
      <c r="H192" s="39"/>
      <c r="I192" s="39"/>
      <c r="J192" s="39"/>
      <c r="K192" s="39"/>
      <c r="L192" s="42"/>
      <c r="M192" s="192"/>
      <c r="N192" s="193"/>
      <c r="O192" s="67"/>
      <c r="P192" s="67"/>
      <c r="Q192" s="67"/>
      <c r="R192" s="67"/>
      <c r="S192" s="67"/>
      <c r="T192" s="68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U192" s="20" t="s">
        <v>87</v>
      </c>
    </row>
    <row r="193" spans="1:47" s="2" customFormat="1" ht="10">
      <c r="A193" s="37"/>
      <c r="B193" s="38"/>
      <c r="C193" s="39"/>
      <c r="D193" s="194" t="s">
        <v>279</v>
      </c>
      <c r="E193" s="39"/>
      <c r="F193" s="224" t="s">
        <v>342</v>
      </c>
      <c r="G193" s="39"/>
      <c r="H193" s="225">
        <v>92.07</v>
      </c>
      <c r="I193" s="39"/>
      <c r="J193" s="39"/>
      <c r="K193" s="39"/>
      <c r="L193" s="42"/>
      <c r="M193" s="192"/>
      <c r="N193" s="193"/>
      <c r="O193" s="67"/>
      <c r="P193" s="67"/>
      <c r="Q193" s="67"/>
      <c r="R193" s="67"/>
      <c r="S193" s="67"/>
      <c r="T193" s="68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U193" s="20" t="s">
        <v>87</v>
      </c>
    </row>
    <row r="194" spans="1:47" s="2" customFormat="1" ht="10">
      <c r="A194" s="37"/>
      <c r="B194" s="38"/>
      <c r="C194" s="39"/>
      <c r="D194" s="194" t="s">
        <v>279</v>
      </c>
      <c r="E194" s="39"/>
      <c r="F194" s="224" t="s">
        <v>343</v>
      </c>
      <c r="G194" s="39"/>
      <c r="H194" s="225">
        <v>106.28</v>
      </c>
      <c r="I194" s="39"/>
      <c r="J194" s="39"/>
      <c r="K194" s="39"/>
      <c r="L194" s="42"/>
      <c r="M194" s="192"/>
      <c r="N194" s="193"/>
      <c r="O194" s="67"/>
      <c r="P194" s="67"/>
      <c r="Q194" s="67"/>
      <c r="R194" s="67"/>
      <c r="S194" s="67"/>
      <c r="T194" s="68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U194" s="20" t="s">
        <v>87</v>
      </c>
    </row>
    <row r="195" spans="1:47" s="2" customFormat="1" ht="10">
      <c r="A195" s="37"/>
      <c r="B195" s="38"/>
      <c r="C195" s="39"/>
      <c r="D195" s="194" t="s">
        <v>279</v>
      </c>
      <c r="E195" s="39"/>
      <c r="F195" s="224" t="s">
        <v>344</v>
      </c>
      <c r="G195" s="39"/>
      <c r="H195" s="225">
        <v>101.06</v>
      </c>
      <c r="I195" s="39"/>
      <c r="J195" s="39"/>
      <c r="K195" s="39"/>
      <c r="L195" s="42"/>
      <c r="M195" s="192"/>
      <c r="N195" s="193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U195" s="20" t="s">
        <v>87</v>
      </c>
    </row>
    <row r="196" spans="1:47" s="2" customFormat="1" ht="10">
      <c r="A196" s="37"/>
      <c r="B196" s="38"/>
      <c r="C196" s="39"/>
      <c r="D196" s="194" t="s">
        <v>279</v>
      </c>
      <c r="E196" s="39"/>
      <c r="F196" s="224" t="s">
        <v>345</v>
      </c>
      <c r="G196" s="39"/>
      <c r="H196" s="225">
        <v>105.61</v>
      </c>
      <c r="I196" s="39"/>
      <c r="J196" s="39"/>
      <c r="K196" s="39"/>
      <c r="L196" s="42"/>
      <c r="M196" s="192"/>
      <c r="N196" s="193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U196" s="20" t="s">
        <v>87</v>
      </c>
    </row>
    <row r="197" spans="1:47" s="2" customFormat="1" ht="10.5">
      <c r="A197" s="37"/>
      <c r="B197" s="38"/>
      <c r="C197" s="39"/>
      <c r="D197" s="194" t="s">
        <v>279</v>
      </c>
      <c r="E197" s="39"/>
      <c r="F197" s="226" t="s">
        <v>346</v>
      </c>
      <c r="G197" s="39"/>
      <c r="H197" s="39"/>
      <c r="I197" s="39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U197" s="20" t="s">
        <v>87</v>
      </c>
    </row>
    <row r="198" spans="1:47" s="2" customFormat="1" ht="10">
      <c r="A198" s="37"/>
      <c r="B198" s="38"/>
      <c r="C198" s="39"/>
      <c r="D198" s="194" t="s">
        <v>279</v>
      </c>
      <c r="E198" s="39"/>
      <c r="F198" s="227" t="s">
        <v>347</v>
      </c>
      <c r="G198" s="39"/>
      <c r="H198" s="225">
        <v>111.07</v>
      </c>
      <c r="I198" s="39"/>
      <c r="J198" s="39"/>
      <c r="K198" s="39"/>
      <c r="L198" s="42"/>
      <c r="M198" s="192"/>
      <c r="N198" s="193"/>
      <c r="O198" s="67"/>
      <c r="P198" s="67"/>
      <c r="Q198" s="67"/>
      <c r="R198" s="67"/>
      <c r="S198" s="67"/>
      <c r="T198" s="68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U198" s="20" t="s">
        <v>87</v>
      </c>
    </row>
    <row r="199" spans="1:47" s="2" customFormat="1" ht="10.5">
      <c r="A199" s="37"/>
      <c r="B199" s="38"/>
      <c r="C199" s="39"/>
      <c r="D199" s="194" t="s">
        <v>279</v>
      </c>
      <c r="E199" s="39"/>
      <c r="F199" s="226" t="s">
        <v>348</v>
      </c>
      <c r="G199" s="39"/>
      <c r="H199" s="39"/>
      <c r="I199" s="39"/>
      <c r="J199" s="39"/>
      <c r="K199" s="39"/>
      <c r="L199" s="42"/>
      <c r="M199" s="192"/>
      <c r="N199" s="193"/>
      <c r="O199" s="67"/>
      <c r="P199" s="67"/>
      <c r="Q199" s="67"/>
      <c r="R199" s="67"/>
      <c r="S199" s="67"/>
      <c r="T199" s="68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U199" s="20" t="s">
        <v>87</v>
      </c>
    </row>
    <row r="200" spans="1:47" s="2" customFormat="1" ht="10">
      <c r="A200" s="37"/>
      <c r="B200" s="38"/>
      <c r="C200" s="39"/>
      <c r="D200" s="194" t="s">
        <v>279</v>
      </c>
      <c r="E200" s="39"/>
      <c r="F200" s="227" t="s">
        <v>349</v>
      </c>
      <c r="G200" s="39"/>
      <c r="H200" s="225">
        <v>19</v>
      </c>
      <c r="I200" s="39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U200" s="20" t="s">
        <v>87</v>
      </c>
    </row>
    <row r="201" spans="1:47" s="2" customFormat="1" ht="10.5">
      <c r="A201" s="37"/>
      <c r="B201" s="38"/>
      <c r="C201" s="39"/>
      <c r="D201" s="194" t="s">
        <v>279</v>
      </c>
      <c r="E201" s="39"/>
      <c r="F201" s="226" t="s">
        <v>350</v>
      </c>
      <c r="G201" s="39"/>
      <c r="H201" s="39"/>
      <c r="I201" s="39"/>
      <c r="J201" s="39"/>
      <c r="K201" s="39"/>
      <c r="L201" s="42"/>
      <c r="M201" s="192"/>
      <c r="N201" s="193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U201" s="20" t="s">
        <v>87</v>
      </c>
    </row>
    <row r="202" spans="1:47" s="2" customFormat="1" ht="10">
      <c r="A202" s="37"/>
      <c r="B202" s="38"/>
      <c r="C202" s="39"/>
      <c r="D202" s="194" t="s">
        <v>279</v>
      </c>
      <c r="E202" s="39"/>
      <c r="F202" s="227" t="s">
        <v>351</v>
      </c>
      <c r="G202" s="39"/>
      <c r="H202" s="225">
        <v>121.91</v>
      </c>
      <c r="I202" s="39"/>
      <c r="J202" s="39"/>
      <c r="K202" s="39"/>
      <c r="L202" s="42"/>
      <c r="M202" s="192"/>
      <c r="N202" s="193"/>
      <c r="O202" s="67"/>
      <c r="P202" s="67"/>
      <c r="Q202" s="67"/>
      <c r="R202" s="67"/>
      <c r="S202" s="67"/>
      <c r="T202" s="68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U202" s="20" t="s">
        <v>87</v>
      </c>
    </row>
    <row r="203" spans="1:47" s="2" customFormat="1" ht="10.5">
      <c r="A203" s="37"/>
      <c r="B203" s="38"/>
      <c r="C203" s="39"/>
      <c r="D203" s="194" t="s">
        <v>279</v>
      </c>
      <c r="E203" s="39"/>
      <c r="F203" s="226" t="s">
        <v>352</v>
      </c>
      <c r="G203" s="39"/>
      <c r="H203" s="39"/>
      <c r="I203" s="39"/>
      <c r="J203" s="39"/>
      <c r="K203" s="39"/>
      <c r="L203" s="42"/>
      <c r="M203" s="192"/>
      <c r="N203" s="193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U203" s="20" t="s">
        <v>87</v>
      </c>
    </row>
    <row r="204" spans="1:47" s="2" customFormat="1" ht="10">
      <c r="A204" s="37"/>
      <c r="B204" s="38"/>
      <c r="C204" s="39"/>
      <c r="D204" s="194" t="s">
        <v>279</v>
      </c>
      <c r="E204" s="39"/>
      <c r="F204" s="227" t="s">
        <v>353</v>
      </c>
      <c r="G204" s="39"/>
      <c r="H204" s="225">
        <v>15.63</v>
      </c>
      <c r="I204" s="39"/>
      <c r="J204" s="39"/>
      <c r="K204" s="39"/>
      <c r="L204" s="42"/>
      <c r="M204" s="192"/>
      <c r="N204" s="193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U204" s="20" t="s">
        <v>87</v>
      </c>
    </row>
    <row r="205" spans="1:47" s="2" customFormat="1" ht="10.5">
      <c r="A205" s="37"/>
      <c r="B205" s="38"/>
      <c r="C205" s="39"/>
      <c r="D205" s="194" t="s">
        <v>279</v>
      </c>
      <c r="E205" s="39"/>
      <c r="F205" s="226" t="s">
        <v>354</v>
      </c>
      <c r="G205" s="39"/>
      <c r="H205" s="39"/>
      <c r="I205" s="39"/>
      <c r="J205" s="39"/>
      <c r="K205" s="39"/>
      <c r="L205" s="42"/>
      <c r="M205" s="192"/>
      <c r="N205" s="193"/>
      <c r="O205" s="67"/>
      <c r="P205" s="67"/>
      <c r="Q205" s="67"/>
      <c r="R205" s="67"/>
      <c r="S205" s="67"/>
      <c r="T205" s="68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U205" s="20" t="s">
        <v>87</v>
      </c>
    </row>
    <row r="206" spans="1:47" s="2" customFormat="1" ht="10">
      <c r="A206" s="37"/>
      <c r="B206" s="38"/>
      <c r="C206" s="39"/>
      <c r="D206" s="194" t="s">
        <v>279</v>
      </c>
      <c r="E206" s="39"/>
      <c r="F206" s="227" t="s">
        <v>355</v>
      </c>
      <c r="G206" s="39"/>
      <c r="H206" s="225">
        <v>110.87</v>
      </c>
      <c r="I206" s="39"/>
      <c r="J206" s="39"/>
      <c r="K206" s="39"/>
      <c r="L206" s="42"/>
      <c r="M206" s="192"/>
      <c r="N206" s="193"/>
      <c r="O206" s="67"/>
      <c r="P206" s="67"/>
      <c r="Q206" s="67"/>
      <c r="R206" s="67"/>
      <c r="S206" s="67"/>
      <c r="T206" s="68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U206" s="20" t="s">
        <v>87</v>
      </c>
    </row>
    <row r="207" spans="1:47" s="2" customFormat="1" ht="10.5">
      <c r="A207" s="37"/>
      <c r="B207" s="38"/>
      <c r="C207" s="39"/>
      <c r="D207" s="194" t="s">
        <v>279</v>
      </c>
      <c r="E207" s="39"/>
      <c r="F207" s="226" t="s">
        <v>356</v>
      </c>
      <c r="G207" s="39"/>
      <c r="H207" s="39"/>
      <c r="I207" s="39"/>
      <c r="J207" s="39"/>
      <c r="K207" s="39"/>
      <c r="L207" s="42"/>
      <c r="M207" s="192"/>
      <c r="N207" s="193"/>
      <c r="O207" s="67"/>
      <c r="P207" s="67"/>
      <c r="Q207" s="67"/>
      <c r="R207" s="67"/>
      <c r="S207" s="67"/>
      <c r="T207" s="68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U207" s="20" t="s">
        <v>87</v>
      </c>
    </row>
    <row r="208" spans="1:47" s="2" customFormat="1" ht="10">
      <c r="A208" s="37"/>
      <c r="B208" s="38"/>
      <c r="C208" s="39"/>
      <c r="D208" s="194" t="s">
        <v>279</v>
      </c>
      <c r="E208" s="39"/>
      <c r="F208" s="227" t="s">
        <v>357</v>
      </c>
      <c r="G208" s="39"/>
      <c r="H208" s="225">
        <v>9.81</v>
      </c>
      <c r="I208" s="39"/>
      <c r="J208" s="39"/>
      <c r="K208" s="39"/>
      <c r="L208" s="42"/>
      <c r="M208" s="192"/>
      <c r="N208" s="193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U208" s="20" t="s">
        <v>87</v>
      </c>
    </row>
    <row r="209" spans="1:65" s="2" customFormat="1" ht="10.5">
      <c r="A209" s="37"/>
      <c r="B209" s="38"/>
      <c r="C209" s="39"/>
      <c r="D209" s="194" t="s">
        <v>279</v>
      </c>
      <c r="E209" s="39"/>
      <c r="F209" s="226" t="s">
        <v>358</v>
      </c>
      <c r="G209" s="39"/>
      <c r="H209" s="39"/>
      <c r="I209" s="39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U209" s="20" t="s">
        <v>87</v>
      </c>
    </row>
    <row r="210" spans="1:65" s="2" customFormat="1" ht="10">
      <c r="A210" s="37"/>
      <c r="B210" s="38"/>
      <c r="C210" s="39"/>
      <c r="D210" s="194" t="s">
        <v>279</v>
      </c>
      <c r="E210" s="39"/>
      <c r="F210" s="227" t="s">
        <v>359</v>
      </c>
      <c r="G210" s="39"/>
      <c r="H210" s="225">
        <v>105.61</v>
      </c>
      <c r="I210" s="39"/>
      <c r="J210" s="39"/>
      <c r="K210" s="39"/>
      <c r="L210" s="42"/>
      <c r="M210" s="192"/>
      <c r="N210" s="193"/>
      <c r="O210" s="67"/>
      <c r="P210" s="67"/>
      <c r="Q210" s="67"/>
      <c r="R210" s="67"/>
      <c r="S210" s="67"/>
      <c r="T210" s="68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U210" s="20" t="s">
        <v>87</v>
      </c>
    </row>
    <row r="211" spans="1:65" s="2" customFormat="1" ht="44.25" customHeight="1">
      <c r="A211" s="37"/>
      <c r="B211" s="38"/>
      <c r="C211" s="176" t="s">
        <v>169</v>
      </c>
      <c r="D211" s="176" t="s">
        <v>121</v>
      </c>
      <c r="E211" s="177" t="s">
        <v>360</v>
      </c>
      <c r="F211" s="178" t="s">
        <v>361</v>
      </c>
      <c r="G211" s="179" t="s">
        <v>317</v>
      </c>
      <c r="H211" s="180">
        <v>18.670000000000002</v>
      </c>
      <c r="I211" s="181"/>
      <c r="J211" s="182">
        <f>ROUND(I211*H211,2)</f>
        <v>0</v>
      </c>
      <c r="K211" s="178" t="s">
        <v>125</v>
      </c>
      <c r="L211" s="42"/>
      <c r="M211" s="183" t="s">
        <v>19</v>
      </c>
      <c r="N211" s="184" t="s">
        <v>48</v>
      </c>
      <c r="O211" s="67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145</v>
      </c>
      <c r="AT211" s="187" t="s">
        <v>121</v>
      </c>
      <c r="AU211" s="187" t="s">
        <v>87</v>
      </c>
      <c r="AY211" s="20" t="s">
        <v>118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85</v>
      </c>
      <c r="BK211" s="188">
        <f>ROUND(I211*H211,2)</f>
        <v>0</v>
      </c>
      <c r="BL211" s="20" t="s">
        <v>145</v>
      </c>
      <c r="BM211" s="187" t="s">
        <v>362</v>
      </c>
    </row>
    <row r="212" spans="1:65" s="2" customFormat="1" ht="10">
      <c r="A212" s="37"/>
      <c r="B212" s="38"/>
      <c r="C212" s="39"/>
      <c r="D212" s="189" t="s">
        <v>128</v>
      </c>
      <c r="E212" s="39"/>
      <c r="F212" s="190" t="s">
        <v>363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128</v>
      </c>
      <c r="AU212" s="20" t="s">
        <v>87</v>
      </c>
    </row>
    <row r="213" spans="1:65" s="15" customFormat="1" ht="10">
      <c r="B213" s="228"/>
      <c r="C213" s="229"/>
      <c r="D213" s="194" t="s">
        <v>270</v>
      </c>
      <c r="E213" s="230" t="s">
        <v>19</v>
      </c>
      <c r="F213" s="231" t="s">
        <v>364</v>
      </c>
      <c r="G213" s="229"/>
      <c r="H213" s="230" t="s">
        <v>19</v>
      </c>
      <c r="I213" s="232"/>
      <c r="J213" s="229"/>
      <c r="K213" s="229"/>
      <c r="L213" s="233"/>
      <c r="M213" s="234"/>
      <c r="N213" s="235"/>
      <c r="O213" s="235"/>
      <c r="P213" s="235"/>
      <c r="Q213" s="235"/>
      <c r="R213" s="235"/>
      <c r="S213" s="235"/>
      <c r="T213" s="236"/>
      <c r="AT213" s="237" t="s">
        <v>270</v>
      </c>
      <c r="AU213" s="237" t="s">
        <v>87</v>
      </c>
      <c r="AV213" s="15" t="s">
        <v>85</v>
      </c>
      <c r="AW213" s="15" t="s">
        <v>38</v>
      </c>
      <c r="AX213" s="15" t="s">
        <v>77</v>
      </c>
      <c r="AY213" s="237" t="s">
        <v>118</v>
      </c>
    </row>
    <row r="214" spans="1:65" s="13" customFormat="1" ht="10">
      <c r="B214" s="201"/>
      <c r="C214" s="202"/>
      <c r="D214" s="194" t="s">
        <v>270</v>
      </c>
      <c r="E214" s="203" t="s">
        <v>19</v>
      </c>
      <c r="F214" s="204" t="s">
        <v>365</v>
      </c>
      <c r="G214" s="202"/>
      <c r="H214" s="205">
        <v>4.8600000000000003</v>
      </c>
      <c r="I214" s="206"/>
      <c r="J214" s="202"/>
      <c r="K214" s="202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270</v>
      </c>
      <c r="AU214" s="211" t="s">
        <v>87</v>
      </c>
      <c r="AV214" s="13" t="s">
        <v>87</v>
      </c>
      <c r="AW214" s="13" t="s">
        <v>38</v>
      </c>
      <c r="AX214" s="13" t="s">
        <v>77</v>
      </c>
      <c r="AY214" s="211" t="s">
        <v>118</v>
      </c>
    </row>
    <row r="215" spans="1:65" s="16" customFormat="1" ht="10">
      <c r="B215" s="238"/>
      <c r="C215" s="239"/>
      <c r="D215" s="194" t="s">
        <v>270</v>
      </c>
      <c r="E215" s="240" t="s">
        <v>19</v>
      </c>
      <c r="F215" s="241" t="s">
        <v>321</v>
      </c>
      <c r="G215" s="239"/>
      <c r="H215" s="242">
        <v>4.8600000000000003</v>
      </c>
      <c r="I215" s="243"/>
      <c r="J215" s="239"/>
      <c r="K215" s="239"/>
      <c r="L215" s="244"/>
      <c r="M215" s="245"/>
      <c r="N215" s="246"/>
      <c r="O215" s="246"/>
      <c r="P215" s="246"/>
      <c r="Q215" s="246"/>
      <c r="R215" s="246"/>
      <c r="S215" s="246"/>
      <c r="T215" s="247"/>
      <c r="AT215" s="248" t="s">
        <v>270</v>
      </c>
      <c r="AU215" s="248" t="s">
        <v>87</v>
      </c>
      <c r="AV215" s="16" t="s">
        <v>137</v>
      </c>
      <c r="AW215" s="16" t="s">
        <v>38</v>
      </c>
      <c r="AX215" s="16" t="s">
        <v>77</v>
      </c>
      <c r="AY215" s="248" t="s">
        <v>118</v>
      </c>
    </row>
    <row r="216" spans="1:65" s="13" customFormat="1" ht="10">
      <c r="B216" s="201"/>
      <c r="C216" s="202"/>
      <c r="D216" s="194" t="s">
        <v>270</v>
      </c>
      <c r="E216" s="203" t="s">
        <v>19</v>
      </c>
      <c r="F216" s="204" t="s">
        <v>366</v>
      </c>
      <c r="G216" s="202"/>
      <c r="H216" s="205">
        <v>6.98</v>
      </c>
      <c r="I216" s="206"/>
      <c r="J216" s="202"/>
      <c r="K216" s="202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270</v>
      </c>
      <c r="AU216" s="211" t="s">
        <v>87</v>
      </c>
      <c r="AV216" s="13" t="s">
        <v>87</v>
      </c>
      <c r="AW216" s="13" t="s">
        <v>38</v>
      </c>
      <c r="AX216" s="13" t="s">
        <v>77</v>
      </c>
      <c r="AY216" s="211" t="s">
        <v>118</v>
      </c>
    </row>
    <row r="217" spans="1:65" s="13" customFormat="1" ht="10">
      <c r="B217" s="201"/>
      <c r="C217" s="202"/>
      <c r="D217" s="194" t="s">
        <v>270</v>
      </c>
      <c r="E217" s="203" t="s">
        <v>19</v>
      </c>
      <c r="F217" s="204" t="s">
        <v>367</v>
      </c>
      <c r="G217" s="202"/>
      <c r="H217" s="205">
        <v>3.23</v>
      </c>
      <c r="I217" s="206"/>
      <c r="J217" s="202"/>
      <c r="K217" s="202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270</v>
      </c>
      <c r="AU217" s="211" t="s">
        <v>87</v>
      </c>
      <c r="AV217" s="13" t="s">
        <v>87</v>
      </c>
      <c r="AW217" s="13" t="s">
        <v>38</v>
      </c>
      <c r="AX217" s="13" t="s">
        <v>77</v>
      </c>
      <c r="AY217" s="211" t="s">
        <v>118</v>
      </c>
    </row>
    <row r="218" spans="1:65" s="16" customFormat="1" ht="10">
      <c r="B218" s="238"/>
      <c r="C218" s="239"/>
      <c r="D218" s="194" t="s">
        <v>270</v>
      </c>
      <c r="E218" s="240" t="s">
        <v>19</v>
      </c>
      <c r="F218" s="241" t="s">
        <v>321</v>
      </c>
      <c r="G218" s="239"/>
      <c r="H218" s="242">
        <v>10.210000000000001</v>
      </c>
      <c r="I218" s="243"/>
      <c r="J218" s="239"/>
      <c r="K218" s="239"/>
      <c r="L218" s="244"/>
      <c r="M218" s="245"/>
      <c r="N218" s="246"/>
      <c r="O218" s="246"/>
      <c r="P218" s="246"/>
      <c r="Q218" s="246"/>
      <c r="R218" s="246"/>
      <c r="S218" s="246"/>
      <c r="T218" s="247"/>
      <c r="AT218" s="248" t="s">
        <v>270</v>
      </c>
      <c r="AU218" s="248" t="s">
        <v>87</v>
      </c>
      <c r="AV218" s="16" t="s">
        <v>137</v>
      </c>
      <c r="AW218" s="16" t="s">
        <v>38</v>
      </c>
      <c r="AX218" s="16" t="s">
        <v>77</v>
      </c>
      <c r="AY218" s="248" t="s">
        <v>118</v>
      </c>
    </row>
    <row r="219" spans="1:65" s="13" customFormat="1" ht="10">
      <c r="B219" s="201"/>
      <c r="C219" s="202"/>
      <c r="D219" s="194" t="s">
        <v>270</v>
      </c>
      <c r="E219" s="203" t="s">
        <v>19</v>
      </c>
      <c r="F219" s="204" t="s">
        <v>368</v>
      </c>
      <c r="G219" s="202"/>
      <c r="H219" s="205">
        <v>3.6</v>
      </c>
      <c r="I219" s="206"/>
      <c r="J219" s="202"/>
      <c r="K219" s="202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270</v>
      </c>
      <c r="AU219" s="211" t="s">
        <v>87</v>
      </c>
      <c r="AV219" s="13" t="s">
        <v>87</v>
      </c>
      <c r="AW219" s="13" t="s">
        <v>38</v>
      </c>
      <c r="AX219" s="13" t="s">
        <v>77</v>
      </c>
      <c r="AY219" s="211" t="s">
        <v>118</v>
      </c>
    </row>
    <row r="220" spans="1:65" s="16" customFormat="1" ht="10">
      <c r="B220" s="238"/>
      <c r="C220" s="239"/>
      <c r="D220" s="194" t="s">
        <v>270</v>
      </c>
      <c r="E220" s="240" t="s">
        <v>19</v>
      </c>
      <c r="F220" s="241" t="s">
        <v>321</v>
      </c>
      <c r="G220" s="239"/>
      <c r="H220" s="242">
        <v>3.6</v>
      </c>
      <c r="I220" s="243"/>
      <c r="J220" s="239"/>
      <c r="K220" s="239"/>
      <c r="L220" s="244"/>
      <c r="M220" s="245"/>
      <c r="N220" s="246"/>
      <c r="O220" s="246"/>
      <c r="P220" s="246"/>
      <c r="Q220" s="246"/>
      <c r="R220" s="246"/>
      <c r="S220" s="246"/>
      <c r="T220" s="247"/>
      <c r="AT220" s="248" t="s">
        <v>270</v>
      </c>
      <c r="AU220" s="248" t="s">
        <v>87</v>
      </c>
      <c r="AV220" s="16" t="s">
        <v>137</v>
      </c>
      <c r="AW220" s="16" t="s">
        <v>38</v>
      </c>
      <c r="AX220" s="16" t="s">
        <v>77</v>
      </c>
      <c r="AY220" s="248" t="s">
        <v>118</v>
      </c>
    </row>
    <row r="221" spans="1:65" s="14" customFormat="1" ht="10">
      <c r="B221" s="212"/>
      <c r="C221" s="213"/>
      <c r="D221" s="194" t="s">
        <v>270</v>
      </c>
      <c r="E221" s="214" t="s">
        <v>19</v>
      </c>
      <c r="F221" s="215" t="s">
        <v>273</v>
      </c>
      <c r="G221" s="213"/>
      <c r="H221" s="216">
        <v>18.670000000000002</v>
      </c>
      <c r="I221" s="217"/>
      <c r="J221" s="213"/>
      <c r="K221" s="213"/>
      <c r="L221" s="218"/>
      <c r="M221" s="219"/>
      <c r="N221" s="220"/>
      <c r="O221" s="220"/>
      <c r="P221" s="220"/>
      <c r="Q221" s="220"/>
      <c r="R221" s="220"/>
      <c r="S221" s="220"/>
      <c r="T221" s="221"/>
      <c r="AT221" s="222" t="s">
        <v>270</v>
      </c>
      <c r="AU221" s="222" t="s">
        <v>87</v>
      </c>
      <c r="AV221" s="14" t="s">
        <v>145</v>
      </c>
      <c r="AW221" s="14" t="s">
        <v>38</v>
      </c>
      <c r="AX221" s="14" t="s">
        <v>85</v>
      </c>
      <c r="AY221" s="222" t="s">
        <v>118</v>
      </c>
    </row>
    <row r="222" spans="1:65" s="2" customFormat="1" ht="24.15" customHeight="1">
      <c r="A222" s="37"/>
      <c r="B222" s="38"/>
      <c r="C222" s="251" t="s">
        <v>174</v>
      </c>
      <c r="D222" s="251" t="s">
        <v>369</v>
      </c>
      <c r="E222" s="252" t="s">
        <v>370</v>
      </c>
      <c r="F222" s="253" t="s">
        <v>371</v>
      </c>
      <c r="G222" s="254" t="s">
        <v>317</v>
      </c>
      <c r="H222" s="255">
        <v>19.603999999999999</v>
      </c>
      <c r="I222" s="256"/>
      <c r="J222" s="257">
        <f>ROUND(I222*H222,2)</f>
        <v>0</v>
      </c>
      <c r="K222" s="253" t="s">
        <v>372</v>
      </c>
      <c r="L222" s="258"/>
      <c r="M222" s="259" t="s">
        <v>19</v>
      </c>
      <c r="N222" s="260" t="s">
        <v>48</v>
      </c>
      <c r="O222" s="67"/>
      <c r="P222" s="185">
        <f>O222*H222</f>
        <v>0</v>
      </c>
      <c r="Q222" s="185">
        <v>3.0000000000000001E-5</v>
      </c>
      <c r="R222" s="185">
        <f>Q222*H222</f>
        <v>5.8812000000000003E-4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169</v>
      </c>
      <c r="AT222" s="187" t="s">
        <v>369</v>
      </c>
      <c r="AU222" s="187" t="s">
        <v>87</v>
      </c>
      <c r="AY222" s="20" t="s">
        <v>118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85</v>
      </c>
      <c r="BK222" s="188">
        <f>ROUND(I222*H222,2)</f>
        <v>0</v>
      </c>
      <c r="BL222" s="20" t="s">
        <v>145</v>
      </c>
      <c r="BM222" s="187" t="s">
        <v>373</v>
      </c>
    </row>
    <row r="223" spans="1:65" s="13" customFormat="1" ht="10">
      <c r="B223" s="201"/>
      <c r="C223" s="202"/>
      <c r="D223" s="194" t="s">
        <v>270</v>
      </c>
      <c r="E223" s="202"/>
      <c r="F223" s="204" t="s">
        <v>374</v>
      </c>
      <c r="G223" s="202"/>
      <c r="H223" s="205">
        <v>19.603999999999999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270</v>
      </c>
      <c r="AU223" s="211" t="s">
        <v>87</v>
      </c>
      <c r="AV223" s="13" t="s">
        <v>87</v>
      </c>
      <c r="AW223" s="13" t="s">
        <v>4</v>
      </c>
      <c r="AX223" s="13" t="s">
        <v>85</v>
      </c>
      <c r="AY223" s="211" t="s">
        <v>118</v>
      </c>
    </row>
    <row r="224" spans="1:65" s="2" customFormat="1" ht="55.5" customHeight="1">
      <c r="A224" s="37"/>
      <c r="B224" s="38"/>
      <c r="C224" s="176" t="s">
        <v>182</v>
      </c>
      <c r="D224" s="176" t="s">
        <v>121</v>
      </c>
      <c r="E224" s="177" t="s">
        <v>375</v>
      </c>
      <c r="F224" s="178" t="s">
        <v>376</v>
      </c>
      <c r="G224" s="179" t="s">
        <v>317</v>
      </c>
      <c r="H224" s="180">
        <v>18.670000000000002</v>
      </c>
      <c r="I224" s="181"/>
      <c r="J224" s="182">
        <f>ROUND(I224*H224,2)</f>
        <v>0</v>
      </c>
      <c r="K224" s="178" t="s">
        <v>125</v>
      </c>
      <c r="L224" s="42"/>
      <c r="M224" s="183" t="s">
        <v>19</v>
      </c>
      <c r="N224" s="184" t="s">
        <v>48</v>
      </c>
      <c r="O224" s="67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7" t="s">
        <v>145</v>
      </c>
      <c r="AT224" s="187" t="s">
        <v>121</v>
      </c>
      <c r="AU224" s="187" t="s">
        <v>87</v>
      </c>
      <c r="AY224" s="20" t="s">
        <v>118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20" t="s">
        <v>85</v>
      </c>
      <c r="BK224" s="188">
        <f>ROUND(I224*H224,2)</f>
        <v>0</v>
      </c>
      <c r="BL224" s="20" t="s">
        <v>145</v>
      </c>
      <c r="BM224" s="187" t="s">
        <v>377</v>
      </c>
    </row>
    <row r="225" spans="1:65" s="2" customFormat="1" ht="10">
      <c r="A225" s="37"/>
      <c r="B225" s="38"/>
      <c r="C225" s="39"/>
      <c r="D225" s="189" t="s">
        <v>128</v>
      </c>
      <c r="E225" s="39"/>
      <c r="F225" s="190" t="s">
        <v>378</v>
      </c>
      <c r="G225" s="39"/>
      <c r="H225" s="39"/>
      <c r="I225" s="191"/>
      <c r="J225" s="39"/>
      <c r="K225" s="39"/>
      <c r="L225" s="42"/>
      <c r="M225" s="192"/>
      <c r="N225" s="193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128</v>
      </c>
      <c r="AU225" s="20" t="s">
        <v>87</v>
      </c>
    </row>
    <row r="226" spans="1:65" s="15" customFormat="1" ht="10">
      <c r="B226" s="228"/>
      <c r="C226" s="229"/>
      <c r="D226" s="194" t="s">
        <v>270</v>
      </c>
      <c r="E226" s="230" t="s">
        <v>19</v>
      </c>
      <c r="F226" s="231" t="s">
        <v>364</v>
      </c>
      <c r="G226" s="229"/>
      <c r="H226" s="230" t="s">
        <v>19</v>
      </c>
      <c r="I226" s="232"/>
      <c r="J226" s="229"/>
      <c r="K226" s="229"/>
      <c r="L226" s="233"/>
      <c r="M226" s="234"/>
      <c r="N226" s="235"/>
      <c r="O226" s="235"/>
      <c r="P226" s="235"/>
      <c r="Q226" s="235"/>
      <c r="R226" s="235"/>
      <c r="S226" s="235"/>
      <c r="T226" s="236"/>
      <c r="AT226" s="237" t="s">
        <v>270</v>
      </c>
      <c r="AU226" s="237" t="s">
        <v>87</v>
      </c>
      <c r="AV226" s="15" t="s">
        <v>85</v>
      </c>
      <c r="AW226" s="15" t="s">
        <v>38</v>
      </c>
      <c r="AX226" s="15" t="s">
        <v>77</v>
      </c>
      <c r="AY226" s="237" t="s">
        <v>118</v>
      </c>
    </row>
    <row r="227" spans="1:65" s="13" customFormat="1" ht="10">
      <c r="B227" s="201"/>
      <c r="C227" s="202"/>
      <c r="D227" s="194" t="s">
        <v>270</v>
      </c>
      <c r="E227" s="203" t="s">
        <v>19</v>
      </c>
      <c r="F227" s="204" t="s">
        <v>365</v>
      </c>
      <c r="G227" s="202"/>
      <c r="H227" s="205">
        <v>4.8600000000000003</v>
      </c>
      <c r="I227" s="206"/>
      <c r="J227" s="202"/>
      <c r="K227" s="202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270</v>
      </c>
      <c r="AU227" s="211" t="s">
        <v>87</v>
      </c>
      <c r="AV227" s="13" t="s">
        <v>87</v>
      </c>
      <c r="AW227" s="13" t="s">
        <v>38</v>
      </c>
      <c r="AX227" s="13" t="s">
        <v>77</v>
      </c>
      <c r="AY227" s="211" t="s">
        <v>118</v>
      </c>
    </row>
    <row r="228" spans="1:65" s="16" customFormat="1" ht="10">
      <c r="B228" s="238"/>
      <c r="C228" s="239"/>
      <c r="D228" s="194" t="s">
        <v>270</v>
      </c>
      <c r="E228" s="240" t="s">
        <v>19</v>
      </c>
      <c r="F228" s="241" t="s">
        <v>321</v>
      </c>
      <c r="G228" s="239"/>
      <c r="H228" s="242">
        <v>4.8600000000000003</v>
      </c>
      <c r="I228" s="243"/>
      <c r="J228" s="239"/>
      <c r="K228" s="239"/>
      <c r="L228" s="244"/>
      <c r="M228" s="245"/>
      <c r="N228" s="246"/>
      <c r="O228" s="246"/>
      <c r="P228" s="246"/>
      <c r="Q228" s="246"/>
      <c r="R228" s="246"/>
      <c r="S228" s="246"/>
      <c r="T228" s="247"/>
      <c r="AT228" s="248" t="s">
        <v>270</v>
      </c>
      <c r="AU228" s="248" t="s">
        <v>87</v>
      </c>
      <c r="AV228" s="16" t="s">
        <v>137</v>
      </c>
      <c r="AW228" s="16" t="s">
        <v>38</v>
      </c>
      <c r="AX228" s="16" t="s">
        <v>77</v>
      </c>
      <c r="AY228" s="248" t="s">
        <v>118</v>
      </c>
    </row>
    <row r="229" spans="1:65" s="13" customFormat="1" ht="10">
      <c r="B229" s="201"/>
      <c r="C229" s="202"/>
      <c r="D229" s="194" t="s">
        <v>270</v>
      </c>
      <c r="E229" s="203" t="s">
        <v>19</v>
      </c>
      <c r="F229" s="204" t="s">
        <v>366</v>
      </c>
      <c r="G229" s="202"/>
      <c r="H229" s="205">
        <v>6.98</v>
      </c>
      <c r="I229" s="206"/>
      <c r="J229" s="202"/>
      <c r="K229" s="202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270</v>
      </c>
      <c r="AU229" s="211" t="s">
        <v>87</v>
      </c>
      <c r="AV229" s="13" t="s">
        <v>87</v>
      </c>
      <c r="AW229" s="13" t="s">
        <v>38</v>
      </c>
      <c r="AX229" s="13" t="s">
        <v>77</v>
      </c>
      <c r="AY229" s="211" t="s">
        <v>118</v>
      </c>
    </row>
    <row r="230" spans="1:65" s="13" customFormat="1" ht="10">
      <c r="B230" s="201"/>
      <c r="C230" s="202"/>
      <c r="D230" s="194" t="s">
        <v>270</v>
      </c>
      <c r="E230" s="203" t="s">
        <v>19</v>
      </c>
      <c r="F230" s="204" t="s">
        <v>367</v>
      </c>
      <c r="G230" s="202"/>
      <c r="H230" s="205">
        <v>3.23</v>
      </c>
      <c r="I230" s="206"/>
      <c r="J230" s="202"/>
      <c r="K230" s="202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270</v>
      </c>
      <c r="AU230" s="211" t="s">
        <v>87</v>
      </c>
      <c r="AV230" s="13" t="s">
        <v>87</v>
      </c>
      <c r="AW230" s="13" t="s">
        <v>38</v>
      </c>
      <c r="AX230" s="13" t="s">
        <v>77</v>
      </c>
      <c r="AY230" s="211" t="s">
        <v>118</v>
      </c>
    </row>
    <row r="231" spans="1:65" s="16" customFormat="1" ht="10">
      <c r="B231" s="238"/>
      <c r="C231" s="239"/>
      <c r="D231" s="194" t="s">
        <v>270</v>
      </c>
      <c r="E231" s="240" t="s">
        <v>19</v>
      </c>
      <c r="F231" s="241" t="s">
        <v>321</v>
      </c>
      <c r="G231" s="239"/>
      <c r="H231" s="242">
        <v>10.210000000000001</v>
      </c>
      <c r="I231" s="243"/>
      <c r="J231" s="239"/>
      <c r="K231" s="239"/>
      <c r="L231" s="244"/>
      <c r="M231" s="245"/>
      <c r="N231" s="246"/>
      <c r="O231" s="246"/>
      <c r="P231" s="246"/>
      <c r="Q231" s="246"/>
      <c r="R231" s="246"/>
      <c r="S231" s="246"/>
      <c r="T231" s="247"/>
      <c r="AT231" s="248" t="s">
        <v>270</v>
      </c>
      <c r="AU231" s="248" t="s">
        <v>87</v>
      </c>
      <c r="AV231" s="16" t="s">
        <v>137</v>
      </c>
      <c r="AW231" s="16" t="s">
        <v>38</v>
      </c>
      <c r="AX231" s="16" t="s">
        <v>77</v>
      </c>
      <c r="AY231" s="248" t="s">
        <v>118</v>
      </c>
    </row>
    <row r="232" spans="1:65" s="13" customFormat="1" ht="10">
      <c r="B232" s="201"/>
      <c r="C232" s="202"/>
      <c r="D232" s="194" t="s">
        <v>270</v>
      </c>
      <c r="E232" s="203" t="s">
        <v>19</v>
      </c>
      <c r="F232" s="204" t="s">
        <v>368</v>
      </c>
      <c r="G232" s="202"/>
      <c r="H232" s="205">
        <v>3.6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270</v>
      </c>
      <c r="AU232" s="211" t="s">
        <v>87</v>
      </c>
      <c r="AV232" s="13" t="s">
        <v>87</v>
      </c>
      <c r="AW232" s="13" t="s">
        <v>38</v>
      </c>
      <c r="AX232" s="13" t="s">
        <v>77</v>
      </c>
      <c r="AY232" s="211" t="s">
        <v>118</v>
      </c>
    </row>
    <row r="233" spans="1:65" s="16" customFormat="1" ht="10">
      <c r="B233" s="238"/>
      <c r="C233" s="239"/>
      <c r="D233" s="194" t="s">
        <v>270</v>
      </c>
      <c r="E233" s="240" t="s">
        <v>19</v>
      </c>
      <c r="F233" s="241" t="s">
        <v>321</v>
      </c>
      <c r="G233" s="239"/>
      <c r="H233" s="242">
        <v>3.6</v>
      </c>
      <c r="I233" s="243"/>
      <c r="J233" s="239"/>
      <c r="K233" s="239"/>
      <c r="L233" s="244"/>
      <c r="M233" s="245"/>
      <c r="N233" s="246"/>
      <c r="O233" s="246"/>
      <c r="P233" s="246"/>
      <c r="Q233" s="246"/>
      <c r="R233" s="246"/>
      <c r="S233" s="246"/>
      <c r="T233" s="247"/>
      <c r="AT233" s="248" t="s">
        <v>270</v>
      </c>
      <c r="AU233" s="248" t="s">
        <v>87</v>
      </c>
      <c r="AV233" s="16" t="s">
        <v>137</v>
      </c>
      <c r="AW233" s="16" t="s">
        <v>38</v>
      </c>
      <c r="AX233" s="16" t="s">
        <v>77</v>
      </c>
      <c r="AY233" s="248" t="s">
        <v>118</v>
      </c>
    </row>
    <row r="234" spans="1:65" s="14" customFormat="1" ht="10">
      <c r="B234" s="212"/>
      <c r="C234" s="213"/>
      <c r="D234" s="194" t="s">
        <v>270</v>
      </c>
      <c r="E234" s="214" t="s">
        <v>19</v>
      </c>
      <c r="F234" s="215" t="s">
        <v>273</v>
      </c>
      <c r="G234" s="213"/>
      <c r="H234" s="216">
        <v>18.670000000000002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270</v>
      </c>
      <c r="AU234" s="222" t="s">
        <v>87</v>
      </c>
      <c r="AV234" s="14" t="s">
        <v>145</v>
      </c>
      <c r="AW234" s="14" t="s">
        <v>38</v>
      </c>
      <c r="AX234" s="14" t="s">
        <v>85</v>
      </c>
      <c r="AY234" s="222" t="s">
        <v>118</v>
      </c>
    </row>
    <row r="235" spans="1:65" s="2" customFormat="1" ht="16.5" customHeight="1">
      <c r="A235" s="37"/>
      <c r="B235" s="38"/>
      <c r="C235" s="251" t="s">
        <v>190</v>
      </c>
      <c r="D235" s="251" t="s">
        <v>369</v>
      </c>
      <c r="E235" s="252" t="s">
        <v>379</v>
      </c>
      <c r="F235" s="253" t="s">
        <v>380</v>
      </c>
      <c r="G235" s="254" t="s">
        <v>317</v>
      </c>
      <c r="H235" s="255">
        <v>19.603999999999999</v>
      </c>
      <c r="I235" s="256"/>
      <c r="J235" s="257">
        <f>ROUND(I235*H235,2)</f>
        <v>0</v>
      </c>
      <c r="K235" s="253" t="s">
        <v>125</v>
      </c>
      <c r="L235" s="258"/>
      <c r="M235" s="259" t="s">
        <v>19</v>
      </c>
      <c r="N235" s="260" t="s">
        <v>48</v>
      </c>
      <c r="O235" s="67"/>
      <c r="P235" s="185">
        <f>O235*H235</f>
        <v>0</v>
      </c>
      <c r="Q235" s="185">
        <v>1E-4</v>
      </c>
      <c r="R235" s="185">
        <f>Q235*H235</f>
        <v>1.9604000000000002E-3</v>
      </c>
      <c r="S235" s="185">
        <v>0</v>
      </c>
      <c r="T235" s="18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7" t="s">
        <v>169</v>
      </c>
      <c r="AT235" s="187" t="s">
        <v>369</v>
      </c>
      <c r="AU235" s="187" t="s">
        <v>87</v>
      </c>
      <c r="AY235" s="20" t="s">
        <v>118</v>
      </c>
      <c r="BE235" s="188">
        <f>IF(N235="základní",J235,0)</f>
        <v>0</v>
      </c>
      <c r="BF235" s="188">
        <f>IF(N235="snížená",J235,0)</f>
        <v>0</v>
      </c>
      <c r="BG235" s="188">
        <f>IF(N235="zákl. přenesená",J235,0)</f>
        <v>0</v>
      </c>
      <c r="BH235" s="188">
        <f>IF(N235="sníž. přenesená",J235,0)</f>
        <v>0</v>
      </c>
      <c r="BI235" s="188">
        <f>IF(N235="nulová",J235,0)</f>
        <v>0</v>
      </c>
      <c r="BJ235" s="20" t="s">
        <v>85</v>
      </c>
      <c r="BK235" s="188">
        <f>ROUND(I235*H235,2)</f>
        <v>0</v>
      </c>
      <c r="BL235" s="20" t="s">
        <v>145</v>
      </c>
      <c r="BM235" s="187" t="s">
        <v>381</v>
      </c>
    </row>
    <row r="236" spans="1:65" s="13" customFormat="1" ht="10">
      <c r="B236" s="201"/>
      <c r="C236" s="202"/>
      <c r="D236" s="194" t="s">
        <v>270</v>
      </c>
      <c r="E236" s="202"/>
      <c r="F236" s="204" t="s">
        <v>374</v>
      </c>
      <c r="G236" s="202"/>
      <c r="H236" s="205">
        <v>19.603999999999999</v>
      </c>
      <c r="I236" s="206"/>
      <c r="J236" s="202"/>
      <c r="K236" s="202"/>
      <c r="L236" s="207"/>
      <c r="M236" s="208"/>
      <c r="N236" s="209"/>
      <c r="O236" s="209"/>
      <c r="P236" s="209"/>
      <c r="Q236" s="209"/>
      <c r="R236" s="209"/>
      <c r="S236" s="209"/>
      <c r="T236" s="210"/>
      <c r="AT236" s="211" t="s">
        <v>270</v>
      </c>
      <c r="AU236" s="211" t="s">
        <v>87</v>
      </c>
      <c r="AV236" s="13" t="s">
        <v>87</v>
      </c>
      <c r="AW236" s="13" t="s">
        <v>4</v>
      </c>
      <c r="AX236" s="13" t="s">
        <v>85</v>
      </c>
      <c r="AY236" s="211" t="s">
        <v>118</v>
      </c>
    </row>
    <row r="237" spans="1:65" s="2" customFormat="1" ht="66.75" customHeight="1">
      <c r="A237" s="37"/>
      <c r="B237" s="38"/>
      <c r="C237" s="176" t="s">
        <v>8</v>
      </c>
      <c r="D237" s="176" t="s">
        <v>121</v>
      </c>
      <c r="E237" s="177" t="s">
        <v>382</v>
      </c>
      <c r="F237" s="178" t="s">
        <v>383</v>
      </c>
      <c r="G237" s="179" t="s">
        <v>267</v>
      </c>
      <c r="H237" s="180">
        <v>405.02</v>
      </c>
      <c r="I237" s="181"/>
      <c r="J237" s="182">
        <f>ROUND(I237*H237,2)</f>
        <v>0</v>
      </c>
      <c r="K237" s="178" t="s">
        <v>125</v>
      </c>
      <c r="L237" s="42"/>
      <c r="M237" s="183" t="s">
        <v>19</v>
      </c>
      <c r="N237" s="184" t="s">
        <v>48</v>
      </c>
      <c r="O237" s="67"/>
      <c r="P237" s="185">
        <f>O237*H237</f>
        <v>0</v>
      </c>
      <c r="Q237" s="185">
        <v>8.6E-3</v>
      </c>
      <c r="R237" s="185">
        <f>Q237*H237</f>
        <v>3.4831719999999997</v>
      </c>
      <c r="S237" s="185">
        <v>0</v>
      </c>
      <c r="T237" s="18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145</v>
      </c>
      <c r="AT237" s="187" t="s">
        <v>121</v>
      </c>
      <c r="AU237" s="187" t="s">
        <v>87</v>
      </c>
      <c r="AY237" s="20" t="s">
        <v>118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85</v>
      </c>
      <c r="BK237" s="188">
        <f>ROUND(I237*H237,2)</f>
        <v>0</v>
      </c>
      <c r="BL237" s="20" t="s">
        <v>145</v>
      </c>
      <c r="BM237" s="187" t="s">
        <v>384</v>
      </c>
    </row>
    <row r="238" spans="1:65" s="2" customFormat="1" ht="10">
      <c r="A238" s="37"/>
      <c r="B238" s="38"/>
      <c r="C238" s="39"/>
      <c r="D238" s="189" t="s">
        <v>128</v>
      </c>
      <c r="E238" s="39"/>
      <c r="F238" s="190" t="s">
        <v>385</v>
      </c>
      <c r="G238" s="39"/>
      <c r="H238" s="39"/>
      <c r="I238" s="191"/>
      <c r="J238" s="39"/>
      <c r="K238" s="39"/>
      <c r="L238" s="42"/>
      <c r="M238" s="192"/>
      <c r="N238" s="193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128</v>
      </c>
      <c r="AU238" s="20" t="s">
        <v>87</v>
      </c>
    </row>
    <row r="239" spans="1:65" s="15" customFormat="1" ht="10">
      <c r="B239" s="228"/>
      <c r="C239" s="229"/>
      <c r="D239" s="194" t="s">
        <v>270</v>
      </c>
      <c r="E239" s="230" t="s">
        <v>19</v>
      </c>
      <c r="F239" s="231" t="s">
        <v>386</v>
      </c>
      <c r="G239" s="229"/>
      <c r="H239" s="230" t="s">
        <v>19</v>
      </c>
      <c r="I239" s="232"/>
      <c r="J239" s="229"/>
      <c r="K239" s="229"/>
      <c r="L239" s="233"/>
      <c r="M239" s="234"/>
      <c r="N239" s="235"/>
      <c r="O239" s="235"/>
      <c r="P239" s="235"/>
      <c r="Q239" s="235"/>
      <c r="R239" s="235"/>
      <c r="S239" s="235"/>
      <c r="T239" s="236"/>
      <c r="AT239" s="237" t="s">
        <v>270</v>
      </c>
      <c r="AU239" s="237" t="s">
        <v>87</v>
      </c>
      <c r="AV239" s="15" t="s">
        <v>85</v>
      </c>
      <c r="AW239" s="15" t="s">
        <v>38</v>
      </c>
      <c r="AX239" s="15" t="s">
        <v>77</v>
      </c>
      <c r="AY239" s="237" t="s">
        <v>118</v>
      </c>
    </row>
    <row r="240" spans="1:65" s="15" customFormat="1" ht="10">
      <c r="B240" s="228"/>
      <c r="C240" s="229"/>
      <c r="D240" s="194" t="s">
        <v>270</v>
      </c>
      <c r="E240" s="230" t="s">
        <v>19</v>
      </c>
      <c r="F240" s="231" t="s">
        <v>387</v>
      </c>
      <c r="G240" s="229"/>
      <c r="H240" s="230" t="s">
        <v>19</v>
      </c>
      <c r="I240" s="232"/>
      <c r="J240" s="229"/>
      <c r="K240" s="229"/>
      <c r="L240" s="233"/>
      <c r="M240" s="234"/>
      <c r="N240" s="235"/>
      <c r="O240" s="235"/>
      <c r="P240" s="235"/>
      <c r="Q240" s="235"/>
      <c r="R240" s="235"/>
      <c r="S240" s="235"/>
      <c r="T240" s="236"/>
      <c r="AT240" s="237" t="s">
        <v>270</v>
      </c>
      <c r="AU240" s="237" t="s">
        <v>87</v>
      </c>
      <c r="AV240" s="15" t="s">
        <v>85</v>
      </c>
      <c r="AW240" s="15" t="s">
        <v>38</v>
      </c>
      <c r="AX240" s="15" t="s">
        <v>77</v>
      </c>
      <c r="AY240" s="237" t="s">
        <v>118</v>
      </c>
    </row>
    <row r="241" spans="1:51" s="15" customFormat="1" ht="10">
      <c r="B241" s="228"/>
      <c r="C241" s="229"/>
      <c r="D241" s="194" t="s">
        <v>270</v>
      </c>
      <c r="E241" s="230" t="s">
        <v>19</v>
      </c>
      <c r="F241" s="231" t="s">
        <v>388</v>
      </c>
      <c r="G241" s="229"/>
      <c r="H241" s="230" t="s">
        <v>19</v>
      </c>
      <c r="I241" s="232"/>
      <c r="J241" s="229"/>
      <c r="K241" s="229"/>
      <c r="L241" s="233"/>
      <c r="M241" s="234"/>
      <c r="N241" s="235"/>
      <c r="O241" s="235"/>
      <c r="P241" s="235"/>
      <c r="Q241" s="235"/>
      <c r="R241" s="235"/>
      <c r="S241" s="235"/>
      <c r="T241" s="236"/>
      <c r="AT241" s="237" t="s">
        <v>270</v>
      </c>
      <c r="AU241" s="237" t="s">
        <v>87</v>
      </c>
      <c r="AV241" s="15" t="s">
        <v>85</v>
      </c>
      <c r="AW241" s="15" t="s">
        <v>38</v>
      </c>
      <c r="AX241" s="15" t="s">
        <v>77</v>
      </c>
      <c r="AY241" s="237" t="s">
        <v>118</v>
      </c>
    </row>
    <row r="242" spans="1:51" s="15" customFormat="1" ht="10">
      <c r="B242" s="228"/>
      <c r="C242" s="229"/>
      <c r="D242" s="194" t="s">
        <v>270</v>
      </c>
      <c r="E242" s="230" t="s">
        <v>19</v>
      </c>
      <c r="F242" s="231" t="s">
        <v>389</v>
      </c>
      <c r="G242" s="229"/>
      <c r="H242" s="230" t="s">
        <v>19</v>
      </c>
      <c r="I242" s="232"/>
      <c r="J242" s="229"/>
      <c r="K242" s="229"/>
      <c r="L242" s="233"/>
      <c r="M242" s="234"/>
      <c r="N242" s="235"/>
      <c r="O242" s="235"/>
      <c r="P242" s="235"/>
      <c r="Q242" s="235"/>
      <c r="R242" s="235"/>
      <c r="S242" s="235"/>
      <c r="T242" s="236"/>
      <c r="AT242" s="237" t="s">
        <v>270</v>
      </c>
      <c r="AU242" s="237" t="s">
        <v>87</v>
      </c>
      <c r="AV242" s="15" t="s">
        <v>85</v>
      </c>
      <c r="AW242" s="15" t="s">
        <v>38</v>
      </c>
      <c r="AX242" s="15" t="s">
        <v>77</v>
      </c>
      <c r="AY242" s="237" t="s">
        <v>118</v>
      </c>
    </row>
    <row r="243" spans="1:51" s="15" customFormat="1" ht="10">
      <c r="B243" s="228"/>
      <c r="C243" s="229"/>
      <c r="D243" s="194" t="s">
        <v>270</v>
      </c>
      <c r="E243" s="230" t="s">
        <v>19</v>
      </c>
      <c r="F243" s="231" t="s">
        <v>390</v>
      </c>
      <c r="G243" s="229"/>
      <c r="H243" s="230" t="s">
        <v>19</v>
      </c>
      <c r="I243" s="232"/>
      <c r="J243" s="229"/>
      <c r="K243" s="229"/>
      <c r="L243" s="233"/>
      <c r="M243" s="234"/>
      <c r="N243" s="235"/>
      <c r="O243" s="235"/>
      <c r="P243" s="235"/>
      <c r="Q243" s="235"/>
      <c r="R243" s="235"/>
      <c r="S243" s="235"/>
      <c r="T243" s="236"/>
      <c r="AT243" s="237" t="s">
        <v>270</v>
      </c>
      <c r="AU243" s="237" t="s">
        <v>87</v>
      </c>
      <c r="AV243" s="15" t="s">
        <v>85</v>
      </c>
      <c r="AW243" s="15" t="s">
        <v>38</v>
      </c>
      <c r="AX243" s="15" t="s">
        <v>77</v>
      </c>
      <c r="AY243" s="237" t="s">
        <v>118</v>
      </c>
    </row>
    <row r="244" spans="1:51" s="13" customFormat="1" ht="10">
      <c r="B244" s="201"/>
      <c r="C244" s="202"/>
      <c r="D244" s="194" t="s">
        <v>270</v>
      </c>
      <c r="E244" s="204" t="s">
        <v>19</v>
      </c>
      <c r="F244" s="249" t="s">
        <v>200</v>
      </c>
      <c r="G244" s="202"/>
      <c r="H244" s="205">
        <v>405.02</v>
      </c>
      <c r="I244" s="206"/>
      <c r="J244" s="202"/>
      <c r="K244" s="202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270</v>
      </c>
      <c r="AU244" s="211" t="s">
        <v>87</v>
      </c>
      <c r="AV244" s="13" t="s">
        <v>87</v>
      </c>
      <c r="AW244" s="13" t="s">
        <v>38</v>
      </c>
      <c r="AX244" s="13" t="s">
        <v>85</v>
      </c>
      <c r="AY244" s="211" t="s">
        <v>118</v>
      </c>
    </row>
    <row r="245" spans="1:51" s="2" customFormat="1" ht="10.5">
      <c r="A245" s="37"/>
      <c r="B245" s="38"/>
      <c r="C245" s="39"/>
      <c r="D245" s="194" t="s">
        <v>279</v>
      </c>
      <c r="E245" s="39"/>
      <c r="F245" s="223" t="s">
        <v>346</v>
      </c>
      <c r="G245" s="39"/>
      <c r="H245" s="39"/>
      <c r="I245" s="39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U245" s="20" t="s">
        <v>87</v>
      </c>
    </row>
    <row r="246" spans="1:51" s="2" customFormat="1" ht="10">
      <c r="A246" s="37"/>
      <c r="B246" s="38"/>
      <c r="C246" s="39"/>
      <c r="D246" s="194" t="s">
        <v>279</v>
      </c>
      <c r="E246" s="39"/>
      <c r="F246" s="224" t="s">
        <v>347</v>
      </c>
      <c r="G246" s="39"/>
      <c r="H246" s="225">
        <v>111.07</v>
      </c>
      <c r="I246" s="39"/>
      <c r="J246" s="39"/>
      <c r="K246" s="39"/>
      <c r="L246" s="42"/>
      <c r="M246" s="192"/>
      <c r="N246" s="193"/>
      <c r="O246" s="67"/>
      <c r="P246" s="67"/>
      <c r="Q246" s="67"/>
      <c r="R246" s="67"/>
      <c r="S246" s="67"/>
      <c r="T246" s="68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U246" s="20" t="s">
        <v>87</v>
      </c>
    </row>
    <row r="247" spans="1:51" s="2" customFormat="1" ht="10.5">
      <c r="A247" s="37"/>
      <c r="B247" s="38"/>
      <c r="C247" s="39"/>
      <c r="D247" s="194" t="s">
        <v>279</v>
      </c>
      <c r="E247" s="39"/>
      <c r="F247" s="223" t="s">
        <v>348</v>
      </c>
      <c r="G247" s="39"/>
      <c r="H247" s="39"/>
      <c r="I247" s="39"/>
      <c r="J247" s="39"/>
      <c r="K247" s="39"/>
      <c r="L247" s="42"/>
      <c r="M247" s="192"/>
      <c r="N247" s="193"/>
      <c r="O247" s="67"/>
      <c r="P247" s="67"/>
      <c r="Q247" s="67"/>
      <c r="R247" s="67"/>
      <c r="S247" s="67"/>
      <c r="T247" s="68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U247" s="20" t="s">
        <v>87</v>
      </c>
    </row>
    <row r="248" spans="1:51" s="2" customFormat="1" ht="10">
      <c r="A248" s="37"/>
      <c r="B248" s="38"/>
      <c r="C248" s="39"/>
      <c r="D248" s="194" t="s">
        <v>279</v>
      </c>
      <c r="E248" s="39"/>
      <c r="F248" s="224" t="s">
        <v>349</v>
      </c>
      <c r="G248" s="39"/>
      <c r="H248" s="225">
        <v>19</v>
      </c>
      <c r="I248" s="39"/>
      <c r="J248" s="39"/>
      <c r="K248" s="39"/>
      <c r="L248" s="42"/>
      <c r="M248" s="192"/>
      <c r="N248" s="193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U248" s="20" t="s">
        <v>87</v>
      </c>
    </row>
    <row r="249" spans="1:51" s="2" customFormat="1" ht="10.5">
      <c r="A249" s="37"/>
      <c r="B249" s="38"/>
      <c r="C249" s="39"/>
      <c r="D249" s="194" t="s">
        <v>279</v>
      </c>
      <c r="E249" s="39"/>
      <c r="F249" s="223" t="s">
        <v>350</v>
      </c>
      <c r="G249" s="39"/>
      <c r="H249" s="39"/>
      <c r="I249" s="39"/>
      <c r="J249" s="39"/>
      <c r="K249" s="39"/>
      <c r="L249" s="42"/>
      <c r="M249" s="192"/>
      <c r="N249" s="193"/>
      <c r="O249" s="67"/>
      <c r="P249" s="67"/>
      <c r="Q249" s="67"/>
      <c r="R249" s="67"/>
      <c r="S249" s="67"/>
      <c r="T249" s="68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U249" s="20" t="s">
        <v>87</v>
      </c>
    </row>
    <row r="250" spans="1:51" s="2" customFormat="1" ht="10">
      <c r="A250" s="37"/>
      <c r="B250" s="38"/>
      <c r="C250" s="39"/>
      <c r="D250" s="194" t="s">
        <v>279</v>
      </c>
      <c r="E250" s="39"/>
      <c r="F250" s="224" t="s">
        <v>351</v>
      </c>
      <c r="G250" s="39"/>
      <c r="H250" s="225">
        <v>121.91</v>
      </c>
      <c r="I250" s="39"/>
      <c r="J250" s="39"/>
      <c r="K250" s="39"/>
      <c r="L250" s="42"/>
      <c r="M250" s="192"/>
      <c r="N250" s="193"/>
      <c r="O250" s="67"/>
      <c r="P250" s="67"/>
      <c r="Q250" s="67"/>
      <c r="R250" s="67"/>
      <c r="S250" s="67"/>
      <c r="T250" s="68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U250" s="20" t="s">
        <v>87</v>
      </c>
    </row>
    <row r="251" spans="1:51" s="2" customFormat="1" ht="10.5">
      <c r="A251" s="37"/>
      <c r="B251" s="38"/>
      <c r="C251" s="39"/>
      <c r="D251" s="194" t="s">
        <v>279</v>
      </c>
      <c r="E251" s="39"/>
      <c r="F251" s="223" t="s">
        <v>352</v>
      </c>
      <c r="G251" s="39"/>
      <c r="H251" s="39"/>
      <c r="I251" s="39"/>
      <c r="J251" s="39"/>
      <c r="K251" s="39"/>
      <c r="L251" s="42"/>
      <c r="M251" s="192"/>
      <c r="N251" s="193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U251" s="20" t="s">
        <v>87</v>
      </c>
    </row>
    <row r="252" spans="1:51" s="2" customFormat="1" ht="10">
      <c r="A252" s="37"/>
      <c r="B252" s="38"/>
      <c r="C252" s="39"/>
      <c r="D252" s="194" t="s">
        <v>279</v>
      </c>
      <c r="E252" s="39"/>
      <c r="F252" s="224" t="s">
        <v>353</v>
      </c>
      <c r="G252" s="39"/>
      <c r="H252" s="225">
        <v>15.63</v>
      </c>
      <c r="I252" s="39"/>
      <c r="J252" s="39"/>
      <c r="K252" s="39"/>
      <c r="L252" s="42"/>
      <c r="M252" s="192"/>
      <c r="N252" s="193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U252" s="20" t="s">
        <v>87</v>
      </c>
    </row>
    <row r="253" spans="1:51" s="2" customFormat="1" ht="10.5">
      <c r="A253" s="37"/>
      <c r="B253" s="38"/>
      <c r="C253" s="39"/>
      <c r="D253" s="194" t="s">
        <v>279</v>
      </c>
      <c r="E253" s="39"/>
      <c r="F253" s="223" t="s">
        <v>354</v>
      </c>
      <c r="G253" s="39"/>
      <c r="H253" s="39"/>
      <c r="I253" s="39"/>
      <c r="J253" s="39"/>
      <c r="K253" s="39"/>
      <c r="L253" s="42"/>
      <c r="M253" s="192"/>
      <c r="N253" s="193"/>
      <c r="O253" s="67"/>
      <c r="P253" s="67"/>
      <c r="Q253" s="67"/>
      <c r="R253" s="67"/>
      <c r="S253" s="67"/>
      <c r="T253" s="68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U253" s="20" t="s">
        <v>87</v>
      </c>
    </row>
    <row r="254" spans="1:51" s="2" customFormat="1" ht="10">
      <c r="A254" s="37"/>
      <c r="B254" s="38"/>
      <c r="C254" s="39"/>
      <c r="D254" s="194" t="s">
        <v>279</v>
      </c>
      <c r="E254" s="39"/>
      <c r="F254" s="224" t="s">
        <v>355</v>
      </c>
      <c r="G254" s="39"/>
      <c r="H254" s="225">
        <v>110.87</v>
      </c>
      <c r="I254" s="39"/>
      <c r="J254" s="39"/>
      <c r="K254" s="39"/>
      <c r="L254" s="42"/>
      <c r="M254" s="192"/>
      <c r="N254" s="193"/>
      <c r="O254" s="67"/>
      <c r="P254" s="67"/>
      <c r="Q254" s="67"/>
      <c r="R254" s="67"/>
      <c r="S254" s="67"/>
      <c r="T254" s="68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U254" s="20" t="s">
        <v>87</v>
      </c>
    </row>
    <row r="255" spans="1:51" s="2" customFormat="1" ht="10.5">
      <c r="A255" s="37"/>
      <c r="B255" s="38"/>
      <c r="C255" s="39"/>
      <c r="D255" s="194" t="s">
        <v>279</v>
      </c>
      <c r="E255" s="39"/>
      <c r="F255" s="223" t="s">
        <v>356</v>
      </c>
      <c r="G255" s="39"/>
      <c r="H255" s="39"/>
      <c r="I255" s="39"/>
      <c r="J255" s="39"/>
      <c r="K255" s="39"/>
      <c r="L255" s="42"/>
      <c r="M255" s="192"/>
      <c r="N255" s="193"/>
      <c r="O255" s="67"/>
      <c r="P255" s="67"/>
      <c r="Q255" s="67"/>
      <c r="R255" s="67"/>
      <c r="S255" s="67"/>
      <c r="T255" s="68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U255" s="20" t="s">
        <v>87</v>
      </c>
    </row>
    <row r="256" spans="1:51" s="2" customFormat="1" ht="10">
      <c r="A256" s="37"/>
      <c r="B256" s="38"/>
      <c r="C256" s="39"/>
      <c r="D256" s="194" t="s">
        <v>279</v>
      </c>
      <c r="E256" s="39"/>
      <c r="F256" s="224" t="s">
        <v>357</v>
      </c>
      <c r="G256" s="39"/>
      <c r="H256" s="225">
        <v>9.81</v>
      </c>
      <c r="I256" s="39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U256" s="20" t="s">
        <v>87</v>
      </c>
    </row>
    <row r="257" spans="1:65" s="2" customFormat="1" ht="10.5">
      <c r="A257" s="37"/>
      <c r="B257" s="38"/>
      <c r="C257" s="39"/>
      <c r="D257" s="194" t="s">
        <v>279</v>
      </c>
      <c r="E257" s="39"/>
      <c r="F257" s="223" t="s">
        <v>358</v>
      </c>
      <c r="G257" s="39"/>
      <c r="H257" s="39"/>
      <c r="I257" s="39"/>
      <c r="J257" s="39"/>
      <c r="K257" s="39"/>
      <c r="L257" s="42"/>
      <c r="M257" s="192"/>
      <c r="N257" s="193"/>
      <c r="O257" s="67"/>
      <c r="P257" s="67"/>
      <c r="Q257" s="67"/>
      <c r="R257" s="67"/>
      <c r="S257" s="67"/>
      <c r="T257" s="68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U257" s="20" t="s">
        <v>87</v>
      </c>
    </row>
    <row r="258" spans="1:65" s="2" customFormat="1" ht="10">
      <c r="A258" s="37"/>
      <c r="B258" s="38"/>
      <c r="C258" s="39"/>
      <c r="D258" s="194" t="s">
        <v>279</v>
      </c>
      <c r="E258" s="39"/>
      <c r="F258" s="224" t="s">
        <v>359</v>
      </c>
      <c r="G258" s="39"/>
      <c r="H258" s="225">
        <v>105.61</v>
      </c>
      <c r="I258" s="39"/>
      <c r="J258" s="39"/>
      <c r="K258" s="39"/>
      <c r="L258" s="42"/>
      <c r="M258" s="192"/>
      <c r="N258" s="193"/>
      <c r="O258" s="67"/>
      <c r="P258" s="67"/>
      <c r="Q258" s="67"/>
      <c r="R258" s="67"/>
      <c r="S258" s="67"/>
      <c r="T258" s="68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U258" s="20" t="s">
        <v>87</v>
      </c>
    </row>
    <row r="259" spans="1:65" s="2" customFormat="1" ht="21.75" customHeight="1">
      <c r="A259" s="37"/>
      <c r="B259" s="38"/>
      <c r="C259" s="251" t="s">
        <v>391</v>
      </c>
      <c r="D259" s="251" t="s">
        <v>369</v>
      </c>
      <c r="E259" s="252" t="s">
        <v>392</v>
      </c>
      <c r="F259" s="253" t="s">
        <v>393</v>
      </c>
      <c r="G259" s="254" t="s">
        <v>267</v>
      </c>
      <c r="H259" s="255">
        <v>425.27100000000002</v>
      </c>
      <c r="I259" s="256"/>
      <c r="J259" s="257">
        <f>ROUND(I259*H259,2)</f>
        <v>0</v>
      </c>
      <c r="K259" s="253" t="s">
        <v>125</v>
      </c>
      <c r="L259" s="258"/>
      <c r="M259" s="259" t="s">
        <v>19</v>
      </c>
      <c r="N259" s="260" t="s">
        <v>48</v>
      </c>
      <c r="O259" s="67"/>
      <c r="P259" s="185">
        <f>O259*H259</f>
        <v>0</v>
      </c>
      <c r="Q259" s="185">
        <v>2.3999999999999998E-3</v>
      </c>
      <c r="R259" s="185">
        <f>Q259*H259</f>
        <v>1.0206503999999998</v>
      </c>
      <c r="S259" s="185">
        <v>0</v>
      </c>
      <c r="T259" s="186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7" t="s">
        <v>169</v>
      </c>
      <c r="AT259" s="187" t="s">
        <v>369</v>
      </c>
      <c r="AU259" s="187" t="s">
        <v>87</v>
      </c>
      <c r="AY259" s="20" t="s">
        <v>118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0" t="s">
        <v>85</v>
      </c>
      <c r="BK259" s="188">
        <f>ROUND(I259*H259,2)</f>
        <v>0</v>
      </c>
      <c r="BL259" s="20" t="s">
        <v>145</v>
      </c>
      <c r="BM259" s="187" t="s">
        <v>394</v>
      </c>
    </row>
    <row r="260" spans="1:65" s="13" customFormat="1" ht="10">
      <c r="B260" s="201"/>
      <c r="C260" s="202"/>
      <c r="D260" s="194" t="s">
        <v>270</v>
      </c>
      <c r="E260" s="202"/>
      <c r="F260" s="204" t="s">
        <v>395</v>
      </c>
      <c r="G260" s="202"/>
      <c r="H260" s="205">
        <v>425.27100000000002</v>
      </c>
      <c r="I260" s="206"/>
      <c r="J260" s="202"/>
      <c r="K260" s="202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270</v>
      </c>
      <c r="AU260" s="211" t="s">
        <v>87</v>
      </c>
      <c r="AV260" s="13" t="s">
        <v>87</v>
      </c>
      <c r="AW260" s="13" t="s">
        <v>4</v>
      </c>
      <c r="AX260" s="13" t="s">
        <v>85</v>
      </c>
      <c r="AY260" s="211" t="s">
        <v>118</v>
      </c>
    </row>
    <row r="261" spans="1:65" s="2" customFormat="1" ht="66.75" customHeight="1">
      <c r="A261" s="37"/>
      <c r="B261" s="38"/>
      <c r="C261" s="176" t="s">
        <v>396</v>
      </c>
      <c r="D261" s="176" t="s">
        <v>121</v>
      </c>
      <c r="E261" s="177" t="s">
        <v>382</v>
      </c>
      <c r="F261" s="178" t="s">
        <v>383</v>
      </c>
      <c r="G261" s="179" t="s">
        <v>267</v>
      </c>
      <c r="H261" s="180">
        <v>70.888000000000005</v>
      </c>
      <c r="I261" s="181"/>
      <c r="J261" s="182">
        <f>ROUND(I261*H261,2)</f>
        <v>0</v>
      </c>
      <c r="K261" s="178" t="s">
        <v>125</v>
      </c>
      <c r="L261" s="42"/>
      <c r="M261" s="183" t="s">
        <v>19</v>
      </c>
      <c r="N261" s="184" t="s">
        <v>48</v>
      </c>
      <c r="O261" s="67"/>
      <c r="P261" s="185">
        <f>O261*H261</f>
        <v>0</v>
      </c>
      <c r="Q261" s="185">
        <v>8.6E-3</v>
      </c>
      <c r="R261" s="185">
        <f>Q261*H261</f>
        <v>0.60963680000000009</v>
      </c>
      <c r="S261" s="185">
        <v>0</v>
      </c>
      <c r="T261" s="186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7" t="s">
        <v>145</v>
      </c>
      <c r="AT261" s="187" t="s">
        <v>121</v>
      </c>
      <c r="AU261" s="187" t="s">
        <v>87</v>
      </c>
      <c r="AY261" s="20" t="s">
        <v>118</v>
      </c>
      <c r="BE261" s="188">
        <f>IF(N261="základní",J261,0)</f>
        <v>0</v>
      </c>
      <c r="BF261" s="188">
        <f>IF(N261="snížená",J261,0)</f>
        <v>0</v>
      </c>
      <c r="BG261" s="188">
        <f>IF(N261="zákl. přenesená",J261,0)</f>
        <v>0</v>
      </c>
      <c r="BH261" s="188">
        <f>IF(N261="sníž. přenesená",J261,0)</f>
        <v>0</v>
      </c>
      <c r="BI261" s="188">
        <f>IF(N261="nulová",J261,0)</f>
        <v>0</v>
      </c>
      <c r="BJ261" s="20" t="s">
        <v>85</v>
      </c>
      <c r="BK261" s="188">
        <f>ROUND(I261*H261,2)</f>
        <v>0</v>
      </c>
      <c r="BL261" s="20" t="s">
        <v>145</v>
      </c>
      <c r="BM261" s="187" t="s">
        <v>397</v>
      </c>
    </row>
    <row r="262" spans="1:65" s="2" customFormat="1" ht="10">
      <c r="A262" s="37"/>
      <c r="B262" s="38"/>
      <c r="C262" s="39"/>
      <c r="D262" s="189" t="s">
        <v>128</v>
      </c>
      <c r="E262" s="39"/>
      <c r="F262" s="190" t="s">
        <v>385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128</v>
      </c>
      <c r="AU262" s="20" t="s">
        <v>87</v>
      </c>
    </row>
    <row r="263" spans="1:65" s="15" customFormat="1" ht="10">
      <c r="B263" s="228"/>
      <c r="C263" s="229"/>
      <c r="D263" s="194" t="s">
        <v>270</v>
      </c>
      <c r="E263" s="230" t="s">
        <v>19</v>
      </c>
      <c r="F263" s="231" t="s">
        <v>386</v>
      </c>
      <c r="G263" s="229"/>
      <c r="H263" s="230" t="s">
        <v>19</v>
      </c>
      <c r="I263" s="232"/>
      <c r="J263" s="229"/>
      <c r="K263" s="229"/>
      <c r="L263" s="233"/>
      <c r="M263" s="234"/>
      <c r="N263" s="235"/>
      <c r="O263" s="235"/>
      <c r="P263" s="235"/>
      <c r="Q263" s="235"/>
      <c r="R263" s="235"/>
      <c r="S263" s="235"/>
      <c r="T263" s="236"/>
      <c r="AT263" s="237" t="s">
        <v>270</v>
      </c>
      <c r="AU263" s="237" t="s">
        <v>87</v>
      </c>
      <c r="AV263" s="15" t="s">
        <v>85</v>
      </c>
      <c r="AW263" s="15" t="s">
        <v>38</v>
      </c>
      <c r="AX263" s="15" t="s">
        <v>77</v>
      </c>
      <c r="AY263" s="237" t="s">
        <v>118</v>
      </c>
    </row>
    <row r="264" spans="1:65" s="15" customFormat="1" ht="10">
      <c r="B264" s="228"/>
      <c r="C264" s="229"/>
      <c r="D264" s="194" t="s">
        <v>270</v>
      </c>
      <c r="E264" s="230" t="s">
        <v>19</v>
      </c>
      <c r="F264" s="231" t="s">
        <v>398</v>
      </c>
      <c r="G264" s="229"/>
      <c r="H264" s="230" t="s">
        <v>19</v>
      </c>
      <c r="I264" s="232"/>
      <c r="J264" s="229"/>
      <c r="K264" s="229"/>
      <c r="L264" s="233"/>
      <c r="M264" s="234"/>
      <c r="N264" s="235"/>
      <c r="O264" s="235"/>
      <c r="P264" s="235"/>
      <c r="Q264" s="235"/>
      <c r="R264" s="235"/>
      <c r="S264" s="235"/>
      <c r="T264" s="236"/>
      <c r="AT264" s="237" t="s">
        <v>270</v>
      </c>
      <c r="AU264" s="237" t="s">
        <v>87</v>
      </c>
      <c r="AV264" s="15" t="s">
        <v>85</v>
      </c>
      <c r="AW264" s="15" t="s">
        <v>38</v>
      </c>
      <c r="AX264" s="15" t="s">
        <v>77</v>
      </c>
      <c r="AY264" s="237" t="s">
        <v>118</v>
      </c>
    </row>
    <row r="265" spans="1:65" s="15" customFormat="1" ht="10">
      <c r="B265" s="228"/>
      <c r="C265" s="229"/>
      <c r="D265" s="194" t="s">
        <v>270</v>
      </c>
      <c r="E265" s="230" t="s">
        <v>19</v>
      </c>
      <c r="F265" s="231" t="s">
        <v>399</v>
      </c>
      <c r="G265" s="229"/>
      <c r="H265" s="230" t="s">
        <v>19</v>
      </c>
      <c r="I265" s="232"/>
      <c r="J265" s="229"/>
      <c r="K265" s="229"/>
      <c r="L265" s="233"/>
      <c r="M265" s="234"/>
      <c r="N265" s="235"/>
      <c r="O265" s="235"/>
      <c r="P265" s="235"/>
      <c r="Q265" s="235"/>
      <c r="R265" s="235"/>
      <c r="S265" s="235"/>
      <c r="T265" s="236"/>
      <c r="AT265" s="237" t="s">
        <v>270</v>
      </c>
      <c r="AU265" s="237" t="s">
        <v>87</v>
      </c>
      <c r="AV265" s="15" t="s">
        <v>85</v>
      </c>
      <c r="AW265" s="15" t="s">
        <v>38</v>
      </c>
      <c r="AX265" s="15" t="s">
        <v>77</v>
      </c>
      <c r="AY265" s="237" t="s">
        <v>118</v>
      </c>
    </row>
    <row r="266" spans="1:65" s="15" customFormat="1" ht="10">
      <c r="B266" s="228"/>
      <c r="C266" s="229"/>
      <c r="D266" s="194" t="s">
        <v>270</v>
      </c>
      <c r="E266" s="230" t="s">
        <v>19</v>
      </c>
      <c r="F266" s="231" t="s">
        <v>400</v>
      </c>
      <c r="G266" s="229"/>
      <c r="H266" s="230" t="s">
        <v>19</v>
      </c>
      <c r="I266" s="232"/>
      <c r="J266" s="229"/>
      <c r="K266" s="229"/>
      <c r="L266" s="233"/>
      <c r="M266" s="234"/>
      <c r="N266" s="235"/>
      <c r="O266" s="235"/>
      <c r="P266" s="235"/>
      <c r="Q266" s="235"/>
      <c r="R266" s="235"/>
      <c r="S266" s="235"/>
      <c r="T266" s="236"/>
      <c r="AT266" s="237" t="s">
        <v>270</v>
      </c>
      <c r="AU266" s="237" t="s">
        <v>87</v>
      </c>
      <c r="AV266" s="15" t="s">
        <v>85</v>
      </c>
      <c r="AW266" s="15" t="s">
        <v>38</v>
      </c>
      <c r="AX266" s="15" t="s">
        <v>77</v>
      </c>
      <c r="AY266" s="237" t="s">
        <v>118</v>
      </c>
    </row>
    <row r="267" spans="1:65" s="13" customFormat="1" ht="10">
      <c r="B267" s="201"/>
      <c r="C267" s="202"/>
      <c r="D267" s="194" t="s">
        <v>270</v>
      </c>
      <c r="E267" s="204" t="s">
        <v>19</v>
      </c>
      <c r="F267" s="249" t="s">
        <v>224</v>
      </c>
      <c r="G267" s="202"/>
      <c r="H267" s="205">
        <v>70.888000000000005</v>
      </c>
      <c r="I267" s="206"/>
      <c r="J267" s="202"/>
      <c r="K267" s="202"/>
      <c r="L267" s="207"/>
      <c r="M267" s="208"/>
      <c r="N267" s="209"/>
      <c r="O267" s="209"/>
      <c r="P267" s="209"/>
      <c r="Q267" s="209"/>
      <c r="R267" s="209"/>
      <c r="S267" s="209"/>
      <c r="T267" s="210"/>
      <c r="AT267" s="211" t="s">
        <v>270</v>
      </c>
      <c r="AU267" s="211" t="s">
        <v>87</v>
      </c>
      <c r="AV267" s="13" t="s">
        <v>87</v>
      </c>
      <c r="AW267" s="13" t="s">
        <v>38</v>
      </c>
      <c r="AX267" s="13" t="s">
        <v>85</v>
      </c>
      <c r="AY267" s="211" t="s">
        <v>118</v>
      </c>
    </row>
    <row r="268" spans="1:65" s="2" customFormat="1" ht="10.5">
      <c r="A268" s="37"/>
      <c r="B268" s="38"/>
      <c r="C268" s="39"/>
      <c r="D268" s="194" t="s">
        <v>279</v>
      </c>
      <c r="E268" s="39"/>
      <c r="F268" s="223" t="s">
        <v>333</v>
      </c>
      <c r="G268" s="39"/>
      <c r="H268" s="39"/>
      <c r="I268" s="39"/>
      <c r="J268" s="39"/>
      <c r="K268" s="39"/>
      <c r="L268" s="42"/>
      <c r="M268" s="192"/>
      <c r="N268" s="193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U268" s="20" t="s">
        <v>87</v>
      </c>
    </row>
    <row r="269" spans="1:65" s="2" customFormat="1" ht="10">
      <c r="A269" s="37"/>
      <c r="B269" s="38"/>
      <c r="C269" s="39"/>
      <c r="D269" s="194" t="s">
        <v>279</v>
      </c>
      <c r="E269" s="39"/>
      <c r="F269" s="224" t="s">
        <v>334</v>
      </c>
      <c r="G269" s="39"/>
      <c r="H269" s="225">
        <v>73.239999999999995</v>
      </c>
      <c r="I269" s="39"/>
      <c r="J269" s="39"/>
      <c r="K269" s="39"/>
      <c r="L269" s="42"/>
      <c r="M269" s="192"/>
      <c r="N269" s="193"/>
      <c r="O269" s="67"/>
      <c r="P269" s="67"/>
      <c r="Q269" s="67"/>
      <c r="R269" s="67"/>
      <c r="S269" s="67"/>
      <c r="T269" s="68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U269" s="20" t="s">
        <v>87</v>
      </c>
    </row>
    <row r="270" spans="1:65" s="2" customFormat="1" ht="24.15" customHeight="1">
      <c r="A270" s="37"/>
      <c r="B270" s="38"/>
      <c r="C270" s="251" t="s">
        <v>401</v>
      </c>
      <c r="D270" s="251" t="s">
        <v>369</v>
      </c>
      <c r="E270" s="252" t="s">
        <v>402</v>
      </c>
      <c r="F270" s="253" t="s">
        <v>403</v>
      </c>
      <c r="G270" s="254" t="s">
        <v>267</v>
      </c>
      <c r="H270" s="255">
        <v>74.432000000000002</v>
      </c>
      <c r="I270" s="256"/>
      <c r="J270" s="257">
        <f>ROUND(I270*H270,2)</f>
        <v>0</v>
      </c>
      <c r="K270" s="253" t="s">
        <v>404</v>
      </c>
      <c r="L270" s="258"/>
      <c r="M270" s="259" t="s">
        <v>19</v>
      </c>
      <c r="N270" s="260" t="s">
        <v>48</v>
      </c>
      <c r="O270" s="67"/>
      <c r="P270" s="185">
        <f>O270*H270</f>
        <v>0</v>
      </c>
      <c r="Q270" s="185">
        <v>3.48E-3</v>
      </c>
      <c r="R270" s="185">
        <f>Q270*H270</f>
        <v>0.25902336000000004</v>
      </c>
      <c r="S270" s="185">
        <v>0</v>
      </c>
      <c r="T270" s="186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7" t="s">
        <v>169</v>
      </c>
      <c r="AT270" s="187" t="s">
        <v>369</v>
      </c>
      <c r="AU270" s="187" t="s">
        <v>87</v>
      </c>
      <c r="AY270" s="20" t="s">
        <v>118</v>
      </c>
      <c r="BE270" s="188">
        <f>IF(N270="základní",J270,0)</f>
        <v>0</v>
      </c>
      <c r="BF270" s="188">
        <f>IF(N270="snížená",J270,0)</f>
        <v>0</v>
      </c>
      <c r="BG270" s="188">
        <f>IF(N270="zákl. přenesená",J270,0)</f>
        <v>0</v>
      </c>
      <c r="BH270" s="188">
        <f>IF(N270="sníž. přenesená",J270,0)</f>
        <v>0</v>
      </c>
      <c r="BI270" s="188">
        <f>IF(N270="nulová",J270,0)</f>
        <v>0</v>
      </c>
      <c r="BJ270" s="20" t="s">
        <v>85</v>
      </c>
      <c r="BK270" s="188">
        <f>ROUND(I270*H270,2)</f>
        <v>0</v>
      </c>
      <c r="BL270" s="20" t="s">
        <v>145</v>
      </c>
      <c r="BM270" s="187" t="s">
        <v>405</v>
      </c>
    </row>
    <row r="271" spans="1:65" s="13" customFormat="1" ht="10">
      <c r="B271" s="201"/>
      <c r="C271" s="202"/>
      <c r="D271" s="194" t="s">
        <v>270</v>
      </c>
      <c r="E271" s="202"/>
      <c r="F271" s="204" t="s">
        <v>406</v>
      </c>
      <c r="G271" s="202"/>
      <c r="H271" s="205">
        <v>74.432000000000002</v>
      </c>
      <c r="I271" s="206"/>
      <c r="J271" s="202"/>
      <c r="K271" s="202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270</v>
      </c>
      <c r="AU271" s="211" t="s">
        <v>87</v>
      </c>
      <c r="AV271" s="13" t="s">
        <v>87</v>
      </c>
      <c r="AW271" s="13" t="s">
        <v>4</v>
      </c>
      <c r="AX271" s="13" t="s">
        <v>85</v>
      </c>
      <c r="AY271" s="211" t="s">
        <v>118</v>
      </c>
    </row>
    <row r="272" spans="1:65" s="2" customFormat="1" ht="55.5" customHeight="1">
      <c r="A272" s="37"/>
      <c r="B272" s="38"/>
      <c r="C272" s="176" t="s">
        <v>407</v>
      </c>
      <c r="D272" s="176" t="s">
        <v>121</v>
      </c>
      <c r="E272" s="177" t="s">
        <v>408</v>
      </c>
      <c r="F272" s="178" t="s">
        <v>409</v>
      </c>
      <c r="G272" s="179" t="s">
        <v>317</v>
      </c>
      <c r="H272" s="180">
        <v>35.420999999999999</v>
      </c>
      <c r="I272" s="181"/>
      <c r="J272" s="182">
        <f>ROUND(I272*H272,2)</f>
        <v>0</v>
      </c>
      <c r="K272" s="178" t="s">
        <v>125</v>
      </c>
      <c r="L272" s="42"/>
      <c r="M272" s="183" t="s">
        <v>19</v>
      </c>
      <c r="N272" s="184" t="s">
        <v>48</v>
      </c>
      <c r="O272" s="67"/>
      <c r="P272" s="185">
        <f>O272*H272</f>
        <v>0</v>
      </c>
      <c r="Q272" s="185">
        <v>1.7600000000000001E-3</v>
      </c>
      <c r="R272" s="185">
        <f>Q272*H272</f>
        <v>6.2340960000000001E-2</v>
      </c>
      <c r="S272" s="185">
        <v>0</v>
      </c>
      <c r="T272" s="186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7" t="s">
        <v>145</v>
      </c>
      <c r="AT272" s="187" t="s">
        <v>121</v>
      </c>
      <c r="AU272" s="187" t="s">
        <v>87</v>
      </c>
      <c r="AY272" s="20" t="s">
        <v>118</v>
      </c>
      <c r="BE272" s="188">
        <f>IF(N272="základní",J272,0)</f>
        <v>0</v>
      </c>
      <c r="BF272" s="188">
        <f>IF(N272="snížená",J272,0)</f>
        <v>0</v>
      </c>
      <c r="BG272" s="188">
        <f>IF(N272="zákl. přenesená",J272,0)</f>
        <v>0</v>
      </c>
      <c r="BH272" s="188">
        <f>IF(N272="sníž. přenesená",J272,0)</f>
        <v>0</v>
      </c>
      <c r="BI272" s="188">
        <f>IF(N272="nulová",J272,0)</f>
        <v>0</v>
      </c>
      <c r="BJ272" s="20" t="s">
        <v>85</v>
      </c>
      <c r="BK272" s="188">
        <f>ROUND(I272*H272,2)</f>
        <v>0</v>
      </c>
      <c r="BL272" s="20" t="s">
        <v>145</v>
      </c>
      <c r="BM272" s="187" t="s">
        <v>410</v>
      </c>
    </row>
    <row r="273" spans="1:51" s="2" customFormat="1" ht="10">
      <c r="A273" s="37"/>
      <c r="B273" s="38"/>
      <c r="C273" s="39"/>
      <c r="D273" s="189" t="s">
        <v>128</v>
      </c>
      <c r="E273" s="39"/>
      <c r="F273" s="190" t="s">
        <v>411</v>
      </c>
      <c r="G273" s="39"/>
      <c r="H273" s="39"/>
      <c r="I273" s="191"/>
      <c r="J273" s="39"/>
      <c r="K273" s="39"/>
      <c r="L273" s="42"/>
      <c r="M273" s="192"/>
      <c r="N273" s="193"/>
      <c r="O273" s="67"/>
      <c r="P273" s="67"/>
      <c r="Q273" s="67"/>
      <c r="R273" s="67"/>
      <c r="S273" s="67"/>
      <c r="T273" s="68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20" t="s">
        <v>128</v>
      </c>
      <c r="AU273" s="20" t="s">
        <v>87</v>
      </c>
    </row>
    <row r="274" spans="1:51" s="15" customFormat="1" ht="10">
      <c r="B274" s="228"/>
      <c r="C274" s="229"/>
      <c r="D274" s="194" t="s">
        <v>270</v>
      </c>
      <c r="E274" s="230" t="s">
        <v>19</v>
      </c>
      <c r="F274" s="231" t="s">
        <v>386</v>
      </c>
      <c r="G274" s="229"/>
      <c r="H274" s="230" t="s">
        <v>19</v>
      </c>
      <c r="I274" s="232"/>
      <c r="J274" s="229"/>
      <c r="K274" s="229"/>
      <c r="L274" s="233"/>
      <c r="M274" s="234"/>
      <c r="N274" s="235"/>
      <c r="O274" s="235"/>
      <c r="P274" s="235"/>
      <c r="Q274" s="235"/>
      <c r="R274" s="235"/>
      <c r="S274" s="235"/>
      <c r="T274" s="236"/>
      <c r="AT274" s="237" t="s">
        <v>270</v>
      </c>
      <c r="AU274" s="237" t="s">
        <v>87</v>
      </c>
      <c r="AV274" s="15" t="s">
        <v>85</v>
      </c>
      <c r="AW274" s="15" t="s">
        <v>38</v>
      </c>
      <c r="AX274" s="15" t="s">
        <v>77</v>
      </c>
      <c r="AY274" s="237" t="s">
        <v>118</v>
      </c>
    </row>
    <row r="275" spans="1:51" s="15" customFormat="1" ht="10">
      <c r="B275" s="228"/>
      <c r="C275" s="229"/>
      <c r="D275" s="194" t="s">
        <v>270</v>
      </c>
      <c r="E275" s="230" t="s">
        <v>19</v>
      </c>
      <c r="F275" s="231" t="s">
        <v>412</v>
      </c>
      <c r="G275" s="229"/>
      <c r="H275" s="230" t="s">
        <v>19</v>
      </c>
      <c r="I275" s="232"/>
      <c r="J275" s="229"/>
      <c r="K275" s="229"/>
      <c r="L275" s="233"/>
      <c r="M275" s="234"/>
      <c r="N275" s="235"/>
      <c r="O275" s="235"/>
      <c r="P275" s="235"/>
      <c r="Q275" s="235"/>
      <c r="R275" s="235"/>
      <c r="S275" s="235"/>
      <c r="T275" s="236"/>
      <c r="AT275" s="237" t="s">
        <v>270</v>
      </c>
      <c r="AU275" s="237" t="s">
        <v>87</v>
      </c>
      <c r="AV275" s="15" t="s">
        <v>85</v>
      </c>
      <c r="AW275" s="15" t="s">
        <v>38</v>
      </c>
      <c r="AX275" s="15" t="s">
        <v>77</v>
      </c>
      <c r="AY275" s="237" t="s">
        <v>118</v>
      </c>
    </row>
    <row r="276" spans="1:51" s="13" customFormat="1" ht="10">
      <c r="B276" s="201"/>
      <c r="C276" s="202"/>
      <c r="D276" s="194" t="s">
        <v>270</v>
      </c>
      <c r="E276" s="204" t="s">
        <v>19</v>
      </c>
      <c r="F276" s="249" t="s">
        <v>222</v>
      </c>
      <c r="G276" s="202"/>
      <c r="H276" s="205">
        <v>35.420999999999999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270</v>
      </c>
      <c r="AU276" s="211" t="s">
        <v>87</v>
      </c>
      <c r="AV276" s="13" t="s">
        <v>87</v>
      </c>
      <c r="AW276" s="13" t="s">
        <v>38</v>
      </c>
      <c r="AX276" s="13" t="s">
        <v>85</v>
      </c>
      <c r="AY276" s="211" t="s">
        <v>118</v>
      </c>
    </row>
    <row r="277" spans="1:51" s="2" customFormat="1" ht="10.5">
      <c r="A277" s="37"/>
      <c r="B277" s="38"/>
      <c r="C277" s="39"/>
      <c r="D277" s="194" t="s">
        <v>279</v>
      </c>
      <c r="E277" s="39"/>
      <c r="F277" s="223" t="s">
        <v>280</v>
      </c>
      <c r="G277" s="39"/>
      <c r="H277" s="39"/>
      <c r="I277" s="39"/>
      <c r="J277" s="39"/>
      <c r="K277" s="39"/>
      <c r="L277" s="42"/>
      <c r="M277" s="192"/>
      <c r="N277" s="193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U277" s="20" t="s">
        <v>87</v>
      </c>
    </row>
    <row r="278" spans="1:51" s="2" customFormat="1" ht="10">
      <c r="A278" s="37"/>
      <c r="B278" s="38"/>
      <c r="C278" s="39"/>
      <c r="D278" s="194" t="s">
        <v>279</v>
      </c>
      <c r="E278" s="39"/>
      <c r="F278" s="224" t="s">
        <v>281</v>
      </c>
      <c r="G278" s="39"/>
      <c r="H278" s="225">
        <v>12.851000000000001</v>
      </c>
      <c r="I278" s="39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U278" s="20" t="s">
        <v>87</v>
      </c>
    </row>
    <row r="279" spans="1:51" s="2" customFormat="1" ht="10">
      <c r="A279" s="37"/>
      <c r="B279" s="38"/>
      <c r="C279" s="39"/>
      <c r="D279" s="194" t="s">
        <v>279</v>
      </c>
      <c r="E279" s="39"/>
      <c r="F279" s="224" t="s">
        <v>282</v>
      </c>
      <c r="G279" s="39"/>
      <c r="H279" s="225">
        <v>12.95</v>
      </c>
      <c r="I279" s="39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U279" s="20" t="s">
        <v>87</v>
      </c>
    </row>
    <row r="280" spans="1:51" s="2" customFormat="1" ht="10">
      <c r="A280" s="37"/>
      <c r="B280" s="38"/>
      <c r="C280" s="39"/>
      <c r="D280" s="194" t="s">
        <v>279</v>
      </c>
      <c r="E280" s="39"/>
      <c r="F280" s="224" t="s">
        <v>283</v>
      </c>
      <c r="G280" s="39"/>
      <c r="H280" s="225">
        <v>6.62</v>
      </c>
      <c r="I280" s="39"/>
      <c r="J280" s="39"/>
      <c r="K280" s="39"/>
      <c r="L280" s="42"/>
      <c r="M280" s="192"/>
      <c r="N280" s="193"/>
      <c r="O280" s="67"/>
      <c r="P280" s="67"/>
      <c r="Q280" s="67"/>
      <c r="R280" s="67"/>
      <c r="S280" s="67"/>
      <c r="T280" s="68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U280" s="20" t="s">
        <v>87</v>
      </c>
    </row>
    <row r="281" spans="1:51" s="2" customFormat="1" ht="10">
      <c r="A281" s="37"/>
      <c r="B281" s="38"/>
      <c r="C281" s="39"/>
      <c r="D281" s="194" t="s">
        <v>279</v>
      </c>
      <c r="E281" s="39"/>
      <c r="F281" s="224" t="s">
        <v>284</v>
      </c>
      <c r="G281" s="39"/>
      <c r="H281" s="225">
        <v>3</v>
      </c>
      <c r="I281" s="39"/>
      <c r="J281" s="39"/>
      <c r="K281" s="39"/>
      <c r="L281" s="42"/>
      <c r="M281" s="192"/>
      <c r="N281" s="193"/>
      <c r="O281" s="67"/>
      <c r="P281" s="67"/>
      <c r="Q281" s="67"/>
      <c r="R281" s="67"/>
      <c r="S281" s="67"/>
      <c r="T281" s="68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U281" s="20" t="s">
        <v>87</v>
      </c>
    </row>
    <row r="282" spans="1:51" s="2" customFormat="1" ht="10.5">
      <c r="A282" s="37"/>
      <c r="B282" s="38"/>
      <c r="C282" s="39"/>
      <c r="D282" s="194" t="s">
        <v>279</v>
      </c>
      <c r="E282" s="39"/>
      <c r="F282" s="226" t="s">
        <v>285</v>
      </c>
      <c r="G282" s="39"/>
      <c r="H282" s="39"/>
      <c r="I282" s="39"/>
      <c r="J282" s="39"/>
      <c r="K282" s="39"/>
      <c r="L282" s="42"/>
      <c r="M282" s="192"/>
      <c r="N282" s="193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U282" s="20" t="s">
        <v>87</v>
      </c>
    </row>
    <row r="283" spans="1:51" s="2" customFormat="1" ht="10">
      <c r="A283" s="37"/>
      <c r="B283" s="38"/>
      <c r="C283" s="39"/>
      <c r="D283" s="194" t="s">
        <v>279</v>
      </c>
      <c r="E283" s="39"/>
      <c r="F283" s="227" t="s">
        <v>286</v>
      </c>
      <c r="G283" s="39"/>
      <c r="H283" s="225">
        <v>12.851000000000001</v>
      </c>
      <c r="I283" s="39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U283" s="20" t="s">
        <v>87</v>
      </c>
    </row>
    <row r="284" spans="1:51" s="2" customFormat="1" ht="10.5">
      <c r="A284" s="37"/>
      <c r="B284" s="38"/>
      <c r="C284" s="39"/>
      <c r="D284" s="194" t="s">
        <v>279</v>
      </c>
      <c r="E284" s="39"/>
      <c r="F284" s="226" t="s">
        <v>287</v>
      </c>
      <c r="G284" s="39"/>
      <c r="H284" s="39"/>
      <c r="I284" s="39"/>
      <c r="J284" s="39"/>
      <c r="K284" s="39"/>
      <c r="L284" s="42"/>
      <c r="M284" s="192"/>
      <c r="N284" s="193"/>
      <c r="O284" s="67"/>
      <c r="P284" s="67"/>
      <c r="Q284" s="67"/>
      <c r="R284" s="67"/>
      <c r="S284" s="67"/>
      <c r="T284" s="68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U284" s="20" t="s">
        <v>87</v>
      </c>
    </row>
    <row r="285" spans="1:51" s="2" customFormat="1" ht="10">
      <c r="A285" s="37"/>
      <c r="B285" s="38"/>
      <c r="C285" s="39"/>
      <c r="D285" s="194" t="s">
        <v>279</v>
      </c>
      <c r="E285" s="39"/>
      <c r="F285" s="227" t="s">
        <v>288</v>
      </c>
      <c r="G285" s="39"/>
      <c r="H285" s="225">
        <v>12.95</v>
      </c>
      <c r="I285" s="39"/>
      <c r="J285" s="39"/>
      <c r="K285" s="39"/>
      <c r="L285" s="42"/>
      <c r="M285" s="192"/>
      <c r="N285" s="193"/>
      <c r="O285" s="67"/>
      <c r="P285" s="67"/>
      <c r="Q285" s="67"/>
      <c r="R285" s="67"/>
      <c r="S285" s="67"/>
      <c r="T285" s="68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U285" s="20" t="s">
        <v>87</v>
      </c>
    </row>
    <row r="286" spans="1:51" s="2" customFormat="1" ht="10.5">
      <c r="A286" s="37"/>
      <c r="B286" s="38"/>
      <c r="C286" s="39"/>
      <c r="D286" s="194" t="s">
        <v>279</v>
      </c>
      <c r="E286" s="39"/>
      <c r="F286" s="226" t="s">
        <v>289</v>
      </c>
      <c r="G286" s="39"/>
      <c r="H286" s="39"/>
      <c r="I286" s="39"/>
      <c r="J286" s="39"/>
      <c r="K286" s="39"/>
      <c r="L286" s="42"/>
      <c r="M286" s="192"/>
      <c r="N286" s="193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U286" s="20" t="s">
        <v>87</v>
      </c>
    </row>
    <row r="287" spans="1:51" s="2" customFormat="1" ht="10">
      <c r="A287" s="37"/>
      <c r="B287" s="38"/>
      <c r="C287" s="39"/>
      <c r="D287" s="194" t="s">
        <v>279</v>
      </c>
      <c r="E287" s="39"/>
      <c r="F287" s="227" t="s">
        <v>290</v>
      </c>
      <c r="G287" s="39"/>
      <c r="H287" s="225">
        <v>6.62</v>
      </c>
      <c r="I287" s="39"/>
      <c r="J287" s="39"/>
      <c r="K287" s="39"/>
      <c r="L287" s="42"/>
      <c r="M287" s="192"/>
      <c r="N287" s="193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U287" s="20" t="s">
        <v>87</v>
      </c>
    </row>
    <row r="288" spans="1:51" s="2" customFormat="1" ht="10.5">
      <c r="A288" s="37"/>
      <c r="B288" s="38"/>
      <c r="C288" s="39"/>
      <c r="D288" s="194" t="s">
        <v>279</v>
      </c>
      <c r="E288" s="39"/>
      <c r="F288" s="226" t="s">
        <v>291</v>
      </c>
      <c r="G288" s="39"/>
      <c r="H288" s="39"/>
      <c r="I288" s="39"/>
      <c r="J288" s="39"/>
      <c r="K288" s="39"/>
      <c r="L288" s="42"/>
      <c r="M288" s="192"/>
      <c r="N288" s="193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U288" s="20" t="s">
        <v>87</v>
      </c>
    </row>
    <row r="289" spans="1:65" s="2" customFormat="1" ht="10">
      <c r="A289" s="37"/>
      <c r="B289" s="38"/>
      <c r="C289" s="39"/>
      <c r="D289" s="194" t="s">
        <v>279</v>
      </c>
      <c r="E289" s="39"/>
      <c r="F289" s="227" t="s">
        <v>292</v>
      </c>
      <c r="G289" s="39"/>
      <c r="H289" s="225">
        <v>2.4</v>
      </c>
      <c r="I289" s="39"/>
      <c r="J289" s="39"/>
      <c r="K289" s="39"/>
      <c r="L289" s="42"/>
      <c r="M289" s="192"/>
      <c r="N289" s="193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U289" s="20" t="s">
        <v>87</v>
      </c>
    </row>
    <row r="290" spans="1:65" s="2" customFormat="1" ht="10.5">
      <c r="A290" s="37"/>
      <c r="B290" s="38"/>
      <c r="C290" s="39"/>
      <c r="D290" s="194" t="s">
        <v>279</v>
      </c>
      <c r="E290" s="39"/>
      <c r="F290" s="226" t="s">
        <v>293</v>
      </c>
      <c r="G290" s="39"/>
      <c r="H290" s="39"/>
      <c r="I290" s="39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U290" s="20" t="s">
        <v>87</v>
      </c>
    </row>
    <row r="291" spans="1:65" s="2" customFormat="1" ht="10">
      <c r="A291" s="37"/>
      <c r="B291" s="38"/>
      <c r="C291" s="39"/>
      <c r="D291" s="194" t="s">
        <v>279</v>
      </c>
      <c r="E291" s="39"/>
      <c r="F291" s="227" t="s">
        <v>294</v>
      </c>
      <c r="G291" s="39"/>
      <c r="H291" s="225">
        <v>0.6</v>
      </c>
      <c r="I291" s="39"/>
      <c r="J291" s="39"/>
      <c r="K291" s="39"/>
      <c r="L291" s="42"/>
      <c r="M291" s="192"/>
      <c r="N291" s="193"/>
      <c r="O291" s="67"/>
      <c r="P291" s="67"/>
      <c r="Q291" s="67"/>
      <c r="R291" s="67"/>
      <c r="S291" s="67"/>
      <c r="T291" s="68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U291" s="20" t="s">
        <v>87</v>
      </c>
    </row>
    <row r="292" spans="1:65" s="2" customFormat="1" ht="24.15" customHeight="1">
      <c r="A292" s="37"/>
      <c r="B292" s="38"/>
      <c r="C292" s="251" t="s">
        <v>413</v>
      </c>
      <c r="D292" s="251" t="s">
        <v>369</v>
      </c>
      <c r="E292" s="252" t="s">
        <v>414</v>
      </c>
      <c r="F292" s="253" t="s">
        <v>415</v>
      </c>
      <c r="G292" s="254" t="s">
        <v>267</v>
      </c>
      <c r="H292" s="255">
        <v>7.7930000000000001</v>
      </c>
      <c r="I292" s="256"/>
      <c r="J292" s="257">
        <f>ROUND(I292*H292,2)</f>
        <v>0</v>
      </c>
      <c r="K292" s="253" t="s">
        <v>125</v>
      </c>
      <c r="L292" s="258"/>
      <c r="M292" s="259" t="s">
        <v>19</v>
      </c>
      <c r="N292" s="260" t="s">
        <v>48</v>
      </c>
      <c r="O292" s="67"/>
      <c r="P292" s="185">
        <f>O292*H292</f>
        <v>0</v>
      </c>
      <c r="Q292" s="185">
        <v>8.9999999999999998E-4</v>
      </c>
      <c r="R292" s="185">
        <f>Q292*H292</f>
        <v>7.0137000000000003E-3</v>
      </c>
      <c r="S292" s="185">
        <v>0</v>
      </c>
      <c r="T292" s="186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187" t="s">
        <v>169</v>
      </c>
      <c r="AT292" s="187" t="s">
        <v>369</v>
      </c>
      <c r="AU292" s="187" t="s">
        <v>87</v>
      </c>
      <c r="AY292" s="20" t="s">
        <v>118</v>
      </c>
      <c r="BE292" s="188">
        <f>IF(N292="základní",J292,0)</f>
        <v>0</v>
      </c>
      <c r="BF292" s="188">
        <f>IF(N292="snížená",J292,0)</f>
        <v>0</v>
      </c>
      <c r="BG292" s="188">
        <f>IF(N292="zákl. přenesená",J292,0)</f>
        <v>0</v>
      </c>
      <c r="BH292" s="188">
        <f>IF(N292="sníž. přenesená",J292,0)</f>
        <v>0</v>
      </c>
      <c r="BI292" s="188">
        <f>IF(N292="nulová",J292,0)</f>
        <v>0</v>
      </c>
      <c r="BJ292" s="20" t="s">
        <v>85</v>
      </c>
      <c r="BK292" s="188">
        <f>ROUND(I292*H292,2)</f>
        <v>0</v>
      </c>
      <c r="BL292" s="20" t="s">
        <v>145</v>
      </c>
      <c r="BM292" s="187" t="s">
        <v>416</v>
      </c>
    </row>
    <row r="293" spans="1:65" s="13" customFormat="1" ht="10">
      <c r="B293" s="201"/>
      <c r="C293" s="202"/>
      <c r="D293" s="194" t="s">
        <v>270</v>
      </c>
      <c r="E293" s="202"/>
      <c r="F293" s="204" t="s">
        <v>417</v>
      </c>
      <c r="G293" s="202"/>
      <c r="H293" s="205">
        <v>7.7930000000000001</v>
      </c>
      <c r="I293" s="206"/>
      <c r="J293" s="202"/>
      <c r="K293" s="202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270</v>
      </c>
      <c r="AU293" s="211" t="s">
        <v>87</v>
      </c>
      <c r="AV293" s="13" t="s">
        <v>87</v>
      </c>
      <c r="AW293" s="13" t="s">
        <v>4</v>
      </c>
      <c r="AX293" s="13" t="s">
        <v>85</v>
      </c>
      <c r="AY293" s="211" t="s">
        <v>118</v>
      </c>
    </row>
    <row r="294" spans="1:65" s="2" customFormat="1" ht="55.5" customHeight="1">
      <c r="A294" s="37"/>
      <c r="B294" s="38"/>
      <c r="C294" s="176" t="s">
        <v>418</v>
      </c>
      <c r="D294" s="176" t="s">
        <v>121</v>
      </c>
      <c r="E294" s="177" t="s">
        <v>419</v>
      </c>
      <c r="F294" s="178" t="s">
        <v>420</v>
      </c>
      <c r="G294" s="179" t="s">
        <v>317</v>
      </c>
      <c r="H294" s="180">
        <v>129.54400000000001</v>
      </c>
      <c r="I294" s="181"/>
      <c r="J294" s="182">
        <f>ROUND(I294*H294,2)</f>
        <v>0</v>
      </c>
      <c r="K294" s="178" t="s">
        <v>125</v>
      </c>
      <c r="L294" s="42"/>
      <c r="M294" s="183" t="s">
        <v>19</v>
      </c>
      <c r="N294" s="184" t="s">
        <v>48</v>
      </c>
      <c r="O294" s="67"/>
      <c r="P294" s="185">
        <f>O294*H294</f>
        <v>0</v>
      </c>
      <c r="Q294" s="185">
        <v>3.3899999999999998E-3</v>
      </c>
      <c r="R294" s="185">
        <f>Q294*H294</f>
        <v>0.43915416000000002</v>
      </c>
      <c r="S294" s="185">
        <v>0</v>
      </c>
      <c r="T294" s="186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7" t="s">
        <v>145</v>
      </c>
      <c r="AT294" s="187" t="s">
        <v>121</v>
      </c>
      <c r="AU294" s="187" t="s">
        <v>87</v>
      </c>
      <c r="AY294" s="20" t="s">
        <v>118</v>
      </c>
      <c r="BE294" s="188">
        <f>IF(N294="základní",J294,0)</f>
        <v>0</v>
      </c>
      <c r="BF294" s="188">
        <f>IF(N294="snížená",J294,0)</f>
        <v>0</v>
      </c>
      <c r="BG294" s="188">
        <f>IF(N294="zákl. přenesená",J294,0)</f>
        <v>0</v>
      </c>
      <c r="BH294" s="188">
        <f>IF(N294="sníž. přenesená",J294,0)</f>
        <v>0</v>
      </c>
      <c r="BI294" s="188">
        <f>IF(N294="nulová",J294,0)</f>
        <v>0</v>
      </c>
      <c r="BJ294" s="20" t="s">
        <v>85</v>
      </c>
      <c r="BK294" s="188">
        <f>ROUND(I294*H294,2)</f>
        <v>0</v>
      </c>
      <c r="BL294" s="20" t="s">
        <v>145</v>
      </c>
      <c r="BM294" s="187" t="s">
        <v>421</v>
      </c>
    </row>
    <row r="295" spans="1:65" s="2" customFormat="1" ht="10">
      <c r="A295" s="37"/>
      <c r="B295" s="38"/>
      <c r="C295" s="39"/>
      <c r="D295" s="189" t="s">
        <v>128</v>
      </c>
      <c r="E295" s="39"/>
      <c r="F295" s="190" t="s">
        <v>422</v>
      </c>
      <c r="G295" s="39"/>
      <c r="H295" s="39"/>
      <c r="I295" s="191"/>
      <c r="J295" s="39"/>
      <c r="K295" s="39"/>
      <c r="L295" s="42"/>
      <c r="M295" s="192"/>
      <c r="N295" s="193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128</v>
      </c>
      <c r="AU295" s="20" t="s">
        <v>87</v>
      </c>
    </row>
    <row r="296" spans="1:65" s="15" customFormat="1" ht="10">
      <c r="B296" s="228"/>
      <c r="C296" s="229"/>
      <c r="D296" s="194" t="s">
        <v>270</v>
      </c>
      <c r="E296" s="230" t="s">
        <v>19</v>
      </c>
      <c r="F296" s="231" t="s">
        <v>386</v>
      </c>
      <c r="G296" s="229"/>
      <c r="H296" s="230" t="s">
        <v>19</v>
      </c>
      <c r="I296" s="232"/>
      <c r="J296" s="229"/>
      <c r="K296" s="229"/>
      <c r="L296" s="233"/>
      <c r="M296" s="234"/>
      <c r="N296" s="235"/>
      <c r="O296" s="235"/>
      <c r="P296" s="235"/>
      <c r="Q296" s="235"/>
      <c r="R296" s="235"/>
      <c r="S296" s="235"/>
      <c r="T296" s="236"/>
      <c r="AT296" s="237" t="s">
        <v>270</v>
      </c>
      <c r="AU296" s="237" t="s">
        <v>87</v>
      </c>
      <c r="AV296" s="15" t="s">
        <v>85</v>
      </c>
      <c r="AW296" s="15" t="s">
        <v>38</v>
      </c>
      <c r="AX296" s="15" t="s">
        <v>77</v>
      </c>
      <c r="AY296" s="237" t="s">
        <v>118</v>
      </c>
    </row>
    <row r="297" spans="1:65" s="15" customFormat="1" ht="10">
      <c r="B297" s="228"/>
      <c r="C297" s="229"/>
      <c r="D297" s="194" t="s">
        <v>270</v>
      </c>
      <c r="E297" s="230" t="s">
        <v>19</v>
      </c>
      <c r="F297" s="231" t="s">
        <v>423</v>
      </c>
      <c r="G297" s="229"/>
      <c r="H297" s="230" t="s">
        <v>19</v>
      </c>
      <c r="I297" s="232"/>
      <c r="J297" s="229"/>
      <c r="K297" s="229"/>
      <c r="L297" s="233"/>
      <c r="M297" s="234"/>
      <c r="N297" s="235"/>
      <c r="O297" s="235"/>
      <c r="P297" s="235"/>
      <c r="Q297" s="235"/>
      <c r="R297" s="235"/>
      <c r="S297" s="235"/>
      <c r="T297" s="236"/>
      <c r="AT297" s="237" t="s">
        <v>270</v>
      </c>
      <c r="AU297" s="237" t="s">
        <v>87</v>
      </c>
      <c r="AV297" s="15" t="s">
        <v>85</v>
      </c>
      <c r="AW297" s="15" t="s">
        <v>38</v>
      </c>
      <c r="AX297" s="15" t="s">
        <v>77</v>
      </c>
      <c r="AY297" s="237" t="s">
        <v>118</v>
      </c>
    </row>
    <row r="298" spans="1:65" s="15" customFormat="1" ht="10">
      <c r="B298" s="228"/>
      <c r="C298" s="229"/>
      <c r="D298" s="194" t="s">
        <v>270</v>
      </c>
      <c r="E298" s="230" t="s">
        <v>19</v>
      </c>
      <c r="F298" s="231" t="s">
        <v>424</v>
      </c>
      <c r="G298" s="229"/>
      <c r="H298" s="230" t="s">
        <v>19</v>
      </c>
      <c r="I298" s="232"/>
      <c r="J298" s="229"/>
      <c r="K298" s="229"/>
      <c r="L298" s="233"/>
      <c r="M298" s="234"/>
      <c r="N298" s="235"/>
      <c r="O298" s="235"/>
      <c r="P298" s="235"/>
      <c r="Q298" s="235"/>
      <c r="R298" s="235"/>
      <c r="S298" s="235"/>
      <c r="T298" s="236"/>
      <c r="AT298" s="237" t="s">
        <v>270</v>
      </c>
      <c r="AU298" s="237" t="s">
        <v>87</v>
      </c>
      <c r="AV298" s="15" t="s">
        <v>85</v>
      </c>
      <c r="AW298" s="15" t="s">
        <v>38</v>
      </c>
      <c r="AX298" s="15" t="s">
        <v>77</v>
      </c>
      <c r="AY298" s="237" t="s">
        <v>118</v>
      </c>
    </row>
    <row r="299" spans="1:65" s="15" customFormat="1" ht="10">
      <c r="B299" s="228"/>
      <c r="C299" s="229"/>
      <c r="D299" s="194" t="s">
        <v>270</v>
      </c>
      <c r="E299" s="230" t="s">
        <v>19</v>
      </c>
      <c r="F299" s="231" t="s">
        <v>425</v>
      </c>
      <c r="G299" s="229"/>
      <c r="H299" s="230" t="s">
        <v>19</v>
      </c>
      <c r="I299" s="232"/>
      <c r="J299" s="229"/>
      <c r="K299" s="229"/>
      <c r="L299" s="233"/>
      <c r="M299" s="234"/>
      <c r="N299" s="235"/>
      <c r="O299" s="235"/>
      <c r="P299" s="235"/>
      <c r="Q299" s="235"/>
      <c r="R299" s="235"/>
      <c r="S299" s="235"/>
      <c r="T299" s="236"/>
      <c r="AT299" s="237" t="s">
        <v>270</v>
      </c>
      <c r="AU299" s="237" t="s">
        <v>87</v>
      </c>
      <c r="AV299" s="15" t="s">
        <v>85</v>
      </c>
      <c r="AW299" s="15" t="s">
        <v>38</v>
      </c>
      <c r="AX299" s="15" t="s">
        <v>77</v>
      </c>
      <c r="AY299" s="237" t="s">
        <v>118</v>
      </c>
    </row>
    <row r="300" spans="1:65" s="13" customFormat="1" ht="10">
      <c r="B300" s="201"/>
      <c r="C300" s="202"/>
      <c r="D300" s="194" t="s">
        <v>270</v>
      </c>
      <c r="E300" s="204" t="s">
        <v>19</v>
      </c>
      <c r="F300" s="249" t="s">
        <v>206</v>
      </c>
      <c r="G300" s="202"/>
      <c r="H300" s="205">
        <v>129.54400000000001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270</v>
      </c>
      <c r="AU300" s="211" t="s">
        <v>87</v>
      </c>
      <c r="AV300" s="13" t="s">
        <v>87</v>
      </c>
      <c r="AW300" s="13" t="s">
        <v>38</v>
      </c>
      <c r="AX300" s="13" t="s">
        <v>85</v>
      </c>
      <c r="AY300" s="211" t="s">
        <v>118</v>
      </c>
    </row>
    <row r="301" spans="1:65" s="2" customFormat="1" ht="10.5">
      <c r="A301" s="37"/>
      <c r="B301" s="38"/>
      <c r="C301" s="39"/>
      <c r="D301" s="194" t="s">
        <v>279</v>
      </c>
      <c r="E301" s="39"/>
      <c r="F301" s="223" t="s">
        <v>426</v>
      </c>
      <c r="G301" s="39"/>
      <c r="H301" s="39"/>
      <c r="I301" s="39"/>
      <c r="J301" s="39"/>
      <c r="K301" s="39"/>
      <c r="L301" s="42"/>
      <c r="M301" s="192"/>
      <c r="N301" s="193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U301" s="20" t="s">
        <v>87</v>
      </c>
    </row>
    <row r="302" spans="1:65" s="2" customFormat="1" ht="10">
      <c r="A302" s="37"/>
      <c r="B302" s="38"/>
      <c r="C302" s="39"/>
      <c r="D302" s="194" t="s">
        <v>279</v>
      </c>
      <c r="E302" s="39"/>
      <c r="F302" s="224" t="s">
        <v>427</v>
      </c>
      <c r="G302" s="39"/>
      <c r="H302" s="225">
        <v>24.3</v>
      </c>
      <c r="I302" s="39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U302" s="20" t="s">
        <v>87</v>
      </c>
    </row>
    <row r="303" spans="1:65" s="2" customFormat="1" ht="10.5">
      <c r="A303" s="37"/>
      <c r="B303" s="38"/>
      <c r="C303" s="39"/>
      <c r="D303" s="194" t="s">
        <v>279</v>
      </c>
      <c r="E303" s="39"/>
      <c r="F303" s="223" t="s">
        <v>428</v>
      </c>
      <c r="G303" s="39"/>
      <c r="H303" s="39"/>
      <c r="I303" s="39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U303" s="20" t="s">
        <v>87</v>
      </c>
    </row>
    <row r="304" spans="1:65" s="2" customFormat="1" ht="10">
      <c r="A304" s="37"/>
      <c r="B304" s="38"/>
      <c r="C304" s="39"/>
      <c r="D304" s="194" t="s">
        <v>279</v>
      </c>
      <c r="E304" s="39"/>
      <c r="F304" s="224" t="s">
        <v>429</v>
      </c>
      <c r="G304" s="39"/>
      <c r="H304" s="225">
        <v>13.95</v>
      </c>
      <c r="I304" s="39"/>
      <c r="J304" s="39"/>
      <c r="K304" s="39"/>
      <c r="L304" s="42"/>
      <c r="M304" s="192"/>
      <c r="N304" s="193"/>
      <c r="O304" s="67"/>
      <c r="P304" s="67"/>
      <c r="Q304" s="67"/>
      <c r="R304" s="67"/>
      <c r="S304" s="67"/>
      <c r="T304" s="68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U304" s="20" t="s">
        <v>87</v>
      </c>
    </row>
    <row r="305" spans="1:65" s="2" customFormat="1" ht="10.5">
      <c r="A305" s="37"/>
      <c r="B305" s="38"/>
      <c r="C305" s="39"/>
      <c r="D305" s="194" t="s">
        <v>279</v>
      </c>
      <c r="E305" s="39"/>
      <c r="F305" s="223" t="s">
        <v>285</v>
      </c>
      <c r="G305" s="39"/>
      <c r="H305" s="39"/>
      <c r="I305" s="39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U305" s="20" t="s">
        <v>87</v>
      </c>
    </row>
    <row r="306" spans="1:65" s="2" customFormat="1" ht="10">
      <c r="A306" s="37"/>
      <c r="B306" s="38"/>
      <c r="C306" s="39"/>
      <c r="D306" s="194" t="s">
        <v>279</v>
      </c>
      <c r="E306" s="39"/>
      <c r="F306" s="224" t="s">
        <v>286</v>
      </c>
      <c r="G306" s="39"/>
      <c r="H306" s="225">
        <v>12.851000000000001</v>
      </c>
      <c r="I306" s="39"/>
      <c r="J306" s="39"/>
      <c r="K306" s="39"/>
      <c r="L306" s="42"/>
      <c r="M306" s="192"/>
      <c r="N306" s="193"/>
      <c r="O306" s="67"/>
      <c r="P306" s="67"/>
      <c r="Q306" s="67"/>
      <c r="R306" s="67"/>
      <c r="S306" s="67"/>
      <c r="T306" s="68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U306" s="20" t="s">
        <v>87</v>
      </c>
    </row>
    <row r="307" spans="1:65" s="2" customFormat="1" ht="10.5">
      <c r="A307" s="37"/>
      <c r="B307" s="38"/>
      <c r="C307" s="39"/>
      <c r="D307" s="194" t="s">
        <v>279</v>
      </c>
      <c r="E307" s="39"/>
      <c r="F307" s="223" t="s">
        <v>430</v>
      </c>
      <c r="G307" s="39"/>
      <c r="H307" s="39"/>
      <c r="I307" s="39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U307" s="20" t="s">
        <v>87</v>
      </c>
    </row>
    <row r="308" spans="1:65" s="2" customFormat="1" ht="10">
      <c r="A308" s="37"/>
      <c r="B308" s="38"/>
      <c r="C308" s="39"/>
      <c r="D308" s="194" t="s">
        <v>279</v>
      </c>
      <c r="E308" s="39"/>
      <c r="F308" s="224" t="s">
        <v>431</v>
      </c>
      <c r="G308" s="39"/>
      <c r="H308" s="225">
        <v>27.492999999999999</v>
      </c>
      <c r="I308" s="39"/>
      <c r="J308" s="39"/>
      <c r="K308" s="39"/>
      <c r="L308" s="42"/>
      <c r="M308" s="192"/>
      <c r="N308" s="193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U308" s="20" t="s">
        <v>87</v>
      </c>
    </row>
    <row r="309" spans="1:65" s="2" customFormat="1" ht="10.5">
      <c r="A309" s="37"/>
      <c r="B309" s="38"/>
      <c r="C309" s="39"/>
      <c r="D309" s="194" t="s">
        <v>279</v>
      </c>
      <c r="E309" s="39"/>
      <c r="F309" s="223" t="s">
        <v>432</v>
      </c>
      <c r="G309" s="39"/>
      <c r="H309" s="39"/>
      <c r="I309" s="39"/>
      <c r="J309" s="39"/>
      <c r="K309" s="39"/>
      <c r="L309" s="42"/>
      <c r="M309" s="192"/>
      <c r="N309" s="193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U309" s="20" t="s">
        <v>87</v>
      </c>
    </row>
    <row r="310" spans="1:65" s="2" customFormat="1" ht="10">
      <c r="A310" s="37"/>
      <c r="B310" s="38"/>
      <c r="C310" s="39"/>
      <c r="D310" s="194" t="s">
        <v>279</v>
      </c>
      <c r="E310" s="39"/>
      <c r="F310" s="224" t="s">
        <v>433</v>
      </c>
      <c r="G310" s="39"/>
      <c r="H310" s="225">
        <v>12.75</v>
      </c>
      <c r="I310" s="39"/>
      <c r="J310" s="39"/>
      <c r="K310" s="39"/>
      <c r="L310" s="42"/>
      <c r="M310" s="192"/>
      <c r="N310" s="193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U310" s="20" t="s">
        <v>87</v>
      </c>
    </row>
    <row r="311" spans="1:65" s="2" customFormat="1" ht="10.5">
      <c r="A311" s="37"/>
      <c r="B311" s="38"/>
      <c r="C311" s="39"/>
      <c r="D311" s="194" t="s">
        <v>279</v>
      </c>
      <c r="E311" s="39"/>
      <c r="F311" s="223" t="s">
        <v>287</v>
      </c>
      <c r="G311" s="39"/>
      <c r="H311" s="39"/>
      <c r="I311" s="39"/>
      <c r="J311" s="39"/>
      <c r="K311" s="39"/>
      <c r="L311" s="42"/>
      <c r="M311" s="192"/>
      <c r="N311" s="193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U311" s="20" t="s">
        <v>87</v>
      </c>
    </row>
    <row r="312" spans="1:65" s="2" customFormat="1" ht="10">
      <c r="A312" s="37"/>
      <c r="B312" s="38"/>
      <c r="C312" s="39"/>
      <c r="D312" s="194" t="s">
        <v>279</v>
      </c>
      <c r="E312" s="39"/>
      <c r="F312" s="224" t="s">
        <v>288</v>
      </c>
      <c r="G312" s="39"/>
      <c r="H312" s="225">
        <v>12.95</v>
      </c>
      <c r="I312" s="39"/>
      <c r="J312" s="39"/>
      <c r="K312" s="39"/>
      <c r="L312" s="42"/>
      <c r="M312" s="192"/>
      <c r="N312" s="193"/>
      <c r="O312" s="67"/>
      <c r="P312" s="67"/>
      <c r="Q312" s="67"/>
      <c r="R312" s="67"/>
      <c r="S312" s="67"/>
      <c r="T312" s="68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U312" s="20" t="s">
        <v>87</v>
      </c>
    </row>
    <row r="313" spans="1:65" s="2" customFormat="1" ht="10.5">
      <c r="A313" s="37"/>
      <c r="B313" s="38"/>
      <c r="C313" s="39"/>
      <c r="D313" s="194" t="s">
        <v>279</v>
      </c>
      <c r="E313" s="39"/>
      <c r="F313" s="223" t="s">
        <v>434</v>
      </c>
      <c r="G313" s="39"/>
      <c r="H313" s="39"/>
      <c r="I313" s="39"/>
      <c r="J313" s="39"/>
      <c r="K313" s="39"/>
      <c r="L313" s="42"/>
      <c r="M313" s="192"/>
      <c r="N313" s="193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U313" s="20" t="s">
        <v>87</v>
      </c>
    </row>
    <row r="314" spans="1:65" s="2" customFormat="1" ht="10">
      <c r="A314" s="37"/>
      <c r="B314" s="38"/>
      <c r="C314" s="39"/>
      <c r="D314" s="194" t="s">
        <v>279</v>
      </c>
      <c r="E314" s="39"/>
      <c r="F314" s="224" t="s">
        <v>435</v>
      </c>
      <c r="G314" s="39"/>
      <c r="H314" s="225">
        <v>12.01</v>
      </c>
      <c r="I314" s="39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U314" s="20" t="s">
        <v>87</v>
      </c>
    </row>
    <row r="315" spans="1:65" s="2" customFormat="1" ht="10.5">
      <c r="A315" s="37"/>
      <c r="B315" s="38"/>
      <c r="C315" s="39"/>
      <c r="D315" s="194" t="s">
        <v>279</v>
      </c>
      <c r="E315" s="39"/>
      <c r="F315" s="223" t="s">
        <v>436</v>
      </c>
      <c r="G315" s="39"/>
      <c r="H315" s="39"/>
      <c r="I315" s="39"/>
      <c r="J315" s="39"/>
      <c r="K315" s="39"/>
      <c r="L315" s="42"/>
      <c r="M315" s="192"/>
      <c r="N315" s="193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U315" s="20" t="s">
        <v>87</v>
      </c>
    </row>
    <row r="316" spans="1:65" s="2" customFormat="1" ht="10">
      <c r="A316" s="37"/>
      <c r="B316" s="38"/>
      <c r="C316" s="39"/>
      <c r="D316" s="194" t="s">
        <v>279</v>
      </c>
      <c r="E316" s="39"/>
      <c r="F316" s="224" t="s">
        <v>290</v>
      </c>
      <c r="G316" s="39"/>
      <c r="H316" s="225">
        <v>6.62</v>
      </c>
      <c r="I316" s="39"/>
      <c r="J316" s="39"/>
      <c r="K316" s="39"/>
      <c r="L316" s="42"/>
      <c r="M316" s="192"/>
      <c r="N316" s="193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U316" s="20" t="s">
        <v>87</v>
      </c>
    </row>
    <row r="317" spans="1:65" s="2" customFormat="1" ht="10.5">
      <c r="A317" s="37"/>
      <c r="B317" s="38"/>
      <c r="C317" s="39"/>
      <c r="D317" s="194" t="s">
        <v>279</v>
      </c>
      <c r="E317" s="39"/>
      <c r="F317" s="223" t="s">
        <v>289</v>
      </c>
      <c r="G317" s="39"/>
      <c r="H317" s="39"/>
      <c r="I317" s="39"/>
      <c r="J317" s="39"/>
      <c r="K317" s="39"/>
      <c r="L317" s="42"/>
      <c r="M317" s="192"/>
      <c r="N317" s="193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U317" s="20" t="s">
        <v>87</v>
      </c>
    </row>
    <row r="318" spans="1:65" s="2" customFormat="1" ht="10">
      <c r="A318" s="37"/>
      <c r="B318" s="38"/>
      <c r="C318" s="39"/>
      <c r="D318" s="194" t="s">
        <v>279</v>
      </c>
      <c r="E318" s="39"/>
      <c r="F318" s="224" t="s">
        <v>290</v>
      </c>
      <c r="G318" s="39"/>
      <c r="H318" s="225">
        <v>6.62</v>
      </c>
      <c r="I318" s="39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U318" s="20" t="s">
        <v>87</v>
      </c>
    </row>
    <row r="319" spans="1:65" s="2" customFormat="1" ht="21.75" customHeight="1">
      <c r="A319" s="37"/>
      <c r="B319" s="38"/>
      <c r="C319" s="251" t="s">
        <v>437</v>
      </c>
      <c r="D319" s="251" t="s">
        <v>369</v>
      </c>
      <c r="E319" s="252" t="s">
        <v>438</v>
      </c>
      <c r="F319" s="253" t="s">
        <v>439</v>
      </c>
      <c r="G319" s="254" t="s">
        <v>267</v>
      </c>
      <c r="H319" s="255">
        <v>28.5</v>
      </c>
      <c r="I319" s="256"/>
      <c r="J319" s="257">
        <f>ROUND(I319*H319,2)</f>
        <v>0</v>
      </c>
      <c r="K319" s="253" t="s">
        <v>125</v>
      </c>
      <c r="L319" s="258"/>
      <c r="M319" s="259" t="s">
        <v>19</v>
      </c>
      <c r="N319" s="260" t="s">
        <v>48</v>
      </c>
      <c r="O319" s="67"/>
      <c r="P319" s="185">
        <f>O319*H319</f>
        <v>0</v>
      </c>
      <c r="Q319" s="185">
        <v>4.4999999999999999E-4</v>
      </c>
      <c r="R319" s="185">
        <f>Q319*H319</f>
        <v>1.2825E-2</v>
      </c>
      <c r="S319" s="185">
        <v>0</v>
      </c>
      <c r="T319" s="186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187" t="s">
        <v>169</v>
      </c>
      <c r="AT319" s="187" t="s">
        <v>369</v>
      </c>
      <c r="AU319" s="187" t="s">
        <v>87</v>
      </c>
      <c r="AY319" s="20" t="s">
        <v>118</v>
      </c>
      <c r="BE319" s="188">
        <f>IF(N319="základní",J319,0)</f>
        <v>0</v>
      </c>
      <c r="BF319" s="188">
        <f>IF(N319="snížená",J319,0)</f>
        <v>0</v>
      </c>
      <c r="BG319" s="188">
        <f>IF(N319="zákl. přenesená",J319,0)</f>
        <v>0</v>
      </c>
      <c r="BH319" s="188">
        <f>IF(N319="sníž. přenesená",J319,0)</f>
        <v>0</v>
      </c>
      <c r="BI319" s="188">
        <f>IF(N319="nulová",J319,0)</f>
        <v>0</v>
      </c>
      <c r="BJ319" s="20" t="s">
        <v>85</v>
      </c>
      <c r="BK319" s="188">
        <f>ROUND(I319*H319,2)</f>
        <v>0</v>
      </c>
      <c r="BL319" s="20" t="s">
        <v>145</v>
      </c>
      <c r="BM319" s="187" t="s">
        <v>440</v>
      </c>
    </row>
    <row r="320" spans="1:65" s="13" customFormat="1" ht="10">
      <c r="B320" s="201"/>
      <c r="C320" s="202"/>
      <c r="D320" s="194" t="s">
        <v>270</v>
      </c>
      <c r="E320" s="202"/>
      <c r="F320" s="204" t="s">
        <v>441</v>
      </c>
      <c r="G320" s="202"/>
      <c r="H320" s="205">
        <v>28.5</v>
      </c>
      <c r="I320" s="206"/>
      <c r="J320" s="202"/>
      <c r="K320" s="202"/>
      <c r="L320" s="207"/>
      <c r="M320" s="208"/>
      <c r="N320" s="209"/>
      <c r="O320" s="209"/>
      <c r="P320" s="209"/>
      <c r="Q320" s="209"/>
      <c r="R320" s="209"/>
      <c r="S320" s="209"/>
      <c r="T320" s="210"/>
      <c r="AT320" s="211" t="s">
        <v>270</v>
      </c>
      <c r="AU320" s="211" t="s">
        <v>87</v>
      </c>
      <c r="AV320" s="13" t="s">
        <v>87</v>
      </c>
      <c r="AW320" s="13" t="s">
        <v>4</v>
      </c>
      <c r="AX320" s="13" t="s">
        <v>85</v>
      </c>
      <c r="AY320" s="211" t="s">
        <v>118</v>
      </c>
    </row>
    <row r="321" spans="1:65" s="2" customFormat="1" ht="21.75" customHeight="1">
      <c r="A321" s="37"/>
      <c r="B321" s="38"/>
      <c r="C321" s="251" t="s">
        <v>442</v>
      </c>
      <c r="D321" s="251" t="s">
        <v>369</v>
      </c>
      <c r="E321" s="252" t="s">
        <v>443</v>
      </c>
      <c r="F321" s="253" t="s">
        <v>444</v>
      </c>
      <c r="G321" s="254" t="s">
        <v>267</v>
      </c>
      <c r="H321" s="255">
        <v>28.5</v>
      </c>
      <c r="I321" s="256"/>
      <c r="J321" s="257">
        <f>ROUND(I321*H321,2)</f>
        <v>0</v>
      </c>
      <c r="K321" s="253" t="s">
        <v>125</v>
      </c>
      <c r="L321" s="258"/>
      <c r="M321" s="259" t="s">
        <v>19</v>
      </c>
      <c r="N321" s="260" t="s">
        <v>48</v>
      </c>
      <c r="O321" s="67"/>
      <c r="P321" s="185">
        <f>O321*H321</f>
        <v>0</v>
      </c>
      <c r="Q321" s="185">
        <v>5.9999999999999995E-4</v>
      </c>
      <c r="R321" s="185">
        <f>Q321*H321</f>
        <v>1.7099999999999997E-2</v>
      </c>
      <c r="S321" s="185">
        <v>0</v>
      </c>
      <c r="T321" s="186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187" t="s">
        <v>169</v>
      </c>
      <c r="AT321" s="187" t="s">
        <v>369</v>
      </c>
      <c r="AU321" s="187" t="s">
        <v>87</v>
      </c>
      <c r="AY321" s="20" t="s">
        <v>118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0" t="s">
        <v>85</v>
      </c>
      <c r="BK321" s="188">
        <f>ROUND(I321*H321,2)</f>
        <v>0</v>
      </c>
      <c r="BL321" s="20" t="s">
        <v>145</v>
      </c>
      <c r="BM321" s="187" t="s">
        <v>445</v>
      </c>
    </row>
    <row r="322" spans="1:65" s="13" customFormat="1" ht="10">
      <c r="B322" s="201"/>
      <c r="C322" s="202"/>
      <c r="D322" s="194" t="s">
        <v>270</v>
      </c>
      <c r="E322" s="202"/>
      <c r="F322" s="204" t="s">
        <v>441</v>
      </c>
      <c r="G322" s="202"/>
      <c r="H322" s="205">
        <v>28.5</v>
      </c>
      <c r="I322" s="206"/>
      <c r="J322" s="202"/>
      <c r="K322" s="202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270</v>
      </c>
      <c r="AU322" s="211" t="s">
        <v>87</v>
      </c>
      <c r="AV322" s="13" t="s">
        <v>87</v>
      </c>
      <c r="AW322" s="13" t="s">
        <v>4</v>
      </c>
      <c r="AX322" s="13" t="s">
        <v>85</v>
      </c>
      <c r="AY322" s="211" t="s">
        <v>118</v>
      </c>
    </row>
    <row r="323" spans="1:65" s="2" customFormat="1" ht="55.5" customHeight="1">
      <c r="A323" s="37"/>
      <c r="B323" s="38"/>
      <c r="C323" s="176" t="s">
        <v>7</v>
      </c>
      <c r="D323" s="176" t="s">
        <v>121</v>
      </c>
      <c r="E323" s="177" t="s">
        <v>446</v>
      </c>
      <c r="F323" s="178" t="s">
        <v>447</v>
      </c>
      <c r="G323" s="179" t="s">
        <v>267</v>
      </c>
      <c r="H323" s="180">
        <v>405.02</v>
      </c>
      <c r="I323" s="181"/>
      <c r="J323" s="182">
        <f>ROUND(I323*H323,2)</f>
        <v>0</v>
      </c>
      <c r="K323" s="178" t="s">
        <v>125</v>
      </c>
      <c r="L323" s="42"/>
      <c r="M323" s="183" t="s">
        <v>19</v>
      </c>
      <c r="N323" s="184" t="s">
        <v>48</v>
      </c>
      <c r="O323" s="67"/>
      <c r="P323" s="185">
        <f>O323*H323</f>
        <v>0</v>
      </c>
      <c r="Q323" s="185">
        <v>8.0000000000000007E-5</v>
      </c>
      <c r="R323" s="185">
        <f>Q323*H323</f>
        <v>3.2401600000000003E-2</v>
      </c>
      <c r="S323" s="185">
        <v>0</v>
      </c>
      <c r="T323" s="186">
        <f>S323*H323</f>
        <v>0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187" t="s">
        <v>145</v>
      </c>
      <c r="AT323" s="187" t="s">
        <v>121</v>
      </c>
      <c r="AU323" s="187" t="s">
        <v>87</v>
      </c>
      <c r="AY323" s="20" t="s">
        <v>118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20" t="s">
        <v>85</v>
      </c>
      <c r="BK323" s="188">
        <f>ROUND(I323*H323,2)</f>
        <v>0</v>
      </c>
      <c r="BL323" s="20" t="s">
        <v>145</v>
      </c>
      <c r="BM323" s="187" t="s">
        <v>448</v>
      </c>
    </row>
    <row r="324" spans="1:65" s="2" customFormat="1" ht="10">
      <c r="A324" s="37"/>
      <c r="B324" s="38"/>
      <c r="C324" s="39"/>
      <c r="D324" s="189" t="s">
        <v>128</v>
      </c>
      <c r="E324" s="39"/>
      <c r="F324" s="190" t="s">
        <v>449</v>
      </c>
      <c r="G324" s="39"/>
      <c r="H324" s="39"/>
      <c r="I324" s="191"/>
      <c r="J324" s="39"/>
      <c r="K324" s="39"/>
      <c r="L324" s="42"/>
      <c r="M324" s="192"/>
      <c r="N324" s="193"/>
      <c r="O324" s="67"/>
      <c r="P324" s="67"/>
      <c r="Q324" s="67"/>
      <c r="R324" s="67"/>
      <c r="S324" s="67"/>
      <c r="T324" s="68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20" t="s">
        <v>128</v>
      </c>
      <c r="AU324" s="20" t="s">
        <v>87</v>
      </c>
    </row>
    <row r="325" spans="1:65" s="13" customFormat="1" ht="10">
      <c r="B325" s="201"/>
      <c r="C325" s="202"/>
      <c r="D325" s="194" t="s">
        <v>270</v>
      </c>
      <c r="E325" s="204" t="s">
        <v>19</v>
      </c>
      <c r="F325" s="249" t="s">
        <v>200</v>
      </c>
      <c r="G325" s="202"/>
      <c r="H325" s="205">
        <v>405.02</v>
      </c>
      <c r="I325" s="206"/>
      <c r="J325" s="202"/>
      <c r="K325" s="202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270</v>
      </c>
      <c r="AU325" s="211" t="s">
        <v>87</v>
      </c>
      <c r="AV325" s="13" t="s">
        <v>87</v>
      </c>
      <c r="AW325" s="13" t="s">
        <v>38</v>
      </c>
      <c r="AX325" s="13" t="s">
        <v>85</v>
      </c>
      <c r="AY325" s="211" t="s">
        <v>118</v>
      </c>
    </row>
    <row r="326" spans="1:65" s="2" customFormat="1" ht="10">
      <c r="A326" s="37"/>
      <c r="B326" s="38"/>
      <c r="C326" s="39"/>
      <c r="D326" s="194" t="s">
        <v>279</v>
      </c>
      <c r="E326" s="39"/>
      <c r="F326" s="250" t="s">
        <v>341</v>
      </c>
      <c r="G326" s="39"/>
      <c r="H326" s="39"/>
      <c r="I326" s="39"/>
      <c r="J326" s="39"/>
      <c r="K326" s="39"/>
      <c r="L326" s="42"/>
      <c r="M326" s="192"/>
      <c r="N326" s="193"/>
      <c r="O326" s="67"/>
      <c r="P326" s="67"/>
      <c r="Q326" s="67"/>
      <c r="R326" s="67"/>
      <c r="S326" s="67"/>
      <c r="T326" s="68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U326" s="20" t="s">
        <v>87</v>
      </c>
    </row>
    <row r="327" spans="1:65" s="2" customFormat="1" ht="10">
      <c r="A327" s="37"/>
      <c r="B327" s="38"/>
      <c r="C327" s="39"/>
      <c r="D327" s="194" t="s">
        <v>279</v>
      </c>
      <c r="E327" s="39"/>
      <c r="F327" s="224" t="s">
        <v>342</v>
      </c>
      <c r="G327" s="39"/>
      <c r="H327" s="225">
        <v>92.07</v>
      </c>
      <c r="I327" s="39"/>
      <c r="J327" s="39"/>
      <c r="K327" s="39"/>
      <c r="L327" s="42"/>
      <c r="M327" s="192"/>
      <c r="N327" s="193"/>
      <c r="O327" s="67"/>
      <c r="P327" s="67"/>
      <c r="Q327" s="67"/>
      <c r="R327" s="67"/>
      <c r="S327" s="67"/>
      <c r="T327" s="68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U327" s="20" t="s">
        <v>87</v>
      </c>
    </row>
    <row r="328" spans="1:65" s="2" customFormat="1" ht="10">
      <c r="A328" s="37"/>
      <c r="B328" s="38"/>
      <c r="C328" s="39"/>
      <c r="D328" s="194" t="s">
        <v>279</v>
      </c>
      <c r="E328" s="39"/>
      <c r="F328" s="224" t="s">
        <v>343</v>
      </c>
      <c r="G328" s="39"/>
      <c r="H328" s="225">
        <v>106.28</v>
      </c>
      <c r="I328" s="39"/>
      <c r="J328" s="39"/>
      <c r="K328" s="39"/>
      <c r="L328" s="42"/>
      <c r="M328" s="192"/>
      <c r="N328" s="193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U328" s="20" t="s">
        <v>87</v>
      </c>
    </row>
    <row r="329" spans="1:65" s="2" customFormat="1" ht="10">
      <c r="A329" s="37"/>
      <c r="B329" s="38"/>
      <c r="C329" s="39"/>
      <c r="D329" s="194" t="s">
        <v>279</v>
      </c>
      <c r="E329" s="39"/>
      <c r="F329" s="224" t="s">
        <v>344</v>
      </c>
      <c r="G329" s="39"/>
      <c r="H329" s="225">
        <v>101.06</v>
      </c>
      <c r="I329" s="39"/>
      <c r="J329" s="39"/>
      <c r="K329" s="39"/>
      <c r="L329" s="42"/>
      <c r="M329" s="192"/>
      <c r="N329" s="193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U329" s="20" t="s">
        <v>87</v>
      </c>
    </row>
    <row r="330" spans="1:65" s="2" customFormat="1" ht="10">
      <c r="A330" s="37"/>
      <c r="B330" s="38"/>
      <c r="C330" s="39"/>
      <c r="D330" s="194" t="s">
        <v>279</v>
      </c>
      <c r="E330" s="39"/>
      <c r="F330" s="224" t="s">
        <v>345</v>
      </c>
      <c r="G330" s="39"/>
      <c r="H330" s="225">
        <v>105.61</v>
      </c>
      <c r="I330" s="39"/>
      <c r="J330" s="39"/>
      <c r="K330" s="39"/>
      <c r="L330" s="42"/>
      <c r="M330" s="192"/>
      <c r="N330" s="193"/>
      <c r="O330" s="67"/>
      <c r="P330" s="67"/>
      <c r="Q330" s="67"/>
      <c r="R330" s="67"/>
      <c r="S330" s="67"/>
      <c r="T330" s="68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U330" s="20" t="s">
        <v>87</v>
      </c>
    </row>
    <row r="331" spans="1:65" s="2" customFormat="1" ht="10.5">
      <c r="A331" s="37"/>
      <c r="B331" s="38"/>
      <c r="C331" s="39"/>
      <c r="D331" s="194" t="s">
        <v>279</v>
      </c>
      <c r="E331" s="39"/>
      <c r="F331" s="226" t="s">
        <v>346</v>
      </c>
      <c r="G331" s="39"/>
      <c r="H331" s="39"/>
      <c r="I331" s="39"/>
      <c r="J331" s="39"/>
      <c r="K331" s="39"/>
      <c r="L331" s="42"/>
      <c r="M331" s="192"/>
      <c r="N331" s="193"/>
      <c r="O331" s="67"/>
      <c r="P331" s="67"/>
      <c r="Q331" s="67"/>
      <c r="R331" s="67"/>
      <c r="S331" s="67"/>
      <c r="T331" s="68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U331" s="20" t="s">
        <v>87</v>
      </c>
    </row>
    <row r="332" spans="1:65" s="2" customFormat="1" ht="10">
      <c r="A332" s="37"/>
      <c r="B332" s="38"/>
      <c r="C332" s="39"/>
      <c r="D332" s="194" t="s">
        <v>279</v>
      </c>
      <c r="E332" s="39"/>
      <c r="F332" s="227" t="s">
        <v>347</v>
      </c>
      <c r="G332" s="39"/>
      <c r="H332" s="225">
        <v>111.07</v>
      </c>
      <c r="I332" s="39"/>
      <c r="J332" s="39"/>
      <c r="K332" s="39"/>
      <c r="L332" s="42"/>
      <c r="M332" s="192"/>
      <c r="N332" s="193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U332" s="20" t="s">
        <v>87</v>
      </c>
    </row>
    <row r="333" spans="1:65" s="2" customFormat="1" ht="10.5">
      <c r="A333" s="37"/>
      <c r="B333" s="38"/>
      <c r="C333" s="39"/>
      <c r="D333" s="194" t="s">
        <v>279</v>
      </c>
      <c r="E333" s="39"/>
      <c r="F333" s="226" t="s">
        <v>348</v>
      </c>
      <c r="G333" s="39"/>
      <c r="H333" s="39"/>
      <c r="I333" s="39"/>
      <c r="J333" s="39"/>
      <c r="K333" s="39"/>
      <c r="L333" s="42"/>
      <c r="M333" s="192"/>
      <c r="N333" s="193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U333" s="20" t="s">
        <v>87</v>
      </c>
    </row>
    <row r="334" spans="1:65" s="2" customFormat="1" ht="10">
      <c r="A334" s="37"/>
      <c r="B334" s="38"/>
      <c r="C334" s="39"/>
      <c r="D334" s="194" t="s">
        <v>279</v>
      </c>
      <c r="E334" s="39"/>
      <c r="F334" s="227" t="s">
        <v>349</v>
      </c>
      <c r="G334" s="39"/>
      <c r="H334" s="225">
        <v>19</v>
      </c>
      <c r="I334" s="39"/>
      <c r="J334" s="39"/>
      <c r="K334" s="39"/>
      <c r="L334" s="42"/>
      <c r="M334" s="192"/>
      <c r="N334" s="193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U334" s="20" t="s">
        <v>87</v>
      </c>
    </row>
    <row r="335" spans="1:65" s="2" customFormat="1" ht="10.5">
      <c r="A335" s="37"/>
      <c r="B335" s="38"/>
      <c r="C335" s="39"/>
      <c r="D335" s="194" t="s">
        <v>279</v>
      </c>
      <c r="E335" s="39"/>
      <c r="F335" s="226" t="s">
        <v>350</v>
      </c>
      <c r="G335" s="39"/>
      <c r="H335" s="39"/>
      <c r="I335" s="39"/>
      <c r="J335" s="39"/>
      <c r="K335" s="39"/>
      <c r="L335" s="42"/>
      <c r="M335" s="192"/>
      <c r="N335" s="193"/>
      <c r="O335" s="67"/>
      <c r="P335" s="67"/>
      <c r="Q335" s="67"/>
      <c r="R335" s="67"/>
      <c r="S335" s="67"/>
      <c r="T335" s="68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U335" s="20" t="s">
        <v>87</v>
      </c>
    </row>
    <row r="336" spans="1:65" s="2" customFormat="1" ht="10">
      <c r="A336" s="37"/>
      <c r="B336" s="38"/>
      <c r="C336" s="39"/>
      <c r="D336" s="194" t="s">
        <v>279</v>
      </c>
      <c r="E336" s="39"/>
      <c r="F336" s="227" t="s">
        <v>351</v>
      </c>
      <c r="G336" s="39"/>
      <c r="H336" s="225">
        <v>121.91</v>
      </c>
      <c r="I336" s="39"/>
      <c r="J336" s="39"/>
      <c r="K336" s="39"/>
      <c r="L336" s="42"/>
      <c r="M336" s="192"/>
      <c r="N336" s="193"/>
      <c r="O336" s="67"/>
      <c r="P336" s="67"/>
      <c r="Q336" s="67"/>
      <c r="R336" s="67"/>
      <c r="S336" s="67"/>
      <c r="T336" s="68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U336" s="20" t="s">
        <v>87</v>
      </c>
    </row>
    <row r="337" spans="1:65" s="2" customFormat="1" ht="10.5">
      <c r="A337" s="37"/>
      <c r="B337" s="38"/>
      <c r="C337" s="39"/>
      <c r="D337" s="194" t="s">
        <v>279</v>
      </c>
      <c r="E337" s="39"/>
      <c r="F337" s="226" t="s">
        <v>352</v>
      </c>
      <c r="G337" s="39"/>
      <c r="H337" s="39"/>
      <c r="I337" s="39"/>
      <c r="J337" s="39"/>
      <c r="K337" s="39"/>
      <c r="L337" s="42"/>
      <c r="M337" s="192"/>
      <c r="N337" s="193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U337" s="20" t="s">
        <v>87</v>
      </c>
    </row>
    <row r="338" spans="1:65" s="2" customFormat="1" ht="10">
      <c r="A338" s="37"/>
      <c r="B338" s="38"/>
      <c r="C338" s="39"/>
      <c r="D338" s="194" t="s">
        <v>279</v>
      </c>
      <c r="E338" s="39"/>
      <c r="F338" s="227" t="s">
        <v>353</v>
      </c>
      <c r="G338" s="39"/>
      <c r="H338" s="225">
        <v>15.63</v>
      </c>
      <c r="I338" s="39"/>
      <c r="J338" s="39"/>
      <c r="K338" s="39"/>
      <c r="L338" s="42"/>
      <c r="M338" s="192"/>
      <c r="N338" s="193"/>
      <c r="O338" s="67"/>
      <c r="P338" s="67"/>
      <c r="Q338" s="67"/>
      <c r="R338" s="67"/>
      <c r="S338" s="67"/>
      <c r="T338" s="68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U338" s="20" t="s">
        <v>87</v>
      </c>
    </row>
    <row r="339" spans="1:65" s="2" customFormat="1" ht="10.5">
      <c r="A339" s="37"/>
      <c r="B339" s="38"/>
      <c r="C339" s="39"/>
      <c r="D339" s="194" t="s">
        <v>279</v>
      </c>
      <c r="E339" s="39"/>
      <c r="F339" s="226" t="s">
        <v>354</v>
      </c>
      <c r="G339" s="39"/>
      <c r="H339" s="39"/>
      <c r="I339" s="39"/>
      <c r="J339" s="39"/>
      <c r="K339" s="39"/>
      <c r="L339" s="42"/>
      <c r="M339" s="192"/>
      <c r="N339" s="193"/>
      <c r="O339" s="67"/>
      <c r="P339" s="67"/>
      <c r="Q339" s="67"/>
      <c r="R339" s="67"/>
      <c r="S339" s="67"/>
      <c r="T339" s="68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U339" s="20" t="s">
        <v>87</v>
      </c>
    </row>
    <row r="340" spans="1:65" s="2" customFormat="1" ht="10">
      <c r="A340" s="37"/>
      <c r="B340" s="38"/>
      <c r="C340" s="39"/>
      <c r="D340" s="194" t="s">
        <v>279</v>
      </c>
      <c r="E340" s="39"/>
      <c r="F340" s="227" t="s">
        <v>355</v>
      </c>
      <c r="G340" s="39"/>
      <c r="H340" s="225">
        <v>110.87</v>
      </c>
      <c r="I340" s="39"/>
      <c r="J340" s="39"/>
      <c r="K340" s="39"/>
      <c r="L340" s="42"/>
      <c r="M340" s="192"/>
      <c r="N340" s="193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U340" s="20" t="s">
        <v>87</v>
      </c>
    </row>
    <row r="341" spans="1:65" s="2" customFormat="1" ht="10.5">
      <c r="A341" s="37"/>
      <c r="B341" s="38"/>
      <c r="C341" s="39"/>
      <c r="D341" s="194" t="s">
        <v>279</v>
      </c>
      <c r="E341" s="39"/>
      <c r="F341" s="226" t="s">
        <v>356</v>
      </c>
      <c r="G341" s="39"/>
      <c r="H341" s="39"/>
      <c r="I341" s="39"/>
      <c r="J341" s="39"/>
      <c r="K341" s="39"/>
      <c r="L341" s="42"/>
      <c r="M341" s="192"/>
      <c r="N341" s="193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U341" s="20" t="s">
        <v>87</v>
      </c>
    </row>
    <row r="342" spans="1:65" s="2" customFormat="1" ht="10">
      <c r="A342" s="37"/>
      <c r="B342" s="38"/>
      <c r="C342" s="39"/>
      <c r="D342" s="194" t="s">
        <v>279</v>
      </c>
      <c r="E342" s="39"/>
      <c r="F342" s="227" t="s">
        <v>357</v>
      </c>
      <c r="G342" s="39"/>
      <c r="H342" s="225">
        <v>9.81</v>
      </c>
      <c r="I342" s="39"/>
      <c r="J342" s="39"/>
      <c r="K342" s="39"/>
      <c r="L342" s="42"/>
      <c r="M342" s="192"/>
      <c r="N342" s="193"/>
      <c r="O342" s="67"/>
      <c r="P342" s="67"/>
      <c r="Q342" s="67"/>
      <c r="R342" s="67"/>
      <c r="S342" s="67"/>
      <c r="T342" s="68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U342" s="20" t="s">
        <v>87</v>
      </c>
    </row>
    <row r="343" spans="1:65" s="2" customFormat="1" ht="10.5">
      <c r="A343" s="37"/>
      <c r="B343" s="38"/>
      <c r="C343" s="39"/>
      <c r="D343" s="194" t="s">
        <v>279</v>
      </c>
      <c r="E343" s="39"/>
      <c r="F343" s="226" t="s">
        <v>358</v>
      </c>
      <c r="G343" s="39"/>
      <c r="H343" s="39"/>
      <c r="I343" s="39"/>
      <c r="J343" s="39"/>
      <c r="K343" s="39"/>
      <c r="L343" s="42"/>
      <c r="M343" s="192"/>
      <c r="N343" s="193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U343" s="20" t="s">
        <v>87</v>
      </c>
    </row>
    <row r="344" spans="1:65" s="2" customFormat="1" ht="10">
      <c r="A344" s="37"/>
      <c r="B344" s="38"/>
      <c r="C344" s="39"/>
      <c r="D344" s="194" t="s">
        <v>279</v>
      </c>
      <c r="E344" s="39"/>
      <c r="F344" s="227" t="s">
        <v>359</v>
      </c>
      <c r="G344" s="39"/>
      <c r="H344" s="225">
        <v>105.61</v>
      </c>
      <c r="I344" s="39"/>
      <c r="J344" s="39"/>
      <c r="K344" s="39"/>
      <c r="L344" s="42"/>
      <c r="M344" s="192"/>
      <c r="N344" s="193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U344" s="20" t="s">
        <v>87</v>
      </c>
    </row>
    <row r="345" spans="1:65" s="2" customFormat="1" ht="49" customHeight="1">
      <c r="A345" s="37"/>
      <c r="B345" s="38"/>
      <c r="C345" s="176" t="s">
        <v>450</v>
      </c>
      <c r="D345" s="176" t="s">
        <v>121</v>
      </c>
      <c r="E345" s="177" t="s">
        <v>451</v>
      </c>
      <c r="F345" s="178" t="s">
        <v>452</v>
      </c>
      <c r="G345" s="179" t="s">
        <v>267</v>
      </c>
      <c r="H345" s="180">
        <v>475.90800000000002</v>
      </c>
      <c r="I345" s="181"/>
      <c r="J345" s="182">
        <f>ROUND(I345*H345,2)</f>
        <v>0</v>
      </c>
      <c r="K345" s="178" t="s">
        <v>125</v>
      </c>
      <c r="L345" s="42"/>
      <c r="M345" s="183" t="s">
        <v>19</v>
      </c>
      <c r="N345" s="184" t="s">
        <v>48</v>
      </c>
      <c r="O345" s="67"/>
      <c r="P345" s="185">
        <f>O345*H345</f>
        <v>0</v>
      </c>
      <c r="Q345" s="185">
        <v>0</v>
      </c>
      <c r="R345" s="185">
        <f>Q345*H345</f>
        <v>0</v>
      </c>
      <c r="S345" s="185">
        <v>0</v>
      </c>
      <c r="T345" s="186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7" t="s">
        <v>145</v>
      </c>
      <c r="AT345" s="187" t="s">
        <v>121</v>
      </c>
      <c r="AU345" s="187" t="s">
        <v>87</v>
      </c>
      <c r="AY345" s="20" t="s">
        <v>118</v>
      </c>
      <c r="BE345" s="188">
        <f>IF(N345="základní",J345,0)</f>
        <v>0</v>
      </c>
      <c r="BF345" s="188">
        <f>IF(N345="snížená",J345,0)</f>
        <v>0</v>
      </c>
      <c r="BG345" s="188">
        <f>IF(N345="zákl. přenesená",J345,0)</f>
        <v>0</v>
      </c>
      <c r="BH345" s="188">
        <f>IF(N345="sníž. přenesená",J345,0)</f>
        <v>0</v>
      </c>
      <c r="BI345" s="188">
        <f>IF(N345="nulová",J345,0)</f>
        <v>0</v>
      </c>
      <c r="BJ345" s="20" t="s">
        <v>85</v>
      </c>
      <c r="BK345" s="188">
        <f>ROUND(I345*H345,2)</f>
        <v>0</v>
      </c>
      <c r="BL345" s="20" t="s">
        <v>145</v>
      </c>
      <c r="BM345" s="187" t="s">
        <v>453</v>
      </c>
    </row>
    <row r="346" spans="1:65" s="2" customFormat="1" ht="10">
      <c r="A346" s="37"/>
      <c r="B346" s="38"/>
      <c r="C346" s="39"/>
      <c r="D346" s="189" t="s">
        <v>128</v>
      </c>
      <c r="E346" s="39"/>
      <c r="F346" s="190" t="s">
        <v>454</v>
      </c>
      <c r="G346" s="39"/>
      <c r="H346" s="39"/>
      <c r="I346" s="191"/>
      <c r="J346" s="39"/>
      <c r="K346" s="39"/>
      <c r="L346" s="42"/>
      <c r="M346" s="192"/>
      <c r="N346" s="193"/>
      <c r="O346" s="67"/>
      <c r="P346" s="67"/>
      <c r="Q346" s="67"/>
      <c r="R346" s="67"/>
      <c r="S346" s="67"/>
      <c r="T346" s="68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20" t="s">
        <v>128</v>
      </c>
      <c r="AU346" s="20" t="s">
        <v>87</v>
      </c>
    </row>
    <row r="347" spans="1:65" s="13" customFormat="1" ht="10">
      <c r="B347" s="201"/>
      <c r="C347" s="202"/>
      <c r="D347" s="194" t="s">
        <v>270</v>
      </c>
      <c r="E347" s="203" t="s">
        <v>19</v>
      </c>
      <c r="F347" s="204" t="s">
        <v>455</v>
      </c>
      <c r="G347" s="202"/>
      <c r="H347" s="205">
        <v>475.90800000000002</v>
      </c>
      <c r="I347" s="206"/>
      <c r="J347" s="202"/>
      <c r="K347" s="202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270</v>
      </c>
      <c r="AU347" s="211" t="s">
        <v>87</v>
      </c>
      <c r="AV347" s="13" t="s">
        <v>87</v>
      </c>
      <c r="AW347" s="13" t="s">
        <v>38</v>
      </c>
      <c r="AX347" s="13" t="s">
        <v>85</v>
      </c>
      <c r="AY347" s="211" t="s">
        <v>118</v>
      </c>
    </row>
    <row r="348" spans="1:65" s="2" customFormat="1" ht="10">
      <c r="A348" s="37"/>
      <c r="B348" s="38"/>
      <c r="C348" s="39"/>
      <c r="D348" s="194" t="s">
        <v>279</v>
      </c>
      <c r="E348" s="39"/>
      <c r="F348" s="250" t="s">
        <v>341</v>
      </c>
      <c r="G348" s="39"/>
      <c r="H348" s="39"/>
      <c r="I348" s="39"/>
      <c r="J348" s="39"/>
      <c r="K348" s="39"/>
      <c r="L348" s="42"/>
      <c r="M348" s="192"/>
      <c r="N348" s="193"/>
      <c r="O348" s="67"/>
      <c r="P348" s="67"/>
      <c r="Q348" s="67"/>
      <c r="R348" s="67"/>
      <c r="S348" s="67"/>
      <c r="T348" s="6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U348" s="20" t="s">
        <v>87</v>
      </c>
    </row>
    <row r="349" spans="1:65" s="2" customFormat="1" ht="10">
      <c r="A349" s="37"/>
      <c r="B349" s="38"/>
      <c r="C349" s="39"/>
      <c r="D349" s="194" t="s">
        <v>279</v>
      </c>
      <c r="E349" s="39"/>
      <c r="F349" s="224" t="s">
        <v>342</v>
      </c>
      <c r="G349" s="39"/>
      <c r="H349" s="225">
        <v>92.07</v>
      </c>
      <c r="I349" s="39"/>
      <c r="J349" s="39"/>
      <c r="K349" s="39"/>
      <c r="L349" s="42"/>
      <c r="M349" s="192"/>
      <c r="N349" s="193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U349" s="20" t="s">
        <v>87</v>
      </c>
    </row>
    <row r="350" spans="1:65" s="2" customFormat="1" ht="10">
      <c r="A350" s="37"/>
      <c r="B350" s="38"/>
      <c r="C350" s="39"/>
      <c r="D350" s="194" t="s">
        <v>279</v>
      </c>
      <c r="E350" s="39"/>
      <c r="F350" s="224" t="s">
        <v>343</v>
      </c>
      <c r="G350" s="39"/>
      <c r="H350" s="225">
        <v>106.28</v>
      </c>
      <c r="I350" s="39"/>
      <c r="J350" s="39"/>
      <c r="K350" s="39"/>
      <c r="L350" s="42"/>
      <c r="M350" s="192"/>
      <c r="N350" s="193"/>
      <c r="O350" s="67"/>
      <c r="P350" s="67"/>
      <c r="Q350" s="67"/>
      <c r="R350" s="67"/>
      <c r="S350" s="67"/>
      <c r="T350" s="68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U350" s="20" t="s">
        <v>87</v>
      </c>
    </row>
    <row r="351" spans="1:65" s="2" customFormat="1" ht="10">
      <c r="A351" s="37"/>
      <c r="B351" s="38"/>
      <c r="C351" s="39"/>
      <c r="D351" s="194" t="s">
        <v>279</v>
      </c>
      <c r="E351" s="39"/>
      <c r="F351" s="224" t="s">
        <v>344</v>
      </c>
      <c r="G351" s="39"/>
      <c r="H351" s="225">
        <v>101.06</v>
      </c>
      <c r="I351" s="39"/>
      <c r="J351" s="39"/>
      <c r="K351" s="39"/>
      <c r="L351" s="42"/>
      <c r="M351" s="192"/>
      <c r="N351" s="193"/>
      <c r="O351" s="67"/>
      <c r="P351" s="67"/>
      <c r="Q351" s="67"/>
      <c r="R351" s="67"/>
      <c r="S351" s="67"/>
      <c r="T351" s="68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U351" s="20" t="s">
        <v>87</v>
      </c>
    </row>
    <row r="352" spans="1:65" s="2" customFormat="1" ht="10">
      <c r="A352" s="37"/>
      <c r="B352" s="38"/>
      <c r="C352" s="39"/>
      <c r="D352" s="194" t="s">
        <v>279</v>
      </c>
      <c r="E352" s="39"/>
      <c r="F352" s="224" t="s">
        <v>345</v>
      </c>
      <c r="G352" s="39"/>
      <c r="H352" s="225">
        <v>105.61</v>
      </c>
      <c r="I352" s="39"/>
      <c r="J352" s="39"/>
      <c r="K352" s="39"/>
      <c r="L352" s="42"/>
      <c r="M352" s="192"/>
      <c r="N352" s="193"/>
      <c r="O352" s="67"/>
      <c r="P352" s="67"/>
      <c r="Q352" s="67"/>
      <c r="R352" s="67"/>
      <c r="S352" s="67"/>
      <c r="T352" s="68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U352" s="20" t="s">
        <v>87</v>
      </c>
    </row>
    <row r="353" spans="1:47" s="2" customFormat="1" ht="10.5">
      <c r="A353" s="37"/>
      <c r="B353" s="38"/>
      <c r="C353" s="39"/>
      <c r="D353" s="194" t="s">
        <v>279</v>
      </c>
      <c r="E353" s="39"/>
      <c r="F353" s="226" t="s">
        <v>346</v>
      </c>
      <c r="G353" s="39"/>
      <c r="H353" s="39"/>
      <c r="I353" s="39"/>
      <c r="J353" s="39"/>
      <c r="K353" s="39"/>
      <c r="L353" s="42"/>
      <c r="M353" s="192"/>
      <c r="N353" s="193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U353" s="20" t="s">
        <v>87</v>
      </c>
    </row>
    <row r="354" spans="1:47" s="2" customFormat="1" ht="10">
      <c r="A354" s="37"/>
      <c r="B354" s="38"/>
      <c r="C354" s="39"/>
      <c r="D354" s="194" t="s">
        <v>279</v>
      </c>
      <c r="E354" s="39"/>
      <c r="F354" s="227" t="s">
        <v>347</v>
      </c>
      <c r="G354" s="39"/>
      <c r="H354" s="225">
        <v>111.07</v>
      </c>
      <c r="I354" s="39"/>
      <c r="J354" s="39"/>
      <c r="K354" s="39"/>
      <c r="L354" s="42"/>
      <c r="M354" s="192"/>
      <c r="N354" s="193"/>
      <c r="O354" s="67"/>
      <c r="P354" s="67"/>
      <c r="Q354" s="67"/>
      <c r="R354" s="67"/>
      <c r="S354" s="67"/>
      <c r="T354" s="68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U354" s="20" t="s">
        <v>87</v>
      </c>
    </row>
    <row r="355" spans="1:47" s="2" customFormat="1" ht="10.5">
      <c r="A355" s="37"/>
      <c r="B355" s="38"/>
      <c r="C355" s="39"/>
      <c r="D355" s="194" t="s">
        <v>279</v>
      </c>
      <c r="E355" s="39"/>
      <c r="F355" s="226" t="s">
        <v>348</v>
      </c>
      <c r="G355" s="39"/>
      <c r="H355" s="39"/>
      <c r="I355" s="39"/>
      <c r="J355" s="39"/>
      <c r="K355" s="39"/>
      <c r="L355" s="42"/>
      <c r="M355" s="192"/>
      <c r="N355" s="193"/>
      <c r="O355" s="67"/>
      <c r="P355" s="67"/>
      <c r="Q355" s="67"/>
      <c r="R355" s="67"/>
      <c r="S355" s="67"/>
      <c r="T355" s="68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U355" s="20" t="s">
        <v>87</v>
      </c>
    </row>
    <row r="356" spans="1:47" s="2" customFormat="1" ht="10">
      <c r="A356" s="37"/>
      <c r="B356" s="38"/>
      <c r="C356" s="39"/>
      <c r="D356" s="194" t="s">
        <v>279</v>
      </c>
      <c r="E356" s="39"/>
      <c r="F356" s="227" t="s">
        <v>349</v>
      </c>
      <c r="G356" s="39"/>
      <c r="H356" s="225">
        <v>19</v>
      </c>
      <c r="I356" s="39"/>
      <c r="J356" s="39"/>
      <c r="K356" s="39"/>
      <c r="L356" s="42"/>
      <c r="M356" s="192"/>
      <c r="N356" s="193"/>
      <c r="O356" s="67"/>
      <c r="P356" s="67"/>
      <c r="Q356" s="67"/>
      <c r="R356" s="67"/>
      <c r="S356" s="67"/>
      <c r="T356" s="68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U356" s="20" t="s">
        <v>87</v>
      </c>
    </row>
    <row r="357" spans="1:47" s="2" customFormat="1" ht="10.5">
      <c r="A357" s="37"/>
      <c r="B357" s="38"/>
      <c r="C357" s="39"/>
      <c r="D357" s="194" t="s">
        <v>279</v>
      </c>
      <c r="E357" s="39"/>
      <c r="F357" s="226" t="s">
        <v>350</v>
      </c>
      <c r="G357" s="39"/>
      <c r="H357" s="39"/>
      <c r="I357" s="39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U357" s="20" t="s">
        <v>87</v>
      </c>
    </row>
    <row r="358" spans="1:47" s="2" customFormat="1" ht="10">
      <c r="A358" s="37"/>
      <c r="B358" s="38"/>
      <c r="C358" s="39"/>
      <c r="D358" s="194" t="s">
        <v>279</v>
      </c>
      <c r="E358" s="39"/>
      <c r="F358" s="227" t="s">
        <v>351</v>
      </c>
      <c r="G358" s="39"/>
      <c r="H358" s="225">
        <v>121.91</v>
      </c>
      <c r="I358" s="39"/>
      <c r="J358" s="39"/>
      <c r="K358" s="39"/>
      <c r="L358" s="42"/>
      <c r="M358" s="192"/>
      <c r="N358" s="193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U358" s="20" t="s">
        <v>87</v>
      </c>
    </row>
    <row r="359" spans="1:47" s="2" customFormat="1" ht="10.5">
      <c r="A359" s="37"/>
      <c r="B359" s="38"/>
      <c r="C359" s="39"/>
      <c r="D359" s="194" t="s">
        <v>279</v>
      </c>
      <c r="E359" s="39"/>
      <c r="F359" s="226" t="s">
        <v>352</v>
      </c>
      <c r="G359" s="39"/>
      <c r="H359" s="39"/>
      <c r="I359" s="39"/>
      <c r="J359" s="39"/>
      <c r="K359" s="39"/>
      <c r="L359" s="42"/>
      <c r="M359" s="192"/>
      <c r="N359" s="193"/>
      <c r="O359" s="67"/>
      <c r="P359" s="67"/>
      <c r="Q359" s="67"/>
      <c r="R359" s="67"/>
      <c r="S359" s="67"/>
      <c r="T359" s="68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U359" s="20" t="s">
        <v>87</v>
      </c>
    </row>
    <row r="360" spans="1:47" s="2" customFormat="1" ht="10">
      <c r="A360" s="37"/>
      <c r="B360" s="38"/>
      <c r="C360" s="39"/>
      <c r="D360" s="194" t="s">
        <v>279</v>
      </c>
      <c r="E360" s="39"/>
      <c r="F360" s="227" t="s">
        <v>353</v>
      </c>
      <c r="G360" s="39"/>
      <c r="H360" s="225">
        <v>15.63</v>
      </c>
      <c r="I360" s="39"/>
      <c r="J360" s="39"/>
      <c r="K360" s="39"/>
      <c r="L360" s="42"/>
      <c r="M360" s="192"/>
      <c r="N360" s="193"/>
      <c r="O360" s="67"/>
      <c r="P360" s="67"/>
      <c r="Q360" s="67"/>
      <c r="R360" s="67"/>
      <c r="S360" s="67"/>
      <c r="T360" s="68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U360" s="20" t="s">
        <v>87</v>
      </c>
    </row>
    <row r="361" spans="1:47" s="2" customFormat="1" ht="10.5">
      <c r="A361" s="37"/>
      <c r="B361" s="38"/>
      <c r="C361" s="39"/>
      <c r="D361" s="194" t="s">
        <v>279</v>
      </c>
      <c r="E361" s="39"/>
      <c r="F361" s="226" t="s">
        <v>354</v>
      </c>
      <c r="G361" s="39"/>
      <c r="H361" s="39"/>
      <c r="I361" s="39"/>
      <c r="J361" s="39"/>
      <c r="K361" s="39"/>
      <c r="L361" s="42"/>
      <c r="M361" s="192"/>
      <c r="N361" s="193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U361" s="20" t="s">
        <v>87</v>
      </c>
    </row>
    <row r="362" spans="1:47" s="2" customFormat="1" ht="10">
      <c r="A362" s="37"/>
      <c r="B362" s="38"/>
      <c r="C362" s="39"/>
      <c r="D362" s="194" t="s">
        <v>279</v>
      </c>
      <c r="E362" s="39"/>
      <c r="F362" s="227" t="s">
        <v>355</v>
      </c>
      <c r="G362" s="39"/>
      <c r="H362" s="225">
        <v>110.87</v>
      </c>
      <c r="I362" s="39"/>
      <c r="J362" s="39"/>
      <c r="K362" s="39"/>
      <c r="L362" s="42"/>
      <c r="M362" s="192"/>
      <c r="N362" s="193"/>
      <c r="O362" s="67"/>
      <c r="P362" s="67"/>
      <c r="Q362" s="67"/>
      <c r="R362" s="67"/>
      <c r="S362" s="67"/>
      <c r="T362" s="68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U362" s="20" t="s">
        <v>87</v>
      </c>
    </row>
    <row r="363" spans="1:47" s="2" customFormat="1" ht="10.5">
      <c r="A363" s="37"/>
      <c r="B363" s="38"/>
      <c r="C363" s="39"/>
      <c r="D363" s="194" t="s">
        <v>279</v>
      </c>
      <c r="E363" s="39"/>
      <c r="F363" s="226" t="s">
        <v>356</v>
      </c>
      <c r="G363" s="39"/>
      <c r="H363" s="39"/>
      <c r="I363" s="39"/>
      <c r="J363" s="39"/>
      <c r="K363" s="39"/>
      <c r="L363" s="42"/>
      <c r="M363" s="192"/>
      <c r="N363" s="193"/>
      <c r="O363" s="67"/>
      <c r="P363" s="67"/>
      <c r="Q363" s="67"/>
      <c r="R363" s="67"/>
      <c r="S363" s="67"/>
      <c r="T363" s="68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U363" s="20" t="s">
        <v>87</v>
      </c>
    </row>
    <row r="364" spans="1:47" s="2" customFormat="1" ht="10">
      <c r="A364" s="37"/>
      <c r="B364" s="38"/>
      <c r="C364" s="39"/>
      <c r="D364" s="194" t="s">
        <v>279</v>
      </c>
      <c r="E364" s="39"/>
      <c r="F364" s="227" t="s">
        <v>357</v>
      </c>
      <c r="G364" s="39"/>
      <c r="H364" s="225">
        <v>9.81</v>
      </c>
      <c r="I364" s="39"/>
      <c r="J364" s="39"/>
      <c r="K364" s="39"/>
      <c r="L364" s="42"/>
      <c r="M364" s="192"/>
      <c r="N364" s="193"/>
      <c r="O364" s="67"/>
      <c r="P364" s="67"/>
      <c r="Q364" s="67"/>
      <c r="R364" s="67"/>
      <c r="S364" s="67"/>
      <c r="T364" s="68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U364" s="20" t="s">
        <v>87</v>
      </c>
    </row>
    <row r="365" spans="1:47" s="2" customFormat="1" ht="10.5">
      <c r="A365" s="37"/>
      <c r="B365" s="38"/>
      <c r="C365" s="39"/>
      <c r="D365" s="194" t="s">
        <v>279</v>
      </c>
      <c r="E365" s="39"/>
      <c r="F365" s="226" t="s">
        <v>358</v>
      </c>
      <c r="G365" s="39"/>
      <c r="H365" s="39"/>
      <c r="I365" s="39"/>
      <c r="J365" s="39"/>
      <c r="K365" s="39"/>
      <c r="L365" s="42"/>
      <c r="M365" s="192"/>
      <c r="N365" s="193"/>
      <c r="O365" s="67"/>
      <c r="P365" s="67"/>
      <c r="Q365" s="67"/>
      <c r="R365" s="67"/>
      <c r="S365" s="67"/>
      <c r="T365" s="68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U365" s="20" t="s">
        <v>87</v>
      </c>
    </row>
    <row r="366" spans="1:47" s="2" customFormat="1" ht="10">
      <c r="A366" s="37"/>
      <c r="B366" s="38"/>
      <c r="C366" s="39"/>
      <c r="D366" s="194" t="s">
        <v>279</v>
      </c>
      <c r="E366" s="39"/>
      <c r="F366" s="227" t="s">
        <v>359</v>
      </c>
      <c r="G366" s="39"/>
      <c r="H366" s="225">
        <v>105.61</v>
      </c>
      <c r="I366" s="39"/>
      <c r="J366" s="39"/>
      <c r="K366" s="39"/>
      <c r="L366" s="42"/>
      <c r="M366" s="192"/>
      <c r="N366" s="193"/>
      <c r="O366" s="67"/>
      <c r="P366" s="67"/>
      <c r="Q366" s="67"/>
      <c r="R366" s="67"/>
      <c r="S366" s="67"/>
      <c r="T366" s="68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U366" s="20" t="s">
        <v>87</v>
      </c>
    </row>
    <row r="367" spans="1:47" s="2" customFormat="1" ht="10">
      <c r="A367" s="37"/>
      <c r="B367" s="38"/>
      <c r="C367" s="39"/>
      <c r="D367" s="194" t="s">
        <v>279</v>
      </c>
      <c r="E367" s="39"/>
      <c r="F367" s="250" t="s">
        <v>329</v>
      </c>
      <c r="G367" s="39"/>
      <c r="H367" s="39"/>
      <c r="I367" s="39"/>
      <c r="J367" s="39"/>
      <c r="K367" s="39"/>
      <c r="L367" s="42"/>
      <c r="M367" s="192"/>
      <c r="N367" s="193"/>
      <c r="O367" s="67"/>
      <c r="P367" s="67"/>
      <c r="Q367" s="67"/>
      <c r="R367" s="67"/>
      <c r="S367" s="67"/>
      <c r="T367" s="68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U367" s="20" t="s">
        <v>87</v>
      </c>
    </row>
    <row r="368" spans="1:47" s="2" customFormat="1" ht="10">
      <c r="A368" s="37"/>
      <c r="B368" s="38"/>
      <c r="C368" s="39"/>
      <c r="D368" s="194" t="s">
        <v>279</v>
      </c>
      <c r="E368" s="39"/>
      <c r="F368" s="224" t="s">
        <v>330</v>
      </c>
      <c r="G368" s="39"/>
      <c r="H368" s="225">
        <v>73.239999999999995</v>
      </c>
      <c r="I368" s="39"/>
      <c r="J368" s="39"/>
      <c r="K368" s="39"/>
      <c r="L368" s="42"/>
      <c r="M368" s="192"/>
      <c r="N368" s="193"/>
      <c r="O368" s="67"/>
      <c r="P368" s="67"/>
      <c r="Q368" s="67"/>
      <c r="R368" s="67"/>
      <c r="S368" s="67"/>
      <c r="T368" s="68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U368" s="20" t="s">
        <v>87</v>
      </c>
    </row>
    <row r="369" spans="1:65" s="2" customFormat="1" ht="10">
      <c r="A369" s="37"/>
      <c r="B369" s="38"/>
      <c r="C369" s="39"/>
      <c r="D369" s="194" t="s">
        <v>279</v>
      </c>
      <c r="E369" s="39"/>
      <c r="F369" s="224" t="s">
        <v>331</v>
      </c>
      <c r="G369" s="39"/>
      <c r="H369" s="225">
        <v>-0.36</v>
      </c>
      <c r="I369" s="39"/>
      <c r="J369" s="39"/>
      <c r="K369" s="39"/>
      <c r="L369" s="42"/>
      <c r="M369" s="192"/>
      <c r="N369" s="193"/>
      <c r="O369" s="67"/>
      <c r="P369" s="67"/>
      <c r="Q369" s="67"/>
      <c r="R369" s="67"/>
      <c r="S369" s="67"/>
      <c r="T369" s="68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U369" s="20" t="s">
        <v>87</v>
      </c>
    </row>
    <row r="370" spans="1:65" s="2" customFormat="1" ht="10">
      <c r="A370" s="37"/>
      <c r="B370" s="38"/>
      <c r="C370" s="39"/>
      <c r="D370" s="194" t="s">
        <v>279</v>
      </c>
      <c r="E370" s="39"/>
      <c r="F370" s="224" t="s">
        <v>332</v>
      </c>
      <c r="G370" s="39"/>
      <c r="H370" s="225">
        <v>-1.992</v>
      </c>
      <c r="I370" s="39"/>
      <c r="J370" s="39"/>
      <c r="K370" s="39"/>
      <c r="L370" s="42"/>
      <c r="M370" s="192"/>
      <c r="N370" s="193"/>
      <c r="O370" s="67"/>
      <c r="P370" s="67"/>
      <c r="Q370" s="67"/>
      <c r="R370" s="67"/>
      <c r="S370" s="67"/>
      <c r="T370" s="68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U370" s="20" t="s">
        <v>87</v>
      </c>
    </row>
    <row r="371" spans="1:65" s="2" customFormat="1" ht="10.5">
      <c r="A371" s="37"/>
      <c r="B371" s="38"/>
      <c r="C371" s="39"/>
      <c r="D371" s="194" t="s">
        <v>279</v>
      </c>
      <c r="E371" s="39"/>
      <c r="F371" s="226" t="s">
        <v>333</v>
      </c>
      <c r="G371" s="39"/>
      <c r="H371" s="39"/>
      <c r="I371" s="39"/>
      <c r="J371" s="39"/>
      <c r="K371" s="39"/>
      <c r="L371" s="42"/>
      <c r="M371" s="192"/>
      <c r="N371" s="193"/>
      <c r="O371" s="67"/>
      <c r="P371" s="67"/>
      <c r="Q371" s="67"/>
      <c r="R371" s="67"/>
      <c r="S371" s="67"/>
      <c r="T371" s="68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U371" s="20" t="s">
        <v>87</v>
      </c>
    </row>
    <row r="372" spans="1:65" s="2" customFormat="1" ht="10">
      <c r="A372" s="37"/>
      <c r="B372" s="38"/>
      <c r="C372" s="39"/>
      <c r="D372" s="194" t="s">
        <v>279</v>
      </c>
      <c r="E372" s="39"/>
      <c r="F372" s="227" t="s">
        <v>334</v>
      </c>
      <c r="G372" s="39"/>
      <c r="H372" s="225">
        <v>73.239999999999995</v>
      </c>
      <c r="I372" s="39"/>
      <c r="J372" s="39"/>
      <c r="K372" s="39"/>
      <c r="L372" s="42"/>
      <c r="M372" s="192"/>
      <c r="N372" s="193"/>
      <c r="O372" s="67"/>
      <c r="P372" s="67"/>
      <c r="Q372" s="67"/>
      <c r="R372" s="67"/>
      <c r="S372" s="67"/>
      <c r="T372" s="68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U372" s="20" t="s">
        <v>87</v>
      </c>
    </row>
    <row r="373" spans="1:65" s="2" customFormat="1" ht="24.15" customHeight="1">
      <c r="A373" s="37"/>
      <c r="B373" s="38"/>
      <c r="C373" s="176" t="s">
        <v>456</v>
      </c>
      <c r="D373" s="176" t="s">
        <v>121</v>
      </c>
      <c r="E373" s="177" t="s">
        <v>457</v>
      </c>
      <c r="F373" s="178" t="s">
        <v>458</v>
      </c>
      <c r="G373" s="179" t="s">
        <v>317</v>
      </c>
      <c r="H373" s="180">
        <v>57.225000000000001</v>
      </c>
      <c r="I373" s="181"/>
      <c r="J373" s="182">
        <f>ROUND(I373*H373,2)</f>
        <v>0</v>
      </c>
      <c r="K373" s="178" t="s">
        <v>125</v>
      </c>
      <c r="L373" s="42"/>
      <c r="M373" s="183" t="s">
        <v>19</v>
      </c>
      <c r="N373" s="184" t="s">
        <v>48</v>
      </c>
      <c r="O373" s="67"/>
      <c r="P373" s="185">
        <f>O373*H373</f>
        <v>0</v>
      </c>
      <c r="Q373" s="185">
        <v>1E-4</v>
      </c>
      <c r="R373" s="185">
        <f>Q373*H373</f>
        <v>5.7225000000000002E-3</v>
      </c>
      <c r="S373" s="185">
        <v>0</v>
      </c>
      <c r="T373" s="186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7" t="s">
        <v>145</v>
      </c>
      <c r="AT373" s="187" t="s">
        <v>121</v>
      </c>
      <c r="AU373" s="187" t="s">
        <v>87</v>
      </c>
      <c r="AY373" s="20" t="s">
        <v>118</v>
      </c>
      <c r="BE373" s="188">
        <f>IF(N373="základní",J373,0)</f>
        <v>0</v>
      </c>
      <c r="BF373" s="188">
        <f>IF(N373="snížená",J373,0)</f>
        <v>0</v>
      </c>
      <c r="BG373" s="188">
        <f>IF(N373="zákl. přenesená",J373,0)</f>
        <v>0</v>
      </c>
      <c r="BH373" s="188">
        <f>IF(N373="sníž. přenesená",J373,0)</f>
        <v>0</v>
      </c>
      <c r="BI373" s="188">
        <f>IF(N373="nulová",J373,0)</f>
        <v>0</v>
      </c>
      <c r="BJ373" s="20" t="s">
        <v>85</v>
      </c>
      <c r="BK373" s="188">
        <f>ROUND(I373*H373,2)</f>
        <v>0</v>
      </c>
      <c r="BL373" s="20" t="s">
        <v>145</v>
      </c>
      <c r="BM373" s="187" t="s">
        <v>459</v>
      </c>
    </row>
    <row r="374" spans="1:65" s="2" customFormat="1" ht="10">
      <c r="A374" s="37"/>
      <c r="B374" s="38"/>
      <c r="C374" s="39"/>
      <c r="D374" s="189" t="s">
        <v>128</v>
      </c>
      <c r="E374" s="39"/>
      <c r="F374" s="190" t="s">
        <v>460</v>
      </c>
      <c r="G374" s="39"/>
      <c r="H374" s="39"/>
      <c r="I374" s="191"/>
      <c r="J374" s="39"/>
      <c r="K374" s="39"/>
      <c r="L374" s="42"/>
      <c r="M374" s="192"/>
      <c r="N374" s="193"/>
      <c r="O374" s="67"/>
      <c r="P374" s="67"/>
      <c r="Q374" s="67"/>
      <c r="R374" s="67"/>
      <c r="S374" s="67"/>
      <c r="T374" s="68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20" t="s">
        <v>128</v>
      </c>
      <c r="AU374" s="20" t="s">
        <v>87</v>
      </c>
    </row>
    <row r="375" spans="1:65" s="15" customFormat="1" ht="10">
      <c r="B375" s="228"/>
      <c r="C375" s="229"/>
      <c r="D375" s="194" t="s">
        <v>270</v>
      </c>
      <c r="E375" s="230" t="s">
        <v>19</v>
      </c>
      <c r="F375" s="231" t="s">
        <v>386</v>
      </c>
      <c r="G375" s="229"/>
      <c r="H375" s="230" t="s">
        <v>19</v>
      </c>
      <c r="I375" s="232"/>
      <c r="J375" s="229"/>
      <c r="K375" s="229"/>
      <c r="L375" s="233"/>
      <c r="M375" s="234"/>
      <c r="N375" s="235"/>
      <c r="O375" s="235"/>
      <c r="P375" s="235"/>
      <c r="Q375" s="235"/>
      <c r="R375" s="235"/>
      <c r="S375" s="235"/>
      <c r="T375" s="236"/>
      <c r="AT375" s="237" t="s">
        <v>270</v>
      </c>
      <c r="AU375" s="237" t="s">
        <v>87</v>
      </c>
      <c r="AV375" s="15" t="s">
        <v>85</v>
      </c>
      <c r="AW375" s="15" t="s">
        <v>38</v>
      </c>
      <c r="AX375" s="15" t="s">
        <v>77</v>
      </c>
      <c r="AY375" s="237" t="s">
        <v>118</v>
      </c>
    </row>
    <row r="376" spans="1:65" s="15" customFormat="1" ht="10">
      <c r="B376" s="228"/>
      <c r="C376" s="229"/>
      <c r="D376" s="194" t="s">
        <v>270</v>
      </c>
      <c r="E376" s="230" t="s">
        <v>19</v>
      </c>
      <c r="F376" s="231" t="s">
        <v>461</v>
      </c>
      <c r="G376" s="229"/>
      <c r="H376" s="230" t="s">
        <v>19</v>
      </c>
      <c r="I376" s="232"/>
      <c r="J376" s="229"/>
      <c r="K376" s="229"/>
      <c r="L376" s="233"/>
      <c r="M376" s="234"/>
      <c r="N376" s="235"/>
      <c r="O376" s="235"/>
      <c r="P376" s="235"/>
      <c r="Q376" s="235"/>
      <c r="R376" s="235"/>
      <c r="S376" s="235"/>
      <c r="T376" s="236"/>
      <c r="AT376" s="237" t="s">
        <v>270</v>
      </c>
      <c r="AU376" s="237" t="s">
        <v>87</v>
      </c>
      <c r="AV376" s="15" t="s">
        <v>85</v>
      </c>
      <c r="AW376" s="15" t="s">
        <v>38</v>
      </c>
      <c r="AX376" s="15" t="s">
        <v>77</v>
      </c>
      <c r="AY376" s="237" t="s">
        <v>118</v>
      </c>
    </row>
    <row r="377" spans="1:65" s="13" customFormat="1" ht="10">
      <c r="B377" s="201"/>
      <c r="C377" s="202"/>
      <c r="D377" s="194" t="s">
        <v>270</v>
      </c>
      <c r="E377" s="204" t="s">
        <v>19</v>
      </c>
      <c r="F377" s="249" t="s">
        <v>203</v>
      </c>
      <c r="G377" s="202"/>
      <c r="H377" s="205">
        <v>57.225000000000001</v>
      </c>
      <c r="I377" s="206"/>
      <c r="J377" s="202"/>
      <c r="K377" s="202"/>
      <c r="L377" s="207"/>
      <c r="M377" s="208"/>
      <c r="N377" s="209"/>
      <c r="O377" s="209"/>
      <c r="P377" s="209"/>
      <c r="Q377" s="209"/>
      <c r="R377" s="209"/>
      <c r="S377" s="209"/>
      <c r="T377" s="210"/>
      <c r="AT377" s="211" t="s">
        <v>270</v>
      </c>
      <c r="AU377" s="211" t="s">
        <v>87</v>
      </c>
      <c r="AV377" s="13" t="s">
        <v>87</v>
      </c>
      <c r="AW377" s="13" t="s">
        <v>38</v>
      </c>
      <c r="AX377" s="13" t="s">
        <v>85</v>
      </c>
      <c r="AY377" s="211" t="s">
        <v>118</v>
      </c>
    </row>
    <row r="378" spans="1:65" s="2" customFormat="1" ht="10.5">
      <c r="A378" s="37"/>
      <c r="B378" s="38"/>
      <c r="C378" s="39"/>
      <c r="D378" s="194" t="s">
        <v>279</v>
      </c>
      <c r="E378" s="39"/>
      <c r="F378" s="223" t="s">
        <v>462</v>
      </c>
      <c r="G378" s="39"/>
      <c r="H378" s="39"/>
      <c r="I378" s="39"/>
      <c r="J378" s="39"/>
      <c r="K378" s="39"/>
      <c r="L378" s="42"/>
      <c r="M378" s="192"/>
      <c r="N378" s="193"/>
      <c r="O378" s="67"/>
      <c r="P378" s="67"/>
      <c r="Q378" s="67"/>
      <c r="R378" s="67"/>
      <c r="S378" s="67"/>
      <c r="T378" s="68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U378" s="20" t="s">
        <v>87</v>
      </c>
    </row>
    <row r="379" spans="1:65" s="2" customFormat="1" ht="10">
      <c r="A379" s="37"/>
      <c r="B379" s="38"/>
      <c r="C379" s="39"/>
      <c r="D379" s="194" t="s">
        <v>279</v>
      </c>
      <c r="E379" s="39"/>
      <c r="F379" s="224" t="s">
        <v>463</v>
      </c>
      <c r="G379" s="39"/>
      <c r="H379" s="225">
        <v>57.225000000000001</v>
      </c>
      <c r="I379" s="39"/>
      <c r="J379" s="39"/>
      <c r="K379" s="39"/>
      <c r="L379" s="42"/>
      <c r="M379" s="192"/>
      <c r="N379" s="193"/>
      <c r="O379" s="67"/>
      <c r="P379" s="67"/>
      <c r="Q379" s="67"/>
      <c r="R379" s="67"/>
      <c r="S379" s="67"/>
      <c r="T379" s="68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U379" s="20" t="s">
        <v>87</v>
      </c>
    </row>
    <row r="380" spans="1:65" s="2" customFormat="1" ht="24.15" customHeight="1">
      <c r="A380" s="37"/>
      <c r="B380" s="38"/>
      <c r="C380" s="251" t="s">
        <v>464</v>
      </c>
      <c r="D380" s="251" t="s">
        <v>369</v>
      </c>
      <c r="E380" s="252" t="s">
        <v>465</v>
      </c>
      <c r="F380" s="253" t="s">
        <v>466</v>
      </c>
      <c r="G380" s="254" t="s">
        <v>317</v>
      </c>
      <c r="H380" s="255">
        <v>60.085999999999999</v>
      </c>
      <c r="I380" s="256"/>
      <c r="J380" s="257">
        <f>ROUND(I380*H380,2)</f>
        <v>0</v>
      </c>
      <c r="K380" s="253" t="s">
        <v>125</v>
      </c>
      <c r="L380" s="258"/>
      <c r="M380" s="259" t="s">
        <v>19</v>
      </c>
      <c r="N380" s="260" t="s">
        <v>48</v>
      </c>
      <c r="O380" s="67"/>
      <c r="P380" s="185">
        <f>O380*H380</f>
        <v>0</v>
      </c>
      <c r="Q380" s="185">
        <v>5.5999999999999995E-4</v>
      </c>
      <c r="R380" s="185">
        <f>Q380*H380</f>
        <v>3.3648159999999996E-2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169</v>
      </c>
      <c r="AT380" s="187" t="s">
        <v>369</v>
      </c>
      <c r="AU380" s="187" t="s">
        <v>87</v>
      </c>
      <c r="AY380" s="20" t="s">
        <v>118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20" t="s">
        <v>85</v>
      </c>
      <c r="BK380" s="188">
        <f>ROUND(I380*H380,2)</f>
        <v>0</v>
      </c>
      <c r="BL380" s="20" t="s">
        <v>145</v>
      </c>
      <c r="BM380" s="187" t="s">
        <v>467</v>
      </c>
    </row>
    <row r="381" spans="1:65" s="13" customFormat="1" ht="10">
      <c r="B381" s="201"/>
      <c r="C381" s="202"/>
      <c r="D381" s="194" t="s">
        <v>270</v>
      </c>
      <c r="E381" s="202"/>
      <c r="F381" s="204" t="s">
        <v>468</v>
      </c>
      <c r="G381" s="202"/>
      <c r="H381" s="205">
        <v>60.085999999999999</v>
      </c>
      <c r="I381" s="206"/>
      <c r="J381" s="202"/>
      <c r="K381" s="202"/>
      <c r="L381" s="207"/>
      <c r="M381" s="208"/>
      <c r="N381" s="209"/>
      <c r="O381" s="209"/>
      <c r="P381" s="209"/>
      <c r="Q381" s="209"/>
      <c r="R381" s="209"/>
      <c r="S381" s="209"/>
      <c r="T381" s="210"/>
      <c r="AT381" s="211" t="s">
        <v>270</v>
      </c>
      <c r="AU381" s="211" t="s">
        <v>87</v>
      </c>
      <c r="AV381" s="13" t="s">
        <v>87</v>
      </c>
      <c r="AW381" s="13" t="s">
        <v>4</v>
      </c>
      <c r="AX381" s="13" t="s">
        <v>85</v>
      </c>
      <c r="AY381" s="211" t="s">
        <v>118</v>
      </c>
    </row>
    <row r="382" spans="1:65" s="2" customFormat="1" ht="24.15" customHeight="1">
      <c r="A382" s="37"/>
      <c r="B382" s="38"/>
      <c r="C382" s="176" t="s">
        <v>469</v>
      </c>
      <c r="D382" s="176" t="s">
        <v>121</v>
      </c>
      <c r="E382" s="177" t="s">
        <v>470</v>
      </c>
      <c r="F382" s="178" t="s">
        <v>471</v>
      </c>
      <c r="G382" s="179" t="s">
        <v>317</v>
      </c>
      <c r="H382" s="180">
        <v>407.52</v>
      </c>
      <c r="I382" s="181"/>
      <c r="J382" s="182">
        <f>ROUND(I382*H382,2)</f>
        <v>0</v>
      </c>
      <c r="K382" s="178" t="s">
        <v>125</v>
      </c>
      <c r="L382" s="42"/>
      <c r="M382" s="183" t="s">
        <v>19</v>
      </c>
      <c r="N382" s="184" t="s">
        <v>48</v>
      </c>
      <c r="O382" s="67"/>
      <c r="P382" s="185">
        <f>O382*H382</f>
        <v>0</v>
      </c>
      <c r="Q382" s="185">
        <v>0</v>
      </c>
      <c r="R382" s="185">
        <f>Q382*H382</f>
        <v>0</v>
      </c>
      <c r="S382" s="185">
        <v>0</v>
      </c>
      <c r="T382" s="186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7" t="s">
        <v>145</v>
      </c>
      <c r="AT382" s="187" t="s">
        <v>121</v>
      </c>
      <c r="AU382" s="187" t="s">
        <v>87</v>
      </c>
      <c r="AY382" s="20" t="s">
        <v>118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20" t="s">
        <v>85</v>
      </c>
      <c r="BK382" s="188">
        <f>ROUND(I382*H382,2)</f>
        <v>0</v>
      </c>
      <c r="BL382" s="20" t="s">
        <v>145</v>
      </c>
      <c r="BM382" s="187" t="s">
        <v>472</v>
      </c>
    </row>
    <row r="383" spans="1:65" s="2" customFormat="1" ht="10">
      <c r="A383" s="37"/>
      <c r="B383" s="38"/>
      <c r="C383" s="39"/>
      <c r="D383" s="189" t="s">
        <v>128</v>
      </c>
      <c r="E383" s="39"/>
      <c r="F383" s="190" t="s">
        <v>473</v>
      </c>
      <c r="G383" s="39"/>
      <c r="H383" s="39"/>
      <c r="I383" s="191"/>
      <c r="J383" s="39"/>
      <c r="K383" s="39"/>
      <c r="L383" s="42"/>
      <c r="M383" s="192"/>
      <c r="N383" s="193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20" t="s">
        <v>128</v>
      </c>
      <c r="AU383" s="20" t="s">
        <v>87</v>
      </c>
    </row>
    <row r="384" spans="1:65" s="2" customFormat="1" ht="21.75" customHeight="1">
      <c r="A384" s="37"/>
      <c r="B384" s="38"/>
      <c r="C384" s="251" t="s">
        <v>474</v>
      </c>
      <c r="D384" s="251" t="s">
        <v>369</v>
      </c>
      <c r="E384" s="252" t="s">
        <v>475</v>
      </c>
      <c r="F384" s="253" t="s">
        <v>476</v>
      </c>
      <c r="G384" s="254" t="s">
        <v>317</v>
      </c>
      <c r="H384" s="255">
        <v>141.30000000000001</v>
      </c>
      <c r="I384" s="256"/>
      <c r="J384" s="257">
        <f>ROUND(I384*H384,2)</f>
        <v>0</v>
      </c>
      <c r="K384" s="253" t="s">
        <v>125</v>
      </c>
      <c r="L384" s="258"/>
      <c r="M384" s="259" t="s">
        <v>19</v>
      </c>
      <c r="N384" s="260" t="s">
        <v>48</v>
      </c>
      <c r="O384" s="67"/>
      <c r="P384" s="185">
        <f>O384*H384</f>
        <v>0</v>
      </c>
      <c r="Q384" s="185">
        <v>1.2E-4</v>
      </c>
      <c r="R384" s="185">
        <f>Q384*H384</f>
        <v>1.6956000000000002E-2</v>
      </c>
      <c r="S384" s="185">
        <v>0</v>
      </c>
      <c r="T384" s="186">
        <f>S384*H384</f>
        <v>0</v>
      </c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R384" s="187" t="s">
        <v>169</v>
      </c>
      <c r="AT384" s="187" t="s">
        <v>369</v>
      </c>
      <c r="AU384" s="187" t="s">
        <v>87</v>
      </c>
      <c r="AY384" s="20" t="s">
        <v>118</v>
      </c>
      <c r="BE384" s="188">
        <f>IF(N384="základní",J384,0)</f>
        <v>0</v>
      </c>
      <c r="BF384" s="188">
        <f>IF(N384="snížená",J384,0)</f>
        <v>0</v>
      </c>
      <c r="BG384" s="188">
        <f>IF(N384="zákl. přenesená",J384,0)</f>
        <v>0</v>
      </c>
      <c r="BH384" s="188">
        <f>IF(N384="sníž. přenesená",J384,0)</f>
        <v>0</v>
      </c>
      <c r="BI384" s="188">
        <f>IF(N384="nulová",J384,0)</f>
        <v>0</v>
      </c>
      <c r="BJ384" s="20" t="s">
        <v>85</v>
      </c>
      <c r="BK384" s="188">
        <f>ROUND(I384*H384,2)</f>
        <v>0</v>
      </c>
      <c r="BL384" s="20" t="s">
        <v>145</v>
      </c>
      <c r="BM384" s="187" t="s">
        <v>477</v>
      </c>
    </row>
    <row r="385" spans="1:65" s="15" customFormat="1" ht="10">
      <c r="B385" s="228"/>
      <c r="C385" s="229"/>
      <c r="D385" s="194" t="s">
        <v>270</v>
      </c>
      <c r="E385" s="230" t="s">
        <v>19</v>
      </c>
      <c r="F385" s="231" t="s">
        <v>386</v>
      </c>
      <c r="G385" s="229"/>
      <c r="H385" s="230" t="s">
        <v>19</v>
      </c>
      <c r="I385" s="232"/>
      <c r="J385" s="229"/>
      <c r="K385" s="229"/>
      <c r="L385" s="233"/>
      <c r="M385" s="234"/>
      <c r="N385" s="235"/>
      <c r="O385" s="235"/>
      <c r="P385" s="235"/>
      <c r="Q385" s="235"/>
      <c r="R385" s="235"/>
      <c r="S385" s="235"/>
      <c r="T385" s="236"/>
      <c r="AT385" s="237" t="s">
        <v>270</v>
      </c>
      <c r="AU385" s="237" t="s">
        <v>87</v>
      </c>
      <c r="AV385" s="15" t="s">
        <v>85</v>
      </c>
      <c r="AW385" s="15" t="s">
        <v>38</v>
      </c>
      <c r="AX385" s="15" t="s">
        <v>77</v>
      </c>
      <c r="AY385" s="237" t="s">
        <v>118</v>
      </c>
    </row>
    <row r="386" spans="1:65" s="15" customFormat="1" ht="10">
      <c r="B386" s="228"/>
      <c r="C386" s="229"/>
      <c r="D386" s="194" t="s">
        <v>270</v>
      </c>
      <c r="E386" s="230" t="s">
        <v>19</v>
      </c>
      <c r="F386" s="231" t="s">
        <v>478</v>
      </c>
      <c r="G386" s="229"/>
      <c r="H386" s="230" t="s">
        <v>19</v>
      </c>
      <c r="I386" s="232"/>
      <c r="J386" s="229"/>
      <c r="K386" s="229"/>
      <c r="L386" s="233"/>
      <c r="M386" s="234"/>
      <c r="N386" s="235"/>
      <c r="O386" s="235"/>
      <c r="P386" s="235"/>
      <c r="Q386" s="235"/>
      <c r="R386" s="235"/>
      <c r="S386" s="235"/>
      <c r="T386" s="236"/>
      <c r="AT386" s="237" t="s">
        <v>270</v>
      </c>
      <c r="AU386" s="237" t="s">
        <v>87</v>
      </c>
      <c r="AV386" s="15" t="s">
        <v>85</v>
      </c>
      <c r="AW386" s="15" t="s">
        <v>38</v>
      </c>
      <c r="AX386" s="15" t="s">
        <v>77</v>
      </c>
      <c r="AY386" s="237" t="s">
        <v>118</v>
      </c>
    </row>
    <row r="387" spans="1:65" s="13" customFormat="1" ht="10">
      <c r="B387" s="201"/>
      <c r="C387" s="202"/>
      <c r="D387" s="194" t="s">
        <v>270</v>
      </c>
      <c r="E387" s="204" t="s">
        <v>19</v>
      </c>
      <c r="F387" s="249" t="s">
        <v>219</v>
      </c>
      <c r="G387" s="202"/>
      <c r="H387" s="205">
        <v>134.571</v>
      </c>
      <c r="I387" s="206"/>
      <c r="J387" s="202"/>
      <c r="K387" s="202"/>
      <c r="L387" s="207"/>
      <c r="M387" s="208"/>
      <c r="N387" s="209"/>
      <c r="O387" s="209"/>
      <c r="P387" s="209"/>
      <c r="Q387" s="209"/>
      <c r="R387" s="209"/>
      <c r="S387" s="209"/>
      <c r="T387" s="210"/>
      <c r="AT387" s="211" t="s">
        <v>270</v>
      </c>
      <c r="AU387" s="211" t="s">
        <v>87</v>
      </c>
      <c r="AV387" s="13" t="s">
        <v>87</v>
      </c>
      <c r="AW387" s="13" t="s">
        <v>38</v>
      </c>
      <c r="AX387" s="13" t="s">
        <v>85</v>
      </c>
      <c r="AY387" s="211" t="s">
        <v>118</v>
      </c>
    </row>
    <row r="388" spans="1:65" s="2" customFormat="1" ht="10.5">
      <c r="A388" s="37"/>
      <c r="B388" s="38"/>
      <c r="C388" s="39"/>
      <c r="D388" s="194" t="s">
        <v>279</v>
      </c>
      <c r="E388" s="39"/>
      <c r="F388" s="223" t="s">
        <v>479</v>
      </c>
      <c r="G388" s="39"/>
      <c r="H388" s="39"/>
      <c r="I388" s="39"/>
      <c r="J388" s="39"/>
      <c r="K388" s="39"/>
      <c r="L388" s="42"/>
      <c r="M388" s="192"/>
      <c r="N388" s="193"/>
      <c r="O388" s="67"/>
      <c r="P388" s="67"/>
      <c r="Q388" s="67"/>
      <c r="R388" s="67"/>
      <c r="S388" s="67"/>
      <c r="T388" s="68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U388" s="20" t="s">
        <v>87</v>
      </c>
    </row>
    <row r="389" spans="1:65" s="2" customFormat="1" ht="10">
      <c r="A389" s="37"/>
      <c r="B389" s="38"/>
      <c r="C389" s="39"/>
      <c r="D389" s="194" t="s">
        <v>279</v>
      </c>
      <c r="E389" s="39"/>
      <c r="F389" s="224" t="s">
        <v>480</v>
      </c>
      <c r="G389" s="39"/>
      <c r="H389" s="225">
        <v>134.571</v>
      </c>
      <c r="I389" s="39"/>
      <c r="J389" s="39"/>
      <c r="K389" s="39"/>
      <c r="L389" s="42"/>
      <c r="M389" s="192"/>
      <c r="N389" s="193"/>
      <c r="O389" s="67"/>
      <c r="P389" s="67"/>
      <c r="Q389" s="67"/>
      <c r="R389" s="67"/>
      <c r="S389" s="67"/>
      <c r="T389" s="68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U389" s="20" t="s">
        <v>87</v>
      </c>
    </row>
    <row r="390" spans="1:65" s="13" customFormat="1" ht="10">
      <c r="B390" s="201"/>
      <c r="C390" s="202"/>
      <c r="D390" s="194" t="s">
        <v>270</v>
      </c>
      <c r="E390" s="202"/>
      <c r="F390" s="204" t="s">
        <v>481</v>
      </c>
      <c r="G390" s="202"/>
      <c r="H390" s="205">
        <v>141.30000000000001</v>
      </c>
      <c r="I390" s="206"/>
      <c r="J390" s="202"/>
      <c r="K390" s="202"/>
      <c r="L390" s="207"/>
      <c r="M390" s="208"/>
      <c r="N390" s="209"/>
      <c r="O390" s="209"/>
      <c r="P390" s="209"/>
      <c r="Q390" s="209"/>
      <c r="R390" s="209"/>
      <c r="S390" s="209"/>
      <c r="T390" s="210"/>
      <c r="AT390" s="211" t="s">
        <v>270</v>
      </c>
      <c r="AU390" s="211" t="s">
        <v>87</v>
      </c>
      <c r="AV390" s="13" t="s">
        <v>87</v>
      </c>
      <c r="AW390" s="13" t="s">
        <v>4</v>
      </c>
      <c r="AX390" s="13" t="s">
        <v>85</v>
      </c>
      <c r="AY390" s="211" t="s">
        <v>118</v>
      </c>
    </row>
    <row r="391" spans="1:65" s="2" customFormat="1" ht="21.75" customHeight="1">
      <c r="A391" s="37"/>
      <c r="B391" s="38"/>
      <c r="C391" s="251" t="s">
        <v>482</v>
      </c>
      <c r="D391" s="251" t="s">
        <v>369</v>
      </c>
      <c r="E391" s="252" t="s">
        <v>483</v>
      </c>
      <c r="F391" s="253" t="s">
        <v>484</v>
      </c>
      <c r="G391" s="254" t="s">
        <v>317</v>
      </c>
      <c r="H391" s="255">
        <v>109.875</v>
      </c>
      <c r="I391" s="256"/>
      <c r="J391" s="257">
        <f>ROUND(I391*H391,2)</f>
        <v>0</v>
      </c>
      <c r="K391" s="253" t="s">
        <v>125</v>
      </c>
      <c r="L391" s="258"/>
      <c r="M391" s="259" t="s">
        <v>19</v>
      </c>
      <c r="N391" s="260" t="s">
        <v>48</v>
      </c>
      <c r="O391" s="67"/>
      <c r="P391" s="185">
        <f>O391*H391</f>
        <v>0</v>
      </c>
      <c r="Q391" s="185">
        <v>8.9999999999999998E-4</v>
      </c>
      <c r="R391" s="185">
        <f>Q391*H391</f>
        <v>9.8887500000000003E-2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169</v>
      </c>
      <c r="AT391" s="187" t="s">
        <v>369</v>
      </c>
      <c r="AU391" s="187" t="s">
        <v>87</v>
      </c>
      <c r="AY391" s="20" t="s">
        <v>118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85</v>
      </c>
      <c r="BK391" s="188">
        <f>ROUND(I391*H391,2)</f>
        <v>0</v>
      </c>
      <c r="BL391" s="20" t="s">
        <v>145</v>
      </c>
      <c r="BM391" s="187" t="s">
        <v>485</v>
      </c>
    </row>
    <row r="392" spans="1:65" s="15" customFormat="1" ht="10">
      <c r="B392" s="228"/>
      <c r="C392" s="229"/>
      <c r="D392" s="194" t="s">
        <v>270</v>
      </c>
      <c r="E392" s="230" t="s">
        <v>19</v>
      </c>
      <c r="F392" s="231" t="s">
        <v>386</v>
      </c>
      <c r="G392" s="229"/>
      <c r="H392" s="230" t="s">
        <v>19</v>
      </c>
      <c r="I392" s="232"/>
      <c r="J392" s="229"/>
      <c r="K392" s="229"/>
      <c r="L392" s="233"/>
      <c r="M392" s="234"/>
      <c r="N392" s="235"/>
      <c r="O392" s="235"/>
      <c r="P392" s="235"/>
      <c r="Q392" s="235"/>
      <c r="R392" s="235"/>
      <c r="S392" s="235"/>
      <c r="T392" s="236"/>
      <c r="AT392" s="237" t="s">
        <v>270</v>
      </c>
      <c r="AU392" s="237" t="s">
        <v>87</v>
      </c>
      <c r="AV392" s="15" t="s">
        <v>85</v>
      </c>
      <c r="AW392" s="15" t="s">
        <v>38</v>
      </c>
      <c r="AX392" s="15" t="s">
        <v>77</v>
      </c>
      <c r="AY392" s="237" t="s">
        <v>118</v>
      </c>
    </row>
    <row r="393" spans="1:65" s="15" customFormat="1" ht="10">
      <c r="B393" s="228"/>
      <c r="C393" s="229"/>
      <c r="D393" s="194" t="s">
        <v>270</v>
      </c>
      <c r="E393" s="230" t="s">
        <v>19</v>
      </c>
      <c r="F393" s="231" t="s">
        <v>486</v>
      </c>
      <c r="G393" s="229"/>
      <c r="H393" s="230" t="s">
        <v>19</v>
      </c>
      <c r="I393" s="232"/>
      <c r="J393" s="229"/>
      <c r="K393" s="229"/>
      <c r="L393" s="233"/>
      <c r="M393" s="234"/>
      <c r="N393" s="235"/>
      <c r="O393" s="235"/>
      <c r="P393" s="235"/>
      <c r="Q393" s="235"/>
      <c r="R393" s="235"/>
      <c r="S393" s="235"/>
      <c r="T393" s="236"/>
      <c r="AT393" s="237" t="s">
        <v>270</v>
      </c>
      <c r="AU393" s="237" t="s">
        <v>87</v>
      </c>
      <c r="AV393" s="15" t="s">
        <v>85</v>
      </c>
      <c r="AW393" s="15" t="s">
        <v>38</v>
      </c>
      <c r="AX393" s="15" t="s">
        <v>77</v>
      </c>
      <c r="AY393" s="237" t="s">
        <v>118</v>
      </c>
    </row>
    <row r="394" spans="1:65" s="15" customFormat="1" ht="10">
      <c r="B394" s="228"/>
      <c r="C394" s="229"/>
      <c r="D394" s="194" t="s">
        <v>270</v>
      </c>
      <c r="E394" s="230" t="s">
        <v>19</v>
      </c>
      <c r="F394" s="231" t="s">
        <v>487</v>
      </c>
      <c r="G394" s="229"/>
      <c r="H394" s="230" t="s">
        <v>19</v>
      </c>
      <c r="I394" s="232"/>
      <c r="J394" s="229"/>
      <c r="K394" s="229"/>
      <c r="L394" s="233"/>
      <c r="M394" s="234"/>
      <c r="N394" s="235"/>
      <c r="O394" s="235"/>
      <c r="P394" s="235"/>
      <c r="Q394" s="235"/>
      <c r="R394" s="235"/>
      <c r="S394" s="235"/>
      <c r="T394" s="236"/>
      <c r="AT394" s="237" t="s">
        <v>270</v>
      </c>
      <c r="AU394" s="237" t="s">
        <v>87</v>
      </c>
      <c r="AV394" s="15" t="s">
        <v>85</v>
      </c>
      <c r="AW394" s="15" t="s">
        <v>38</v>
      </c>
      <c r="AX394" s="15" t="s">
        <v>77</v>
      </c>
      <c r="AY394" s="237" t="s">
        <v>118</v>
      </c>
    </row>
    <row r="395" spans="1:65" s="15" customFormat="1" ht="10">
      <c r="B395" s="228"/>
      <c r="C395" s="229"/>
      <c r="D395" s="194" t="s">
        <v>270</v>
      </c>
      <c r="E395" s="230" t="s">
        <v>19</v>
      </c>
      <c r="F395" s="231" t="s">
        <v>488</v>
      </c>
      <c r="G395" s="229"/>
      <c r="H395" s="230" t="s">
        <v>19</v>
      </c>
      <c r="I395" s="232"/>
      <c r="J395" s="229"/>
      <c r="K395" s="229"/>
      <c r="L395" s="233"/>
      <c r="M395" s="234"/>
      <c r="N395" s="235"/>
      <c r="O395" s="235"/>
      <c r="P395" s="235"/>
      <c r="Q395" s="235"/>
      <c r="R395" s="235"/>
      <c r="S395" s="235"/>
      <c r="T395" s="236"/>
      <c r="AT395" s="237" t="s">
        <v>270</v>
      </c>
      <c r="AU395" s="237" t="s">
        <v>87</v>
      </c>
      <c r="AV395" s="15" t="s">
        <v>85</v>
      </c>
      <c r="AW395" s="15" t="s">
        <v>38</v>
      </c>
      <c r="AX395" s="15" t="s">
        <v>77</v>
      </c>
      <c r="AY395" s="237" t="s">
        <v>118</v>
      </c>
    </row>
    <row r="396" spans="1:65" s="15" customFormat="1" ht="20">
      <c r="B396" s="228"/>
      <c r="C396" s="229"/>
      <c r="D396" s="194" t="s">
        <v>270</v>
      </c>
      <c r="E396" s="230" t="s">
        <v>19</v>
      </c>
      <c r="F396" s="231" t="s">
        <v>489</v>
      </c>
      <c r="G396" s="229"/>
      <c r="H396" s="230" t="s">
        <v>19</v>
      </c>
      <c r="I396" s="232"/>
      <c r="J396" s="229"/>
      <c r="K396" s="229"/>
      <c r="L396" s="233"/>
      <c r="M396" s="234"/>
      <c r="N396" s="235"/>
      <c r="O396" s="235"/>
      <c r="P396" s="235"/>
      <c r="Q396" s="235"/>
      <c r="R396" s="235"/>
      <c r="S396" s="235"/>
      <c r="T396" s="236"/>
      <c r="AT396" s="237" t="s">
        <v>270</v>
      </c>
      <c r="AU396" s="237" t="s">
        <v>87</v>
      </c>
      <c r="AV396" s="15" t="s">
        <v>85</v>
      </c>
      <c r="AW396" s="15" t="s">
        <v>38</v>
      </c>
      <c r="AX396" s="15" t="s">
        <v>77</v>
      </c>
      <c r="AY396" s="237" t="s">
        <v>118</v>
      </c>
    </row>
    <row r="397" spans="1:65" s="13" customFormat="1" ht="10">
      <c r="B397" s="201"/>
      <c r="C397" s="202"/>
      <c r="D397" s="194" t="s">
        <v>270</v>
      </c>
      <c r="E397" s="204" t="s">
        <v>19</v>
      </c>
      <c r="F397" s="249" t="s">
        <v>209</v>
      </c>
      <c r="G397" s="202"/>
      <c r="H397" s="205">
        <v>104.643</v>
      </c>
      <c r="I397" s="206"/>
      <c r="J397" s="202"/>
      <c r="K397" s="202"/>
      <c r="L397" s="207"/>
      <c r="M397" s="208"/>
      <c r="N397" s="209"/>
      <c r="O397" s="209"/>
      <c r="P397" s="209"/>
      <c r="Q397" s="209"/>
      <c r="R397" s="209"/>
      <c r="S397" s="209"/>
      <c r="T397" s="210"/>
      <c r="AT397" s="211" t="s">
        <v>270</v>
      </c>
      <c r="AU397" s="211" t="s">
        <v>87</v>
      </c>
      <c r="AV397" s="13" t="s">
        <v>87</v>
      </c>
      <c r="AW397" s="13" t="s">
        <v>38</v>
      </c>
      <c r="AX397" s="13" t="s">
        <v>85</v>
      </c>
      <c r="AY397" s="211" t="s">
        <v>118</v>
      </c>
    </row>
    <row r="398" spans="1:65" s="2" customFormat="1" ht="10.5">
      <c r="A398" s="37"/>
      <c r="B398" s="38"/>
      <c r="C398" s="39"/>
      <c r="D398" s="194" t="s">
        <v>279</v>
      </c>
      <c r="E398" s="39"/>
      <c r="F398" s="223" t="s">
        <v>426</v>
      </c>
      <c r="G398" s="39"/>
      <c r="H398" s="39"/>
      <c r="I398" s="39"/>
      <c r="J398" s="39"/>
      <c r="K398" s="39"/>
      <c r="L398" s="42"/>
      <c r="M398" s="192"/>
      <c r="N398" s="193"/>
      <c r="O398" s="67"/>
      <c r="P398" s="67"/>
      <c r="Q398" s="67"/>
      <c r="R398" s="67"/>
      <c r="S398" s="67"/>
      <c r="T398" s="68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U398" s="20" t="s">
        <v>87</v>
      </c>
    </row>
    <row r="399" spans="1:65" s="2" customFormat="1" ht="10">
      <c r="A399" s="37"/>
      <c r="B399" s="38"/>
      <c r="C399" s="39"/>
      <c r="D399" s="194" t="s">
        <v>279</v>
      </c>
      <c r="E399" s="39"/>
      <c r="F399" s="224" t="s">
        <v>427</v>
      </c>
      <c r="G399" s="39"/>
      <c r="H399" s="225">
        <v>24.3</v>
      </c>
      <c r="I399" s="39"/>
      <c r="J399" s="39"/>
      <c r="K399" s="39"/>
      <c r="L399" s="42"/>
      <c r="M399" s="192"/>
      <c r="N399" s="193"/>
      <c r="O399" s="67"/>
      <c r="P399" s="67"/>
      <c r="Q399" s="67"/>
      <c r="R399" s="67"/>
      <c r="S399" s="67"/>
      <c r="T399" s="68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U399" s="20" t="s">
        <v>87</v>
      </c>
    </row>
    <row r="400" spans="1:65" s="2" customFormat="1" ht="10.5">
      <c r="A400" s="37"/>
      <c r="B400" s="38"/>
      <c r="C400" s="39"/>
      <c r="D400" s="194" t="s">
        <v>279</v>
      </c>
      <c r="E400" s="39"/>
      <c r="F400" s="223" t="s">
        <v>428</v>
      </c>
      <c r="G400" s="39"/>
      <c r="H400" s="39"/>
      <c r="I400" s="39"/>
      <c r="J400" s="39"/>
      <c r="K400" s="39"/>
      <c r="L400" s="42"/>
      <c r="M400" s="192"/>
      <c r="N400" s="193"/>
      <c r="O400" s="67"/>
      <c r="P400" s="67"/>
      <c r="Q400" s="67"/>
      <c r="R400" s="67"/>
      <c r="S400" s="67"/>
      <c r="T400" s="68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U400" s="20" t="s">
        <v>87</v>
      </c>
    </row>
    <row r="401" spans="1:47" s="2" customFormat="1" ht="10">
      <c r="A401" s="37"/>
      <c r="B401" s="38"/>
      <c r="C401" s="39"/>
      <c r="D401" s="194" t="s">
        <v>279</v>
      </c>
      <c r="E401" s="39"/>
      <c r="F401" s="224" t="s">
        <v>429</v>
      </c>
      <c r="G401" s="39"/>
      <c r="H401" s="225">
        <v>13.95</v>
      </c>
      <c r="I401" s="39"/>
      <c r="J401" s="39"/>
      <c r="K401" s="39"/>
      <c r="L401" s="42"/>
      <c r="M401" s="192"/>
      <c r="N401" s="193"/>
      <c r="O401" s="67"/>
      <c r="P401" s="67"/>
      <c r="Q401" s="67"/>
      <c r="R401" s="67"/>
      <c r="S401" s="67"/>
      <c r="T401" s="68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U401" s="20" t="s">
        <v>87</v>
      </c>
    </row>
    <row r="402" spans="1:47" s="2" customFormat="1" ht="10.5">
      <c r="A402" s="37"/>
      <c r="B402" s="38"/>
      <c r="C402" s="39"/>
      <c r="D402" s="194" t="s">
        <v>279</v>
      </c>
      <c r="E402" s="39"/>
      <c r="F402" s="223" t="s">
        <v>430</v>
      </c>
      <c r="G402" s="39"/>
      <c r="H402" s="39"/>
      <c r="I402" s="39"/>
      <c r="J402" s="39"/>
      <c r="K402" s="39"/>
      <c r="L402" s="42"/>
      <c r="M402" s="192"/>
      <c r="N402" s="193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U402" s="20" t="s">
        <v>87</v>
      </c>
    </row>
    <row r="403" spans="1:47" s="2" customFormat="1" ht="10">
      <c r="A403" s="37"/>
      <c r="B403" s="38"/>
      <c r="C403" s="39"/>
      <c r="D403" s="194" t="s">
        <v>279</v>
      </c>
      <c r="E403" s="39"/>
      <c r="F403" s="224" t="s">
        <v>431</v>
      </c>
      <c r="G403" s="39"/>
      <c r="H403" s="225">
        <v>27.492999999999999</v>
      </c>
      <c r="I403" s="39"/>
      <c r="J403" s="39"/>
      <c r="K403" s="39"/>
      <c r="L403" s="42"/>
      <c r="M403" s="192"/>
      <c r="N403" s="193"/>
      <c r="O403" s="67"/>
      <c r="P403" s="67"/>
      <c r="Q403" s="67"/>
      <c r="R403" s="67"/>
      <c r="S403" s="67"/>
      <c r="T403" s="68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U403" s="20" t="s">
        <v>87</v>
      </c>
    </row>
    <row r="404" spans="1:47" s="2" customFormat="1" ht="10.5">
      <c r="A404" s="37"/>
      <c r="B404" s="38"/>
      <c r="C404" s="39"/>
      <c r="D404" s="194" t="s">
        <v>279</v>
      </c>
      <c r="E404" s="39"/>
      <c r="F404" s="223" t="s">
        <v>432</v>
      </c>
      <c r="G404" s="39"/>
      <c r="H404" s="39"/>
      <c r="I404" s="39"/>
      <c r="J404" s="39"/>
      <c r="K404" s="39"/>
      <c r="L404" s="42"/>
      <c r="M404" s="192"/>
      <c r="N404" s="193"/>
      <c r="O404" s="67"/>
      <c r="P404" s="67"/>
      <c r="Q404" s="67"/>
      <c r="R404" s="67"/>
      <c r="S404" s="67"/>
      <c r="T404" s="68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U404" s="20" t="s">
        <v>87</v>
      </c>
    </row>
    <row r="405" spans="1:47" s="2" customFormat="1" ht="10">
      <c r="A405" s="37"/>
      <c r="B405" s="38"/>
      <c r="C405" s="39"/>
      <c r="D405" s="194" t="s">
        <v>279</v>
      </c>
      <c r="E405" s="39"/>
      <c r="F405" s="224" t="s">
        <v>433</v>
      </c>
      <c r="G405" s="39"/>
      <c r="H405" s="225">
        <v>12.75</v>
      </c>
      <c r="I405" s="39"/>
      <c r="J405" s="39"/>
      <c r="K405" s="39"/>
      <c r="L405" s="42"/>
      <c r="M405" s="192"/>
      <c r="N405" s="193"/>
      <c r="O405" s="67"/>
      <c r="P405" s="67"/>
      <c r="Q405" s="67"/>
      <c r="R405" s="67"/>
      <c r="S405" s="67"/>
      <c r="T405" s="68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U405" s="20" t="s">
        <v>87</v>
      </c>
    </row>
    <row r="406" spans="1:47" s="2" customFormat="1" ht="10.5">
      <c r="A406" s="37"/>
      <c r="B406" s="38"/>
      <c r="C406" s="39"/>
      <c r="D406" s="194" t="s">
        <v>279</v>
      </c>
      <c r="E406" s="39"/>
      <c r="F406" s="223" t="s">
        <v>434</v>
      </c>
      <c r="G406" s="39"/>
      <c r="H406" s="39"/>
      <c r="I406" s="39"/>
      <c r="J406" s="39"/>
      <c r="K406" s="39"/>
      <c r="L406" s="42"/>
      <c r="M406" s="192"/>
      <c r="N406" s="193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U406" s="20" t="s">
        <v>87</v>
      </c>
    </row>
    <row r="407" spans="1:47" s="2" customFormat="1" ht="10">
      <c r="A407" s="37"/>
      <c r="B407" s="38"/>
      <c r="C407" s="39"/>
      <c r="D407" s="194" t="s">
        <v>279</v>
      </c>
      <c r="E407" s="39"/>
      <c r="F407" s="224" t="s">
        <v>435</v>
      </c>
      <c r="G407" s="39"/>
      <c r="H407" s="225">
        <v>12.01</v>
      </c>
      <c r="I407" s="39"/>
      <c r="J407" s="39"/>
      <c r="K407" s="39"/>
      <c r="L407" s="42"/>
      <c r="M407" s="192"/>
      <c r="N407" s="193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U407" s="20" t="s">
        <v>87</v>
      </c>
    </row>
    <row r="408" spans="1:47" s="2" customFormat="1" ht="10.5">
      <c r="A408" s="37"/>
      <c r="B408" s="38"/>
      <c r="C408" s="39"/>
      <c r="D408" s="194" t="s">
        <v>279</v>
      </c>
      <c r="E408" s="39"/>
      <c r="F408" s="223" t="s">
        <v>436</v>
      </c>
      <c r="G408" s="39"/>
      <c r="H408" s="39"/>
      <c r="I408" s="39"/>
      <c r="J408" s="39"/>
      <c r="K408" s="39"/>
      <c r="L408" s="42"/>
      <c r="M408" s="192"/>
      <c r="N408" s="193"/>
      <c r="O408" s="67"/>
      <c r="P408" s="67"/>
      <c r="Q408" s="67"/>
      <c r="R408" s="67"/>
      <c r="S408" s="67"/>
      <c r="T408" s="68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U408" s="20" t="s">
        <v>87</v>
      </c>
    </row>
    <row r="409" spans="1:47" s="2" customFormat="1" ht="10">
      <c r="A409" s="37"/>
      <c r="B409" s="38"/>
      <c r="C409" s="39"/>
      <c r="D409" s="194" t="s">
        <v>279</v>
      </c>
      <c r="E409" s="39"/>
      <c r="F409" s="224" t="s">
        <v>290</v>
      </c>
      <c r="G409" s="39"/>
      <c r="H409" s="225">
        <v>6.62</v>
      </c>
      <c r="I409" s="39"/>
      <c r="J409" s="39"/>
      <c r="K409" s="39"/>
      <c r="L409" s="42"/>
      <c r="M409" s="192"/>
      <c r="N409" s="193"/>
      <c r="O409" s="67"/>
      <c r="P409" s="67"/>
      <c r="Q409" s="67"/>
      <c r="R409" s="67"/>
      <c r="S409" s="67"/>
      <c r="T409" s="68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U409" s="20" t="s">
        <v>87</v>
      </c>
    </row>
    <row r="410" spans="1:47" s="2" customFormat="1" ht="10.5">
      <c r="A410" s="37"/>
      <c r="B410" s="38"/>
      <c r="C410" s="39"/>
      <c r="D410" s="194" t="s">
        <v>279</v>
      </c>
      <c r="E410" s="39"/>
      <c r="F410" s="223" t="s">
        <v>490</v>
      </c>
      <c r="G410" s="39"/>
      <c r="H410" s="39"/>
      <c r="I410" s="39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U410" s="20" t="s">
        <v>87</v>
      </c>
    </row>
    <row r="411" spans="1:47" s="2" customFormat="1" ht="10">
      <c r="A411" s="37"/>
      <c r="B411" s="38"/>
      <c r="C411" s="39"/>
      <c r="D411" s="194" t="s">
        <v>279</v>
      </c>
      <c r="E411" s="39"/>
      <c r="F411" s="224" t="s">
        <v>491</v>
      </c>
      <c r="G411" s="39"/>
      <c r="H411" s="225">
        <v>1.2</v>
      </c>
      <c r="I411" s="39"/>
      <c r="J411" s="39"/>
      <c r="K411" s="39"/>
      <c r="L411" s="42"/>
      <c r="M411" s="192"/>
      <c r="N411" s="193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U411" s="20" t="s">
        <v>87</v>
      </c>
    </row>
    <row r="412" spans="1:47" s="2" customFormat="1" ht="10.5">
      <c r="A412" s="37"/>
      <c r="B412" s="38"/>
      <c r="C412" s="39"/>
      <c r="D412" s="194" t="s">
        <v>279</v>
      </c>
      <c r="E412" s="39"/>
      <c r="F412" s="223" t="s">
        <v>492</v>
      </c>
      <c r="G412" s="39"/>
      <c r="H412" s="39"/>
      <c r="I412" s="39"/>
      <c r="J412" s="39"/>
      <c r="K412" s="39"/>
      <c r="L412" s="42"/>
      <c r="M412" s="192"/>
      <c r="N412" s="193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U412" s="20" t="s">
        <v>87</v>
      </c>
    </row>
    <row r="413" spans="1:47" s="2" customFormat="1" ht="10">
      <c r="A413" s="37"/>
      <c r="B413" s="38"/>
      <c r="C413" s="39"/>
      <c r="D413" s="194" t="s">
        <v>279</v>
      </c>
      <c r="E413" s="39"/>
      <c r="F413" s="224" t="s">
        <v>493</v>
      </c>
      <c r="G413" s="39"/>
      <c r="H413" s="225">
        <v>3.32</v>
      </c>
      <c r="I413" s="39"/>
      <c r="J413" s="39"/>
      <c r="K413" s="39"/>
      <c r="L413" s="42"/>
      <c r="M413" s="192"/>
      <c r="N413" s="193"/>
      <c r="O413" s="67"/>
      <c r="P413" s="67"/>
      <c r="Q413" s="67"/>
      <c r="R413" s="67"/>
      <c r="S413" s="67"/>
      <c r="T413" s="68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U413" s="20" t="s">
        <v>87</v>
      </c>
    </row>
    <row r="414" spans="1:47" s="2" customFormat="1" ht="10.5">
      <c r="A414" s="37"/>
      <c r="B414" s="38"/>
      <c r="C414" s="39"/>
      <c r="D414" s="194" t="s">
        <v>279</v>
      </c>
      <c r="E414" s="39"/>
      <c r="F414" s="223" t="s">
        <v>494</v>
      </c>
      <c r="G414" s="39"/>
      <c r="H414" s="39"/>
      <c r="I414" s="39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U414" s="20" t="s">
        <v>87</v>
      </c>
    </row>
    <row r="415" spans="1:47" s="2" customFormat="1" ht="10">
      <c r="A415" s="37"/>
      <c r="B415" s="38"/>
      <c r="C415" s="39"/>
      <c r="D415" s="194" t="s">
        <v>279</v>
      </c>
      <c r="E415" s="39"/>
      <c r="F415" s="224" t="s">
        <v>294</v>
      </c>
      <c r="G415" s="39"/>
      <c r="H415" s="225">
        <v>0.6</v>
      </c>
      <c r="I415" s="39"/>
      <c r="J415" s="39"/>
      <c r="K415" s="39"/>
      <c r="L415" s="42"/>
      <c r="M415" s="192"/>
      <c r="N415" s="193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U415" s="20" t="s">
        <v>87</v>
      </c>
    </row>
    <row r="416" spans="1:47" s="2" customFormat="1" ht="10.5">
      <c r="A416" s="37"/>
      <c r="B416" s="38"/>
      <c r="C416" s="39"/>
      <c r="D416" s="194" t="s">
        <v>279</v>
      </c>
      <c r="E416" s="39"/>
      <c r="F416" s="223" t="s">
        <v>495</v>
      </c>
      <c r="G416" s="39"/>
      <c r="H416" s="39"/>
      <c r="I416" s="39"/>
      <c r="J416" s="39"/>
      <c r="K416" s="39"/>
      <c r="L416" s="42"/>
      <c r="M416" s="192"/>
      <c r="N416" s="193"/>
      <c r="O416" s="67"/>
      <c r="P416" s="67"/>
      <c r="Q416" s="67"/>
      <c r="R416" s="67"/>
      <c r="S416" s="67"/>
      <c r="T416" s="68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U416" s="20" t="s">
        <v>87</v>
      </c>
    </row>
    <row r="417" spans="1:65" s="2" customFormat="1" ht="10">
      <c r="A417" s="37"/>
      <c r="B417" s="38"/>
      <c r="C417" s="39"/>
      <c r="D417" s="194" t="s">
        <v>279</v>
      </c>
      <c r="E417" s="39"/>
      <c r="F417" s="224" t="s">
        <v>292</v>
      </c>
      <c r="G417" s="39"/>
      <c r="H417" s="225">
        <v>2.4</v>
      </c>
      <c r="I417" s="39"/>
      <c r="J417" s="39"/>
      <c r="K417" s="39"/>
      <c r="L417" s="42"/>
      <c r="M417" s="192"/>
      <c r="N417" s="193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U417" s="20" t="s">
        <v>87</v>
      </c>
    </row>
    <row r="418" spans="1:65" s="13" customFormat="1" ht="10">
      <c r="B418" s="201"/>
      <c r="C418" s="202"/>
      <c r="D418" s="194" t="s">
        <v>270</v>
      </c>
      <c r="E418" s="202"/>
      <c r="F418" s="204" t="s">
        <v>496</v>
      </c>
      <c r="G418" s="202"/>
      <c r="H418" s="205">
        <v>109.875</v>
      </c>
      <c r="I418" s="206"/>
      <c r="J418" s="202"/>
      <c r="K418" s="202"/>
      <c r="L418" s="207"/>
      <c r="M418" s="208"/>
      <c r="N418" s="209"/>
      <c r="O418" s="209"/>
      <c r="P418" s="209"/>
      <c r="Q418" s="209"/>
      <c r="R418" s="209"/>
      <c r="S418" s="209"/>
      <c r="T418" s="210"/>
      <c r="AT418" s="211" t="s">
        <v>270</v>
      </c>
      <c r="AU418" s="211" t="s">
        <v>87</v>
      </c>
      <c r="AV418" s="13" t="s">
        <v>87</v>
      </c>
      <c r="AW418" s="13" t="s">
        <v>4</v>
      </c>
      <c r="AX418" s="13" t="s">
        <v>85</v>
      </c>
      <c r="AY418" s="211" t="s">
        <v>118</v>
      </c>
    </row>
    <row r="419" spans="1:65" s="2" customFormat="1" ht="21.75" customHeight="1">
      <c r="A419" s="37"/>
      <c r="B419" s="38"/>
      <c r="C419" s="251" t="s">
        <v>497</v>
      </c>
      <c r="D419" s="251" t="s">
        <v>369</v>
      </c>
      <c r="E419" s="252" t="s">
        <v>498</v>
      </c>
      <c r="F419" s="253" t="s">
        <v>499</v>
      </c>
      <c r="G419" s="254" t="s">
        <v>317</v>
      </c>
      <c r="H419" s="255">
        <v>37.192</v>
      </c>
      <c r="I419" s="256"/>
      <c r="J419" s="257">
        <f>ROUND(I419*H419,2)</f>
        <v>0</v>
      </c>
      <c r="K419" s="253" t="s">
        <v>125</v>
      </c>
      <c r="L419" s="258"/>
      <c r="M419" s="259" t="s">
        <v>19</v>
      </c>
      <c r="N419" s="260" t="s">
        <v>48</v>
      </c>
      <c r="O419" s="67"/>
      <c r="P419" s="185">
        <f>O419*H419</f>
        <v>0</v>
      </c>
      <c r="Q419" s="185">
        <v>2.0000000000000001E-4</v>
      </c>
      <c r="R419" s="185">
        <f>Q419*H419</f>
        <v>7.4384000000000004E-3</v>
      </c>
      <c r="S419" s="185">
        <v>0</v>
      </c>
      <c r="T419" s="186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187" t="s">
        <v>169</v>
      </c>
      <c r="AT419" s="187" t="s">
        <v>369</v>
      </c>
      <c r="AU419" s="187" t="s">
        <v>87</v>
      </c>
      <c r="AY419" s="20" t="s">
        <v>118</v>
      </c>
      <c r="BE419" s="188">
        <f>IF(N419="základní",J419,0)</f>
        <v>0</v>
      </c>
      <c r="BF419" s="188">
        <f>IF(N419="snížená",J419,0)</f>
        <v>0</v>
      </c>
      <c r="BG419" s="188">
        <f>IF(N419="zákl. přenesená",J419,0)</f>
        <v>0</v>
      </c>
      <c r="BH419" s="188">
        <f>IF(N419="sníž. přenesená",J419,0)</f>
        <v>0</v>
      </c>
      <c r="BI419" s="188">
        <f>IF(N419="nulová",J419,0)</f>
        <v>0</v>
      </c>
      <c r="BJ419" s="20" t="s">
        <v>85</v>
      </c>
      <c r="BK419" s="188">
        <f>ROUND(I419*H419,2)</f>
        <v>0</v>
      </c>
      <c r="BL419" s="20" t="s">
        <v>145</v>
      </c>
      <c r="BM419" s="187" t="s">
        <v>500</v>
      </c>
    </row>
    <row r="420" spans="1:65" s="15" customFormat="1" ht="10">
      <c r="B420" s="228"/>
      <c r="C420" s="229"/>
      <c r="D420" s="194" t="s">
        <v>270</v>
      </c>
      <c r="E420" s="230" t="s">
        <v>19</v>
      </c>
      <c r="F420" s="231" t="s">
        <v>386</v>
      </c>
      <c r="G420" s="229"/>
      <c r="H420" s="230" t="s">
        <v>19</v>
      </c>
      <c r="I420" s="232"/>
      <c r="J420" s="229"/>
      <c r="K420" s="229"/>
      <c r="L420" s="233"/>
      <c r="M420" s="234"/>
      <c r="N420" s="235"/>
      <c r="O420" s="235"/>
      <c r="P420" s="235"/>
      <c r="Q420" s="235"/>
      <c r="R420" s="235"/>
      <c r="S420" s="235"/>
      <c r="T420" s="236"/>
      <c r="AT420" s="237" t="s">
        <v>270</v>
      </c>
      <c r="AU420" s="237" t="s">
        <v>87</v>
      </c>
      <c r="AV420" s="15" t="s">
        <v>85</v>
      </c>
      <c r="AW420" s="15" t="s">
        <v>38</v>
      </c>
      <c r="AX420" s="15" t="s">
        <v>77</v>
      </c>
      <c r="AY420" s="237" t="s">
        <v>118</v>
      </c>
    </row>
    <row r="421" spans="1:65" s="15" customFormat="1" ht="10">
      <c r="B421" s="228"/>
      <c r="C421" s="229"/>
      <c r="D421" s="194" t="s">
        <v>270</v>
      </c>
      <c r="E421" s="230" t="s">
        <v>19</v>
      </c>
      <c r="F421" s="231" t="s">
        <v>501</v>
      </c>
      <c r="G421" s="229"/>
      <c r="H421" s="230" t="s">
        <v>19</v>
      </c>
      <c r="I421" s="232"/>
      <c r="J421" s="229"/>
      <c r="K421" s="229"/>
      <c r="L421" s="233"/>
      <c r="M421" s="234"/>
      <c r="N421" s="235"/>
      <c r="O421" s="235"/>
      <c r="P421" s="235"/>
      <c r="Q421" s="235"/>
      <c r="R421" s="235"/>
      <c r="S421" s="235"/>
      <c r="T421" s="236"/>
      <c r="AT421" s="237" t="s">
        <v>270</v>
      </c>
      <c r="AU421" s="237" t="s">
        <v>87</v>
      </c>
      <c r="AV421" s="15" t="s">
        <v>85</v>
      </c>
      <c r="AW421" s="15" t="s">
        <v>38</v>
      </c>
      <c r="AX421" s="15" t="s">
        <v>77</v>
      </c>
      <c r="AY421" s="237" t="s">
        <v>118</v>
      </c>
    </row>
    <row r="422" spans="1:65" s="15" customFormat="1" ht="10">
      <c r="B422" s="228"/>
      <c r="C422" s="229"/>
      <c r="D422" s="194" t="s">
        <v>270</v>
      </c>
      <c r="E422" s="230" t="s">
        <v>19</v>
      </c>
      <c r="F422" s="231" t="s">
        <v>502</v>
      </c>
      <c r="G422" s="229"/>
      <c r="H422" s="230" t="s">
        <v>19</v>
      </c>
      <c r="I422" s="232"/>
      <c r="J422" s="229"/>
      <c r="K422" s="229"/>
      <c r="L422" s="233"/>
      <c r="M422" s="234"/>
      <c r="N422" s="235"/>
      <c r="O422" s="235"/>
      <c r="P422" s="235"/>
      <c r="Q422" s="235"/>
      <c r="R422" s="235"/>
      <c r="S422" s="235"/>
      <c r="T422" s="236"/>
      <c r="AT422" s="237" t="s">
        <v>270</v>
      </c>
      <c r="AU422" s="237" t="s">
        <v>87</v>
      </c>
      <c r="AV422" s="15" t="s">
        <v>85</v>
      </c>
      <c r="AW422" s="15" t="s">
        <v>38</v>
      </c>
      <c r="AX422" s="15" t="s">
        <v>77</v>
      </c>
      <c r="AY422" s="237" t="s">
        <v>118</v>
      </c>
    </row>
    <row r="423" spans="1:65" s="15" customFormat="1" ht="10">
      <c r="B423" s="228"/>
      <c r="C423" s="229"/>
      <c r="D423" s="194" t="s">
        <v>270</v>
      </c>
      <c r="E423" s="230" t="s">
        <v>19</v>
      </c>
      <c r="F423" s="231" t="s">
        <v>503</v>
      </c>
      <c r="G423" s="229"/>
      <c r="H423" s="230" t="s">
        <v>19</v>
      </c>
      <c r="I423" s="232"/>
      <c r="J423" s="229"/>
      <c r="K423" s="229"/>
      <c r="L423" s="233"/>
      <c r="M423" s="234"/>
      <c r="N423" s="235"/>
      <c r="O423" s="235"/>
      <c r="P423" s="235"/>
      <c r="Q423" s="235"/>
      <c r="R423" s="235"/>
      <c r="S423" s="235"/>
      <c r="T423" s="236"/>
      <c r="AT423" s="237" t="s">
        <v>270</v>
      </c>
      <c r="AU423" s="237" t="s">
        <v>87</v>
      </c>
      <c r="AV423" s="15" t="s">
        <v>85</v>
      </c>
      <c r="AW423" s="15" t="s">
        <v>38</v>
      </c>
      <c r="AX423" s="15" t="s">
        <v>77</v>
      </c>
      <c r="AY423" s="237" t="s">
        <v>118</v>
      </c>
    </row>
    <row r="424" spans="1:65" s="15" customFormat="1" ht="10">
      <c r="B424" s="228"/>
      <c r="C424" s="229"/>
      <c r="D424" s="194" t="s">
        <v>270</v>
      </c>
      <c r="E424" s="230" t="s">
        <v>19</v>
      </c>
      <c r="F424" s="231" t="s">
        <v>504</v>
      </c>
      <c r="G424" s="229"/>
      <c r="H424" s="230" t="s">
        <v>19</v>
      </c>
      <c r="I424" s="232"/>
      <c r="J424" s="229"/>
      <c r="K424" s="229"/>
      <c r="L424" s="233"/>
      <c r="M424" s="234"/>
      <c r="N424" s="235"/>
      <c r="O424" s="235"/>
      <c r="P424" s="235"/>
      <c r="Q424" s="235"/>
      <c r="R424" s="235"/>
      <c r="S424" s="235"/>
      <c r="T424" s="236"/>
      <c r="AT424" s="237" t="s">
        <v>270</v>
      </c>
      <c r="AU424" s="237" t="s">
        <v>87</v>
      </c>
      <c r="AV424" s="15" t="s">
        <v>85</v>
      </c>
      <c r="AW424" s="15" t="s">
        <v>38</v>
      </c>
      <c r="AX424" s="15" t="s">
        <v>77</v>
      </c>
      <c r="AY424" s="237" t="s">
        <v>118</v>
      </c>
    </row>
    <row r="425" spans="1:65" s="13" customFormat="1" ht="10">
      <c r="B425" s="201"/>
      <c r="C425" s="202"/>
      <c r="D425" s="194" t="s">
        <v>270</v>
      </c>
      <c r="E425" s="204" t="s">
        <v>19</v>
      </c>
      <c r="F425" s="249" t="s">
        <v>212</v>
      </c>
      <c r="G425" s="202"/>
      <c r="H425" s="205">
        <v>35.420999999999999</v>
      </c>
      <c r="I425" s="206"/>
      <c r="J425" s="202"/>
      <c r="K425" s="202"/>
      <c r="L425" s="207"/>
      <c r="M425" s="208"/>
      <c r="N425" s="209"/>
      <c r="O425" s="209"/>
      <c r="P425" s="209"/>
      <c r="Q425" s="209"/>
      <c r="R425" s="209"/>
      <c r="S425" s="209"/>
      <c r="T425" s="210"/>
      <c r="AT425" s="211" t="s">
        <v>270</v>
      </c>
      <c r="AU425" s="211" t="s">
        <v>87</v>
      </c>
      <c r="AV425" s="13" t="s">
        <v>87</v>
      </c>
      <c r="AW425" s="13" t="s">
        <v>38</v>
      </c>
      <c r="AX425" s="13" t="s">
        <v>85</v>
      </c>
      <c r="AY425" s="211" t="s">
        <v>118</v>
      </c>
    </row>
    <row r="426" spans="1:65" s="2" customFormat="1" ht="10.5">
      <c r="A426" s="37"/>
      <c r="B426" s="38"/>
      <c r="C426" s="39"/>
      <c r="D426" s="194" t="s">
        <v>279</v>
      </c>
      <c r="E426" s="39"/>
      <c r="F426" s="223" t="s">
        <v>285</v>
      </c>
      <c r="G426" s="39"/>
      <c r="H426" s="39"/>
      <c r="I426" s="39"/>
      <c r="J426" s="39"/>
      <c r="K426" s="39"/>
      <c r="L426" s="42"/>
      <c r="M426" s="192"/>
      <c r="N426" s="193"/>
      <c r="O426" s="67"/>
      <c r="P426" s="67"/>
      <c r="Q426" s="67"/>
      <c r="R426" s="67"/>
      <c r="S426" s="67"/>
      <c r="T426" s="68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U426" s="20" t="s">
        <v>87</v>
      </c>
    </row>
    <row r="427" spans="1:65" s="2" customFormat="1" ht="10">
      <c r="A427" s="37"/>
      <c r="B427" s="38"/>
      <c r="C427" s="39"/>
      <c r="D427" s="194" t="s">
        <v>279</v>
      </c>
      <c r="E427" s="39"/>
      <c r="F427" s="224" t="s">
        <v>286</v>
      </c>
      <c r="G427" s="39"/>
      <c r="H427" s="225">
        <v>12.851000000000001</v>
      </c>
      <c r="I427" s="39"/>
      <c r="J427" s="39"/>
      <c r="K427" s="39"/>
      <c r="L427" s="42"/>
      <c r="M427" s="192"/>
      <c r="N427" s="193"/>
      <c r="O427" s="67"/>
      <c r="P427" s="67"/>
      <c r="Q427" s="67"/>
      <c r="R427" s="67"/>
      <c r="S427" s="67"/>
      <c r="T427" s="68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U427" s="20" t="s">
        <v>87</v>
      </c>
    </row>
    <row r="428" spans="1:65" s="2" customFormat="1" ht="10.5">
      <c r="A428" s="37"/>
      <c r="B428" s="38"/>
      <c r="C428" s="39"/>
      <c r="D428" s="194" t="s">
        <v>279</v>
      </c>
      <c r="E428" s="39"/>
      <c r="F428" s="223" t="s">
        <v>287</v>
      </c>
      <c r="G428" s="39"/>
      <c r="H428" s="39"/>
      <c r="I428" s="39"/>
      <c r="J428" s="39"/>
      <c r="K428" s="39"/>
      <c r="L428" s="42"/>
      <c r="M428" s="192"/>
      <c r="N428" s="193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U428" s="20" t="s">
        <v>87</v>
      </c>
    </row>
    <row r="429" spans="1:65" s="2" customFormat="1" ht="10">
      <c r="A429" s="37"/>
      <c r="B429" s="38"/>
      <c r="C429" s="39"/>
      <c r="D429" s="194" t="s">
        <v>279</v>
      </c>
      <c r="E429" s="39"/>
      <c r="F429" s="224" t="s">
        <v>288</v>
      </c>
      <c r="G429" s="39"/>
      <c r="H429" s="225">
        <v>12.95</v>
      </c>
      <c r="I429" s="39"/>
      <c r="J429" s="39"/>
      <c r="K429" s="39"/>
      <c r="L429" s="42"/>
      <c r="M429" s="192"/>
      <c r="N429" s="193"/>
      <c r="O429" s="67"/>
      <c r="P429" s="67"/>
      <c r="Q429" s="67"/>
      <c r="R429" s="67"/>
      <c r="S429" s="67"/>
      <c r="T429" s="68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U429" s="20" t="s">
        <v>87</v>
      </c>
    </row>
    <row r="430" spans="1:65" s="2" customFormat="1" ht="10.5">
      <c r="A430" s="37"/>
      <c r="B430" s="38"/>
      <c r="C430" s="39"/>
      <c r="D430" s="194" t="s">
        <v>279</v>
      </c>
      <c r="E430" s="39"/>
      <c r="F430" s="223" t="s">
        <v>289</v>
      </c>
      <c r="G430" s="39"/>
      <c r="H430" s="39"/>
      <c r="I430" s="39"/>
      <c r="J430" s="39"/>
      <c r="K430" s="39"/>
      <c r="L430" s="42"/>
      <c r="M430" s="192"/>
      <c r="N430" s="193"/>
      <c r="O430" s="67"/>
      <c r="P430" s="67"/>
      <c r="Q430" s="67"/>
      <c r="R430" s="67"/>
      <c r="S430" s="67"/>
      <c r="T430" s="68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U430" s="20" t="s">
        <v>87</v>
      </c>
    </row>
    <row r="431" spans="1:65" s="2" customFormat="1" ht="10">
      <c r="A431" s="37"/>
      <c r="B431" s="38"/>
      <c r="C431" s="39"/>
      <c r="D431" s="194" t="s">
        <v>279</v>
      </c>
      <c r="E431" s="39"/>
      <c r="F431" s="224" t="s">
        <v>290</v>
      </c>
      <c r="G431" s="39"/>
      <c r="H431" s="225">
        <v>6.62</v>
      </c>
      <c r="I431" s="39"/>
      <c r="J431" s="39"/>
      <c r="K431" s="39"/>
      <c r="L431" s="42"/>
      <c r="M431" s="192"/>
      <c r="N431" s="193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U431" s="20" t="s">
        <v>87</v>
      </c>
    </row>
    <row r="432" spans="1:65" s="2" customFormat="1" ht="10.5">
      <c r="A432" s="37"/>
      <c r="B432" s="38"/>
      <c r="C432" s="39"/>
      <c r="D432" s="194" t="s">
        <v>279</v>
      </c>
      <c r="E432" s="39"/>
      <c r="F432" s="223" t="s">
        <v>291</v>
      </c>
      <c r="G432" s="39"/>
      <c r="H432" s="39"/>
      <c r="I432" s="39"/>
      <c r="J432" s="39"/>
      <c r="K432" s="39"/>
      <c r="L432" s="42"/>
      <c r="M432" s="192"/>
      <c r="N432" s="193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U432" s="20" t="s">
        <v>87</v>
      </c>
    </row>
    <row r="433" spans="1:65" s="2" customFormat="1" ht="10">
      <c r="A433" s="37"/>
      <c r="B433" s="38"/>
      <c r="C433" s="39"/>
      <c r="D433" s="194" t="s">
        <v>279</v>
      </c>
      <c r="E433" s="39"/>
      <c r="F433" s="224" t="s">
        <v>292</v>
      </c>
      <c r="G433" s="39"/>
      <c r="H433" s="225">
        <v>2.4</v>
      </c>
      <c r="I433" s="39"/>
      <c r="J433" s="39"/>
      <c r="K433" s="39"/>
      <c r="L433" s="42"/>
      <c r="M433" s="192"/>
      <c r="N433" s="193"/>
      <c r="O433" s="67"/>
      <c r="P433" s="67"/>
      <c r="Q433" s="67"/>
      <c r="R433" s="67"/>
      <c r="S433" s="67"/>
      <c r="T433" s="68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U433" s="20" t="s">
        <v>87</v>
      </c>
    </row>
    <row r="434" spans="1:65" s="2" customFormat="1" ht="10.5">
      <c r="A434" s="37"/>
      <c r="B434" s="38"/>
      <c r="C434" s="39"/>
      <c r="D434" s="194" t="s">
        <v>279</v>
      </c>
      <c r="E434" s="39"/>
      <c r="F434" s="223" t="s">
        <v>293</v>
      </c>
      <c r="G434" s="39"/>
      <c r="H434" s="39"/>
      <c r="I434" s="39"/>
      <c r="J434" s="39"/>
      <c r="K434" s="39"/>
      <c r="L434" s="42"/>
      <c r="M434" s="192"/>
      <c r="N434" s="193"/>
      <c r="O434" s="67"/>
      <c r="P434" s="67"/>
      <c r="Q434" s="67"/>
      <c r="R434" s="67"/>
      <c r="S434" s="67"/>
      <c r="T434" s="68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U434" s="20" t="s">
        <v>87</v>
      </c>
    </row>
    <row r="435" spans="1:65" s="2" customFormat="1" ht="10">
      <c r="A435" s="37"/>
      <c r="B435" s="38"/>
      <c r="C435" s="39"/>
      <c r="D435" s="194" t="s">
        <v>279</v>
      </c>
      <c r="E435" s="39"/>
      <c r="F435" s="224" t="s">
        <v>294</v>
      </c>
      <c r="G435" s="39"/>
      <c r="H435" s="225">
        <v>0.6</v>
      </c>
      <c r="I435" s="39"/>
      <c r="J435" s="39"/>
      <c r="K435" s="39"/>
      <c r="L435" s="42"/>
      <c r="M435" s="192"/>
      <c r="N435" s="193"/>
      <c r="O435" s="67"/>
      <c r="P435" s="67"/>
      <c r="Q435" s="67"/>
      <c r="R435" s="67"/>
      <c r="S435" s="67"/>
      <c r="T435" s="68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U435" s="20" t="s">
        <v>87</v>
      </c>
    </row>
    <row r="436" spans="1:65" s="13" customFormat="1" ht="10">
      <c r="B436" s="201"/>
      <c r="C436" s="202"/>
      <c r="D436" s="194" t="s">
        <v>270</v>
      </c>
      <c r="E436" s="202"/>
      <c r="F436" s="204" t="s">
        <v>505</v>
      </c>
      <c r="G436" s="202"/>
      <c r="H436" s="205">
        <v>37.192</v>
      </c>
      <c r="I436" s="206"/>
      <c r="J436" s="202"/>
      <c r="K436" s="202"/>
      <c r="L436" s="207"/>
      <c r="M436" s="208"/>
      <c r="N436" s="209"/>
      <c r="O436" s="209"/>
      <c r="P436" s="209"/>
      <c r="Q436" s="209"/>
      <c r="R436" s="209"/>
      <c r="S436" s="209"/>
      <c r="T436" s="210"/>
      <c r="AT436" s="211" t="s">
        <v>270</v>
      </c>
      <c r="AU436" s="211" t="s">
        <v>87</v>
      </c>
      <c r="AV436" s="13" t="s">
        <v>87</v>
      </c>
      <c r="AW436" s="13" t="s">
        <v>4</v>
      </c>
      <c r="AX436" s="13" t="s">
        <v>85</v>
      </c>
      <c r="AY436" s="211" t="s">
        <v>118</v>
      </c>
    </row>
    <row r="437" spans="1:65" s="2" customFormat="1" ht="24.15" customHeight="1">
      <c r="A437" s="37"/>
      <c r="B437" s="38"/>
      <c r="C437" s="251" t="s">
        <v>506</v>
      </c>
      <c r="D437" s="251" t="s">
        <v>369</v>
      </c>
      <c r="E437" s="252" t="s">
        <v>507</v>
      </c>
      <c r="F437" s="253" t="s">
        <v>508</v>
      </c>
      <c r="G437" s="254" t="s">
        <v>317</v>
      </c>
      <c r="H437" s="255">
        <v>38.136000000000003</v>
      </c>
      <c r="I437" s="256"/>
      <c r="J437" s="257">
        <f>ROUND(I437*H437,2)</f>
        <v>0</v>
      </c>
      <c r="K437" s="253" t="s">
        <v>125</v>
      </c>
      <c r="L437" s="258"/>
      <c r="M437" s="259" t="s">
        <v>19</v>
      </c>
      <c r="N437" s="260" t="s">
        <v>48</v>
      </c>
      <c r="O437" s="67"/>
      <c r="P437" s="185">
        <f>O437*H437</f>
        <v>0</v>
      </c>
      <c r="Q437" s="185">
        <v>2.9999999999999997E-4</v>
      </c>
      <c r="R437" s="185">
        <f>Q437*H437</f>
        <v>1.1440799999999999E-2</v>
      </c>
      <c r="S437" s="185">
        <v>0</v>
      </c>
      <c r="T437" s="186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7" t="s">
        <v>169</v>
      </c>
      <c r="AT437" s="187" t="s">
        <v>369</v>
      </c>
      <c r="AU437" s="187" t="s">
        <v>87</v>
      </c>
      <c r="AY437" s="20" t="s">
        <v>118</v>
      </c>
      <c r="BE437" s="188">
        <f>IF(N437="základní",J437,0)</f>
        <v>0</v>
      </c>
      <c r="BF437" s="188">
        <f>IF(N437="snížená",J437,0)</f>
        <v>0</v>
      </c>
      <c r="BG437" s="188">
        <f>IF(N437="zákl. přenesená",J437,0)</f>
        <v>0</v>
      </c>
      <c r="BH437" s="188">
        <f>IF(N437="sníž. přenesená",J437,0)</f>
        <v>0</v>
      </c>
      <c r="BI437" s="188">
        <f>IF(N437="nulová",J437,0)</f>
        <v>0</v>
      </c>
      <c r="BJ437" s="20" t="s">
        <v>85</v>
      </c>
      <c r="BK437" s="188">
        <f>ROUND(I437*H437,2)</f>
        <v>0</v>
      </c>
      <c r="BL437" s="20" t="s">
        <v>145</v>
      </c>
      <c r="BM437" s="187" t="s">
        <v>509</v>
      </c>
    </row>
    <row r="438" spans="1:65" s="15" customFormat="1" ht="10">
      <c r="B438" s="228"/>
      <c r="C438" s="229"/>
      <c r="D438" s="194" t="s">
        <v>270</v>
      </c>
      <c r="E438" s="230" t="s">
        <v>19</v>
      </c>
      <c r="F438" s="231" t="s">
        <v>386</v>
      </c>
      <c r="G438" s="229"/>
      <c r="H438" s="230" t="s">
        <v>19</v>
      </c>
      <c r="I438" s="232"/>
      <c r="J438" s="229"/>
      <c r="K438" s="229"/>
      <c r="L438" s="233"/>
      <c r="M438" s="234"/>
      <c r="N438" s="235"/>
      <c r="O438" s="235"/>
      <c r="P438" s="235"/>
      <c r="Q438" s="235"/>
      <c r="R438" s="235"/>
      <c r="S438" s="235"/>
      <c r="T438" s="236"/>
      <c r="AT438" s="237" t="s">
        <v>270</v>
      </c>
      <c r="AU438" s="237" t="s">
        <v>87</v>
      </c>
      <c r="AV438" s="15" t="s">
        <v>85</v>
      </c>
      <c r="AW438" s="15" t="s">
        <v>38</v>
      </c>
      <c r="AX438" s="15" t="s">
        <v>77</v>
      </c>
      <c r="AY438" s="237" t="s">
        <v>118</v>
      </c>
    </row>
    <row r="439" spans="1:65" s="15" customFormat="1" ht="10">
      <c r="B439" s="228"/>
      <c r="C439" s="229"/>
      <c r="D439" s="194" t="s">
        <v>270</v>
      </c>
      <c r="E439" s="230" t="s">
        <v>19</v>
      </c>
      <c r="F439" s="231" t="s">
        <v>510</v>
      </c>
      <c r="G439" s="229"/>
      <c r="H439" s="230" t="s">
        <v>19</v>
      </c>
      <c r="I439" s="232"/>
      <c r="J439" s="229"/>
      <c r="K439" s="229"/>
      <c r="L439" s="233"/>
      <c r="M439" s="234"/>
      <c r="N439" s="235"/>
      <c r="O439" s="235"/>
      <c r="P439" s="235"/>
      <c r="Q439" s="235"/>
      <c r="R439" s="235"/>
      <c r="S439" s="235"/>
      <c r="T439" s="236"/>
      <c r="AT439" s="237" t="s">
        <v>270</v>
      </c>
      <c r="AU439" s="237" t="s">
        <v>87</v>
      </c>
      <c r="AV439" s="15" t="s">
        <v>85</v>
      </c>
      <c r="AW439" s="15" t="s">
        <v>38</v>
      </c>
      <c r="AX439" s="15" t="s">
        <v>77</v>
      </c>
      <c r="AY439" s="237" t="s">
        <v>118</v>
      </c>
    </row>
    <row r="440" spans="1:65" s="15" customFormat="1" ht="10">
      <c r="B440" s="228"/>
      <c r="C440" s="229"/>
      <c r="D440" s="194" t="s">
        <v>270</v>
      </c>
      <c r="E440" s="230" t="s">
        <v>19</v>
      </c>
      <c r="F440" s="231" t="s">
        <v>511</v>
      </c>
      <c r="G440" s="229"/>
      <c r="H440" s="230" t="s">
        <v>19</v>
      </c>
      <c r="I440" s="232"/>
      <c r="J440" s="229"/>
      <c r="K440" s="229"/>
      <c r="L440" s="233"/>
      <c r="M440" s="234"/>
      <c r="N440" s="235"/>
      <c r="O440" s="235"/>
      <c r="P440" s="235"/>
      <c r="Q440" s="235"/>
      <c r="R440" s="235"/>
      <c r="S440" s="235"/>
      <c r="T440" s="236"/>
      <c r="AT440" s="237" t="s">
        <v>270</v>
      </c>
      <c r="AU440" s="237" t="s">
        <v>87</v>
      </c>
      <c r="AV440" s="15" t="s">
        <v>85</v>
      </c>
      <c r="AW440" s="15" t="s">
        <v>38</v>
      </c>
      <c r="AX440" s="15" t="s">
        <v>77</v>
      </c>
      <c r="AY440" s="237" t="s">
        <v>118</v>
      </c>
    </row>
    <row r="441" spans="1:65" s="15" customFormat="1" ht="10">
      <c r="B441" s="228"/>
      <c r="C441" s="229"/>
      <c r="D441" s="194" t="s">
        <v>270</v>
      </c>
      <c r="E441" s="230" t="s">
        <v>19</v>
      </c>
      <c r="F441" s="231" t="s">
        <v>512</v>
      </c>
      <c r="G441" s="229"/>
      <c r="H441" s="230" t="s">
        <v>19</v>
      </c>
      <c r="I441" s="232"/>
      <c r="J441" s="229"/>
      <c r="K441" s="229"/>
      <c r="L441" s="233"/>
      <c r="M441" s="234"/>
      <c r="N441" s="235"/>
      <c r="O441" s="235"/>
      <c r="P441" s="235"/>
      <c r="Q441" s="235"/>
      <c r="R441" s="235"/>
      <c r="S441" s="235"/>
      <c r="T441" s="236"/>
      <c r="AT441" s="237" t="s">
        <v>270</v>
      </c>
      <c r="AU441" s="237" t="s">
        <v>87</v>
      </c>
      <c r="AV441" s="15" t="s">
        <v>85</v>
      </c>
      <c r="AW441" s="15" t="s">
        <v>38</v>
      </c>
      <c r="AX441" s="15" t="s">
        <v>77</v>
      </c>
      <c r="AY441" s="237" t="s">
        <v>118</v>
      </c>
    </row>
    <row r="442" spans="1:65" s="15" customFormat="1" ht="10">
      <c r="B442" s="228"/>
      <c r="C442" s="229"/>
      <c r="D442" s="194" t="s">
        <v>270</v>
      </c>
      <c r="E442" s="230" t="s">
        <v>19</v>
      </c>
      <c r="F442" s="231" t="s">
        <v>513</v>
      </c>
      <c r="G442" s="229"/>
      <c r="H442" s="230" t="s">
        <v>19</v>
      </c>
      <c r="I442" s="232"/>
      <c r="J442" s="229"/>
      <c r="K442" s="229"/>
      <c r="L442" s="233"/>
      <c r="M442" s="234"/>
      <c r="N442" s="235"/>
      <c r="O442" s="235"/>
      <c r="P442" s="235"/>
      <c r="Q442" s="235"/>
      <c r="R442" s="235"/>
      <c r="S442" s="235"/>
      <c r="T442" s="236"/>
      <c r="AT442" s="237" t="s">
        <v>270</v>
      </c>
      <c r="AU442" s="237" t="s">
        <v>87</v>
      </c>
      <c r="AV442" s="15" t="s">
        <v>85</v>
      </c>
      <c r="AW442" s="15" t="s">
        <v>38</v>
      </c>
      <c r="AX442" s="15" t="s">
        <v>77</v>
      </c>
      <c r="AY442" s="237" t="s">
        <v>118</v>
      </c>
    </row>
    <row r="443" spans="1:65" s="13" customFormat="1" ht="10">
      <c r="B443" s="201"/>
      <c r="C443" s="202"/>
      <c r="D443" s="194" t="s">
        <v>270</v>
      </c>
      <c r="E443" s="204" t="s">
        <v>19</v>
      </c>
      <c r="F443" s="249" t="s">
        <v>216</v>
      </c>
      <c r="G443" s="202"/>
      <c r="H443" s="205">
        <v>36.32</v>
      </c>
      <c r="I443" s="206"/>
      <c r="J443" s="202"/>
      <c r="K443" s="202"/>
      <c r="L443" s="207"/>
      <c r="M443" s="208"/>
      <c r="N443" s="209"/>
      <c r="O443" s="209"/>
      <c r="P443" s="209"/>
      <c r="Q443" s="209"/>
      <c r="R443" s="209"/>
      <c r="S443" s="209"/>
      <c r="T443" s="210"/>
      <c r="AT443" s="211" t="s">
        <v>270</v>
      </c>
      <c r="AU443" s="211" t="s">
        <v>87</v>
      </c>
      <c r="AV443" s="13" t="s">
        <v>87</v>
      </c>
      <c r="AW443" s="13" t="s">
        <v>38</v>
      </c>
      <c r="AX443" s="13" t="s">
        <v>85</v>
      </c>
      <c r="AY443" s="211" t="s">
        <v>118</v>
      </c>
    </row>
    <row r="444" spans="1:65" s="2" customFormat="1" ht="10.5">
      <c r="A444" s="37"/>
      <c r="B444" s="38"/>
      <c r="C444" s="39"/>
      <c r="D444" s="194" t="s">
        <v>279</v>
      </c>
      <c r="E444" s="39"/>
      <c r="F444" s="223" t="s">
        <v>428</v>
      </c>
      <c r="G444" s="39"/>
      <c r="H444" s="39"/>
      <c r="I444" s="39"/>
      <c r="J444" s="39"/>
      <c r="K444" s="39"/>
      <c r="L444" s="42"/>
      <c r="M444" s="192"/>
      <c r="N444" s="193"/>
      <c r="O444" s="67"/>
      <c r="P444" s="67"/>
      <c r="Q444" s="67"/>
      <c r="R444" s="67"/>
      <c r="S444" s="67"/>
      <c r="T444" s="68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U444" s="20" t="s">
        <v>87</v>
      </c>
    </row>
    <row r="445" spans="1:65" s="2" customFormat="1" ht="10">
      <c r="A445" s="37"/>
      <c r="B445" s="38"/>
      <c r="C445" s="39"/>
      <c r="D445" s="194" t="s">
        <v>279</v>
      </c>
      <c r="E445" s="39"/>
      <c r="F445" s="224" t="s">
        <v>429</v>
      </c>
      <c r="G445" s="39"/>
      <c r="H445" s="225">
        <v>13.95</v>
      </c>
      <c r="I445" s="39"/>
      <c r="J445" s="39"/>
      <c r="K445" s="39"/>
      <c r="L445" s="42"/>
      <c r="M445" s="192"/>
      <c r="N445" s="193"/>
      <c r="O445" s="67"/>
      <c r="P445" s="67"/>
      <c r="Q445" s="67"/>
      <c r="R445" s="67"/>
      <c r="S445" s="67"/>
      <c r="T445" s="68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U445" s="20" t="s">
        <v>87</v>
      </c>
    </row>
    <row r="446" spans="1:65" s="2" customFormat="1" ht="10.5">
      <c r="A446" s="37"/>
      <c r="B446" s="38"/>
      <c r="C446" s="39"/>
      <c r="D446" s="194" t="s">
        <v>279</v>
      </c>
      <c r="E446" s="39"/>
      <c r="F446" s="223" t="s">
        <v>432</v>
      </c>
      <c r="G446" s="39"/>
      <c r="H446" s="39"/>
      <c r="I446" s="39"/>
      <c r="J446" s="39"/>
      <c r="K446" s="39"/>
      <c r="L446" s="42"/>
      <c r="M446" s="192"/>
      <c r="N446" s="193"/>
      <c r="O446" s="67"/>
      <c r="P446" s="67"/>
      <c r="Q446" s="67"/>
      <c r="R446" s="67"/>
      <c r="S446" s="67"/>
      <c r="T446" s="68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U446" s="20" t="s">
        <v>87</v>
      </c>
    </row>
    <row r="447" spans="1:65" s="2" customFormat="1" ht="10">
      <c r="A447" s="37"/>
      <c r="B447" s="38"/>
      <c r="C447" s="39"/>
      <c r="D447" s="194" t="s">
        <v>279</v>
      </c>
      <c r="E447" s="39"/>
      <c r="F447" s="224" t="s">
        <v>433</v>
      </c>
      <c r="G447" s="39"/>
      <c r="H447" s="225">
        <v>12.75</v>
      </c>
      <c r="I447" s="39"/>
      <c r="J447" s="39"/>
      <c r="K447" s="39"/>
      <c r="L447" s="42"/>
      <c r="M447" s="192"/>
      <c r="N447" s="193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U447" s="20" t="s">
        <v>87</v>
      </c>
    </row>
    <row r="448" spans="1:65" s="2" customFormat="1" ht="10.5">
      <c r="A448" s="37"/>
      <c r="B448" s="38"/>
      <c r="C448" s="39"/>
      <c r="D448" s="194" t="s">
        <v>279</v>
      </c>
      <c r="E448" s="39"/>
      <c r="F448" s="223" t="s">
        <v>436</v>
      </c>
      <c r="G448" s="39"/>
      <c r="H448" s="39"/>
      <c r="I448" s="39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U448" s="20" t="s">
        <v>87</v>
      </c>
    </row>
    <row r="449" spans="1:65" s="2" customFormat="1" ht="10">
      <c r="A449" s="37"/>
      <c r="B449" s="38"/>
      <c r="C449" s="39"/>
      <c r="D449" s="194" t="s">
        <v>279</v>
      </c>
      <c r="E449" s="39"/>
      <c r="F449" s="224" t="s">
        <v>290</v>
      </c>
      <c r="G449" s="39"/>
      <c r="H449" s="225">
        <v>6.62</v>
      </c>
      <c r="I449" s="39"/>
      <c r="J449" s="39"/>
      <c r="K449" s="39"/>
      <c r="L449" s="42"/>
      <c r="M449" s="192"/>
      <c r="N449" s="193"/>
      <c r="O449" s="67"/>
      <c r="P449" s="67"/>
      <c r="Q449" s="67"/>
      <c r="R449" s="67"/>
      <c r="S449" s="67"/>
      <c r="T449" s="68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U449" s="20" t="s">
        <v>87</v>
      </c>
    </row>
    <row r="450" spans="1:65" s="2" customFormat="1" ht="10.5">
      <c r="A450" s="37"/>
      <c r="B450" s="38"/>
      <c r="C450" s="39"/>
      <c r="D450" s="194" t="s">
        <v>279</v>
      </c>
      <c r="E450" s="39"/>
      <c r="F450" s="223" t="s">
        <v>494</v>
      </c>
      <c r="G450" s="39"/>
      <c r="H450" s="39"/>
      <c r="I450" s="39"/>
      <c r="J450" s="39"/>
      <c r="K450" s="39"/>
      <c r="L450" s="42"/>
      <c r="M450" s="192"/>
      <c r="N450" s="193"/>
      <c r="O450" s="67"/>
      <c r="P450" s="67"/>
      <c r="Q450" s="67"/>
      <c r="R450" s="67"/>
      <c r="S450" s="67"/>
      <c r="T450" s="68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U450" s="20" t="s">
        <v>87</v>
      </c>
    </row>
    <row r="451" spans="1:65" s="2" customFormat="1" ht="10">
      <c r="A451" s="37"/>
      <c r="B451" s="38"/>
      <c r="C451" s="39"/>
      <c r="D451" s="194" t="s">
        <v>279</v>
      </c>
      <c r="E451" s="39"/>
      <c r="F451" s="224" t="s">
        <v>294</v>
      </c>
      <c r="G451" s="39"/>
      <c r="H451" s="225">
        <v>0.6</v>
      </c>
      <c r="I451" s="39"/>
      <c r="J451" s="39"/>
      <c r="K451" s="39"/>
      <c r="L451" s="42"/>
      <c r="M451" s="192"/>
      <c r="N451" s="193"/>
      <c r="O451" s="67"/>
      <c r="P451" s="67"/>
      <c r="Q451" s="67"/>
      <c r="R451" s="67"/>
      <c r="S451" s="67"/>
      <c r="T451" s="68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U451" s="20" t="s">
        <v>87</v>
      </c>
    </row>
    <row r="452" spans="1:65" s="2" customFormat="1" ht="10.5">
      <c r="A452" s="37"/>
      <c r="B452" s="38"/>
      <c r="C452" s="39"/>
      <c r="D452" s="194" t="s">
        <v>279</v>
      </c>
      <c r="E452" s="39"/>
      <c r="F452" s="223" t="s">
        <v>495</v>
      </c>
      <c r="G452" s="39"/>
      <c r="H452" s="39"/>
      <c r="I452" s="39"/>
      <c r="J452" s="39"/>
      <c r="K452" s="39"/>
      <c r="L452" s="42"/>
      <c r="M452" s="192"/>
      <c r="N452" s="193"/>
      <c r="O452" s="67"/>
      <c r="P452" s="67"/>
      <c r="Q452" s="67"/>
      <c r="R452" s="67"/>
      <c r="S452" s="67"/>
      <c r="T452" s="68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U452" s="20" t="s">
        <v>87</v>
      </c>
    </row>
    <row r="453" spans="1:65" s="2" customFormat="1" ht="10">
      <c r="A453" s="37"/>
      <c r="B453" s="38"/>
      <c r="C453" s="39"/>
      <c r="D453" s="194" t="s">
        <v>279</v>
      </c>
      <c r="E453" s="39"/>
      <c r="F453" s="224" t="s">
        <v>292</v>
      </c>
      <c r="G453" s="39"/>
      <c r="H453" s="225">
        <v>2.4</v>
      </c>
      <c r="I453" s="39"/>
      <c r="J453" s="39"/>
      <c r="K453" s="39"/>
      <c r="L453" s="42"/>
      <c r="M453" s="192"/>
      <c r="N453" s="193"/>
      <c r="O453" s="67"/>
      <c r="P453" s="67"/>
      <c r="Q453" s="67"/>
      <c r="R453" s="67"/>
      <c r="S453" s="67"/>
      <c r="T453" s="68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U453" s="20" t="s">
        <v>87</v>
      </c>
    </row>
    <row r="454" spans="1:65" s="13" customFormat="1" ht="10">
      <c r="B454" s="201"/>
      <c r="C454" s="202"/>
      <c r="D454" s="194" t="s">
        <v>270</v>
      </c>
      <c r="E454" s="202"/>
      <c r="F454" s="204" t="s">
        <v>514</v>
      </c>
      <c r="G454" s="202"/>
      <c r="H454" s="205">
        <v>38.136000000000003</v>
      </c>
      <c r="I454" s="206"/>
      <c r="J454" s="202"/>
      <c r="K454" s="202"/>
      <c r="L454" s="207"/>
      <c r="M454" s="208"/>
      <c r="N454" s="209"/>
      <c r="O454" s="209"/>
      <c r="P454" s="209"/>
      <c r="Q454" s="209"/>
      <c r="R454" s="209"/>
      <c r="S454" s="209"/>
      <c r="T454" s="210"/>
      <c r="AT454" s="211" t="s">
        <v>270</v>
      </c>
      <c r="AU454" s="211" t="s">
        <v>87</v>
      </c>
      <c r="AV454" s="13" t="s">
        <v>87</v>
      </c>
      <c r="AW454" s="13" t="s">
        <v>4</v>
      </c>
      <c r="AX454" s="13" t="s">
        <v>85</v>
      </c>
      <c r="AY454" s="211" t="s">
        <v>118</v>
      </c>
    </row>
    <row r="455" spans="1:65" s="2" customFormat="1" ht="24.15" customHeight="1">
      <c r="A455" s="37"/>
      <c r="B455" s="38"/>
      <c r="C455" s="251" t="s">
        <v>515</v>
      </c>
      <c r="D455" s="251" t="s">
        <v>369</v>
      </c>
      <c r="E455" s="252" t="s">
        <v>516</v>
      </c>
      <c r="F455" s="253" t="s">
        <v>517</v>
      </c>
      <c r="G455" s="254" t="s">
        <v>317</v>
      </c>
      <c r="H455" s="255">
        <v>60.085999999999999</v>
      </c>
      <c r="I455" s="256"/>
      <c r="J455" s="257">
        <f>ROUND(I455*H455,2)</f>
        <v>0</v>
      </c>
      <c r="K455" s="253" t="s">
        <v>125</v>
      </c>
      <c r="L455" s="258"/>
      <c r="M455" s="259" t="s">
        <v>19</v>
      </c>
      <c r="N455" s="260" t="s">
        <v>48</v>
      </c>
      <c r="O455" s="67"/>
      <c r="P455" s="185">
        <f>O455*H455</f>
        <v>0</v>
      </c>
      <c r="Q455" s="185">
        <v>1E-4</v>
      </c>
      <c r="R455" s="185">
        <f>Q455*H455</f>
        <v>6.0086000000000002E-3</v>
      </c>
      <c r="S455" s="185">
        <v>0</v>
      </c>
      <c r="T455" s="186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187" t="s">
        <v>169</v>
      </c>
      <c r="AT455" s="187" t="s">
        <v>369</v>
      </c>
      <c r="AU455" s="187" t="s">
        <v>87</v>
      </c>
      <c r="AY455" s="20" t="s">
        <v>118</v>
      </c>
      <c r="BE455" s="188">
        <f>IF(N455="základní",J455,0)</f>
        <v>0</v>
      </c>
      <c r="BF455" s="188">
        <f>IF(N455="snížená",J455,0)</f>
        <v>0</v>
      </c>
      <c r="BG455" s="188">
        <f>IF(N455="zákl. přenesená",J455,0)</f>
        <v>0</v>
      </c>
      <c r="BH455" s="188">
        <f>IF(N455="sníž. přenesená",J455,0)</f>
        <v>0</v>
      </c>
      <c r="BI455" s="188">
        <f>IF(N455="nulová",J455,0)</f>
        <v>0</v>
      </c>
      <c r="BJ455" s="20" t="s">
        <v>85</v>
      </c>
      <c r="BK455" s="188">
        <f>ROUND(I455*H455,2)</f>
        <v>0</v>
      </c>
      <c r="BL455" s="20" t="s">
        <v>145</v>
      </c>
      <c r="BM455" s="187" t="s">
        <v>518</v>
      </c>
    </row>
    <row r="456" spans="1:65" s="13" customFormat="1" ht="10">
      <c r="B456" s="201"/>
      <c r="C456" s="202"/>
      <c r="D456" s="194" t="s">
        <v>270</v>
      </c>
      <c r="E456" s="204" t="s">
        <v>19</v>
      </c>
      <c r="F456" s="249" t="s">
        <v>203</v>
      </c>
      <c r="G456" s="202"/>
      <c r="H456" s="205">
        <v>57.225000000000001</v>
      </c>
      <c r="I456" s="206"/>
      <c r="J456" s="202"/>
      <c r="K456" s="202"/>
      <c r="L456" s="207"/>
      <c r="M456" s="208"/>
      <c r="N456" s="209"/>
      <c r="O456" s="209"/>
      <c r="P456" s="209"/>
      <c r="Q456" s="209"/>
      <c r="R456" s="209"/>
      <c r="S456" s="209"/>
      <c r="T456" s="210"/>
      <c r="AT456" s="211" t="s">
        <v>270</v>
      </c>
      <c r="AU456" s="211" t="s">
        <v>87</v>
      </c>
      <c r="AV456" s="13" t="s">
        <v>87</v>
      </c>
      <c r="AW456" s="13" t="s">
        <v>38</v>
      </c>
      <c r="AX456" s="13" t="s">
        <v>85</v>
      </c>
      <c r="AY456" s="211" t="s">
        <v>118</v>
      </c>
    </row>
    <row r="457" spans="1:65" s="2" customFormat="1" ht="10">
      <c r="A457" s="37"/>
      <c r="B457" s="38"/>
      <c r="C457" s="39"/>
      <c r="D457" s="194" t="s">
        <v>279</v>
      </c>
      <c r="E457" s="39"/>
      <c r="F457" s="250" t="s">
        <v>519</v>
      </c>
      <c r="G457" s="39"/>
      <c r="H457" s="39"/>
      <c r="I457" s="39"/>
      <c r="J457" s="39"/>
      <c r="K457" s="39"/>
      <c r="L457" s="42"/>
      <c r="M457" s="192"/>
      <c r="N457" s="193"/>
      <c r="O457" s="67"/>
      <c r="P457" s="67"/>
      <c r="Q457" s="67"/>
      <c r="R457" s="67"/>
      <c r="S457" s="67"/>
      <c r="T457" s="68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U457" s="20" t="s">
        <v>87</v>
      </c>
    </row>
    <row r="458" spans="1:65" s="2" customFormat="1" ht="10">
      <c r="A458" s="37"/>
      <c r="B458" s="38"/>
      <c r="C458" s="39"/>
      <c r="D458" s="194" t="s">
        <v>279</v>
      </c>
      <c r="E458" s="39"/>
      <c r="F458" s="224" t="s">
        <v>520</v>
      </c>
      <c r="G458" s="39"/>
      <c r="H458" s="225">
        <v>57.225000000000001</v>
      </c>
      <c r="I458" s="39"/>
      <c r="J458" s="39"/>
      <c r="K458" s="39"/>
      <c r="L458" s="42"/>
      <c r="M458" s="192"/>
      <c r="N458" s="193"/>
      <c r="O458" s="67"/>
      <c r="P458" s="67"/>
      <c r="Q458" s="67"/>
      <c r="R458" s="67"/>
      <c r="S458" s="67"/>
      <c r="T458" s="68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U458" s="20" t="s">
        <v>87</v>
      </c>
    </row>
    <row r="459" spans="1:65" s="2" customFormat="1" ht="10.5">
      <c r="A459" s="37"/>
      <c r="B459" s="38"/>
      <c r="C459" s="39"/>
      <c r="D459" s="194" t="s">
        <v>279</v>
      </c>
      <c r="E459" s="39"/>
      <c r="F459" s="226" t="s">
        <v>462</v>
      </c>
      <c r="G459" s="39"/>
      <c r="H459" s="39"/>
      <c r="I459" s="39"/>
      <c r="J459" s="39"/>
      <c r="K459" s="39"/>
      <c r="L459" s="42"/>
      <c r="M459" s="192"/>
      <c r="N459" s="193"/>
      <c r="O459" s="67"/>
      <c r="P459" s="67"/>
      <c r="Q459" s="67"/>
      <c r="R459" s="67"/>
      <c r="S459" s="67"/>
      <c r="T459" s="68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U459" s="20" t="s">
        <v>87</v>
      </c>
    </row>
    <row r="460" spans="1:65" s="2" customFormat="1" ht="10">
      <c r="A460" s="37"/>
      <c r="B460" s="38"/>
      <c r="C460" s="39"/>
      <c r="D460" s="194" t="s">
        <v>279</v>
      </c>
      <c r="E460" s="39"/>
      <c r="F460" s="227" t="s">
        <v>463</v>
      </c>
      <c r="G460" s="39"/>
      <c r="H460" s="225">
        <v>57.225000000000001</v>
      </c>
      <c r="I460" s="39"/>
      <c r="J460" s="39"/>
      <c r="K460" s="39"/>
      <c r="L460" s="42"/>
      <c r="M460" s="192"/>
      <c r="N460" s="193"/>
      <c r="O460" s="67"/>
      <c r="P460" s="67"/>
      <c r="Q460" s="67"/>
      <c r="R460" s="67"/>
      <c r="S460" s="67"/>
      <c r="T460" s="68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U460" s="20" t="s">
        <v>87</v>
      </c>
    </row>
    <row r="461" spans="1:65" s="13" customFormat="1" ht="10">
      <c r="B461" s="201"/>
      <c r="C461" s="202"/>
      <c r="D461" s="194" t="s">
        <v>270</v>
      </c>
      <c r="E461" s="202"/>
      <c r="F461" s="204" t="s">
        <v>468</v>
      </c>
      <c r="G461" s="202"/>
      <c r="H461" s="205">
        <v>60.085999999999999</v>
      </c>
      <c r="I461" s="206"/>
      <c r="J461" s="202"/>
      <c r="K461" s="202"/>
      <c r="L461" s="207"/>
      <c r="M461" s="208"/>
      <c r="N461" s="209"/>
      <c r="O461" s="209"/>
      <c r="P461" s="209"/>
      <c r="Q461" s="209"/>
      <c r="R461" s="209"/>
      <c r="S461" s="209"/>
      <c r="T461" s="210"/>
      <c r="AT461" s="211" t="s">
        <v>270</v>
      </c>
      <c r="AU461" s="211" t="s">
        <v>87</v>
      </c>
      <c r="AV461" s="13" t="s">
        <v>87</v>
      </c>
      <c r="AW461" s="13" t="s">
        <v>4</v>
      </c>
      <c r="AX461" s="13" t="s">
        <v>85</v>
      </c>
      <c r="AY461" s="211" t="s">
        <v>118</v>
      </c>
    </row>
    <row r="462" spans="1:65" s="2" customFormat="1" ht="21.75" customHeight="1">
      <c r="A462" s="37"/>
      <c r="B462" s="38"/>
      <c r="C462" s="176" t="s">
        <v>521</v>
      </c>
      <c r="D462" s="176" t="s">
        <v>121</v>
      </c>
      <c r="E462" s="177" t="s">
        <v>522</v>
      </c>
      <c r="F462" s="178" t="s">
        <v>523</v>
      </c>
      <c r="G462" s="179" t="s">
        <v>317</v>
      </c>
      <c r="H462" s="180">
        <v>72.7</v>
      </c>
      <c r="I462" s="181"/>
      <c r="J462" s="182">
        <f>ROUND(I462*H462,2)</f>
        <v>0</v>
      </c>
      <c r="K462" s="178" t="s">
        <v>524</v>
      </c>
      <c r="L462" s="42"/>
      <c r="M462" s="183" t="s">
        <v>19</v>
      </c>
      <c r="N462" s="184" t="s">
        <v>48</v>
      </c>
      <c r="O462" s="67"/>
      <c r="P462" s="185">
        <f>O462*H462</f>
        <v>0</v>
      </c>
      <c r="Q462" s="185">
        <v>0</v>
      </c>
      <c r="R462" s="185">
        <f>Q462*H462</f>
        <v>0</v>
      </c>
      <c r="S462" s="185">
        <v>0</v>
      </c>
      <c r="T462" s="186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187" t="s">
        <v>145</v>
      </c>
      <c r="AT462" s="187" t="s">
        <v>121</v>
      </c>
      <c r="AU462" s="187" t="s">
        <v>87</v>
      </c>
      <c r="AY462" s="20" t="s">
        <v>118</v>
      </c>
      <c r="BE462" s="188">
        <f>IF(N462="základní",J462,0)</f>
        <v>0</v>
      </c>
      <c r="BF462" s="188">
        <f>IF(N462="snížená",J462,0)</f>
        <v>0</v>
      </c>
      <c r="BG462" s="188">
        <f>IF(N462="zákl. přenesená",J462,0)</f>
        <v>0</v>
      </c>
      <c r="BH462" s="188">
        <f>IF(N462="sníž. přenesená",J462,0)</f>
        <v>0</v>
      </c>
      <c r="BI462" s="188">
        <f>IF(N462="nulová",J462,0)</f>
        <v>0</v>
      </c>
      <c r="BJ462" s="20" t="s">
        <v>85</v>
      </c>
      <c r="BK462" s="188">
        <f>ROUND(I462*H462,2)</f>
        <v>0</v>
      </c>
      <c r="BL462" s="20" t="s">
        <v>145</v>
      </c>
      <c r="BM462" s="187" t="s">
        <v>525</v>
      </c>
    </row>
    <row r="463" spans="1:65" s="15" customFormat="1" ht="10">
      <c r="B463" s="228"/>
      <c r="C463" s="229"/>
      <c r="D463" s="194" t="s">
        <v>270</v>
      </c>
      <c r="E463" s="230" t="s">
        <v>19</v>
      </c>
      <c r="F463" s="231" t="s">
        <v>386</v>
      </c>
      <c r="G463" s="229"/>
      <c r="H463" s="230" t="s">
        <v>19</v>
      </c>
      <c r="I463" s="232"/>
      <c r="J463" s="229"/>
      <c r="K463" s="229"/>
      <c r="L463" s="233"/>
      <c r="M463" s="234"/>
      <c r="N463" s="235"/>
      <c r="O463" s="235"/>
      <c r="P463" s="235"/>
      <c r="Q463" s="235"/>
      <c r="R463" s="235"/>
      <c r="S463" s="235"/>
      <c r="T463" s="236"/>
      <c r="AT463" s="237" t="s">
        <v>270</v>
      </c>
      <c r="AU463" s="237" t="s">
        <v>87</v>
      </c>
      <c r="AV463" s="15" t="s">
        <v>85</v>
      </c>
      <c r="AW463" s="15" t="s">
        <v>38</v>
      </c>
      <c r="AX463" s="15" t="s">
        <v>77</v>
      </c>
      <c r="AY463" s="237" t="s">
        <v>118</v>
      </c>
    </row>
    <row r="464" spans="1:65" s="15" customFormat="1" ht="10">
      <c r="B464" s="228"/>
      <c r="C464" s="229"/>
      <c r="D464" s="194" t="s">
        <v>270</v>
      </c>
      <c r="E464" s="230" t="s">
        <v>19</v>
      </c>
      <c r="F464" s="231" t="s">
        <v>526</v>
      </c>
      <c r="G464" s="229"/>
      <c r="H464" s="230" t="s">
        <v>19</v>
      </c>
      <c r="I464" s="232"/>
      <c r="J464" s="229"/>
      <c r="K464" s="229"/>
      <c r="L464" s="233"/>
      <c r="M464" s="234"/>
      <c r="N464" s="235"/>
      <c r="O464" s="235"/>
      <c r="P464" s="235"/>
      <c r="Q464" s="235"/>
      <c r="R464" s="235"/>
      <c r="S464" s="235"/>
      <c r="T464" s="236"/>
      <c r="AT464" s="237" t="s">
        <v>270</v>
      </c>
      <c r="AU464" s="237" t="s">
        <v>87</v>
      </c>
      <c r="AV464" s="15" t="s">
        <v>85</v>
      </c>
      <c r="AW464" s="15" t="s">
        <v>38</v>
      </c>
      <c r="AX464" s="15" t="s">
        <v>77</v>
      </c>
      <c r="AY464" s="237" t="s">
        <v>118</v>
      </c>
    </row>
    <row r="465" spans="1:65" s="15" customFormat="1" ht="10">
      <c r="B465" s="228"/>
      <c r="C465" s="229"/>
      <c r="D465" s="194" t="s">
        <v>270</v>
      </c>
      <c r="E465" s="230" t="s">
        <v>19</v>
      </c>
      <c r="F465" s="231" t="s">
        <v>527</v>
      </c>
      <c r="G465" s="229"/>
      <c r="H465" s="230" t="s">
        <v>19</v>
      </c>
      <c r="I465" s="232"/>
      <c r="J465" s="229"/>
      <c r="K465" s="229"/>
      <c r="L465" s="233"/>
      <c r="M465" s="234"/>
      <c r="N465" s="235"/>
      <c r="O465" s="235"/>
      <c r="P465" s="235"/>
      <c r="Q465" s="235"/>
      <c r="R465" s="235"/>
      <c r="S465" s="235"/>
      <c r="T465" s="236"/>
      <c r="AT465" s="237" t="s">
        <v>270</v>
      </c>
      <c r="AU465" s="237" t="s">
        <v>87</v>
      </c>
      <c r="AV465" s="15" t="s">
        <v>85</v>
      </c>
      <c r="AW465" s="15" t="s">
        <v>38</v>
      </c>
      <c r="AX465" s="15" t="s">
        <v>77</v>
      </c>
      <c r="AY465" s="237" t="s">
        <v>118</v>
      </c>
    </row>
    <row r="466" spans="1:65" s="15" customFormat="1" ht="10">
      <c r="B466" s="228"/>
      <c r="C466" s="229"/>
      <c r="D466" s="194" t="s">
        <v>270</v>
      </c>
      <c r="E466" s="230" t="s">
        <v>19</v>
      </c>
      <c r="F466" s="231" t="s">
        <v>528</v>
      </c>
      <c r="G466" s="229"/>
      <c r="H466" s="230" t="s">
        <v>19</v>
      </c>
      <c r="I466" s="232"/>
      <c r="J466" s="229"/>
      <c r="K466" s="229"/>
      <c r="L466" s="233"/>
      <c r="M466" s="234"/>
      <c r="N466" s="235"/>
      <c r="O466" s="235"/>
      <c r="P466" s="235"/>
      <c r="Q466" s="235"/>
      <c r="R466" s="235"/>
      <c r="S466" s="235"/>
      <c r="T466" s="236"/>
      <c r="AT466" s="237" t="s">
        <v>270</v>
      </c>
      <c r="AU466" s="237" t="s">
        <v>87</v>
      </c>
      <c r="AV466" s="15" t="s">
        <v>85</v>
      </c>
      <c r="AW466" s="15" t="s">
        <v>38</v>
      </c>
      <c r="AX466" s="15" t="s">
        <v>77</v>
      </c>
      <c r="AY466" s="237" t="s">
        <v>118</v>
      </c>
    </row>
    <row r="467" spans="1:65" s="15" customFormat="1" ht="10">
      <c r="B467" s="228"/>
      <c r="C467" s="229"/>
      <c r="D467" s="194" t="s">
        <v>270</v>
      </c>
      <c r="E467" s="230" t="s">
        <v>19</v>
      </c>
      <c r="F467" s="231" t="s">
        <v>529</v>
      </c>
      <c r="G467" s="229"/>
      <c r="H467" s="230" t="s">
        <v>19</v>
      </c>
      <c r="I467" s="232"/>
      <c r="J467" s="229"/>
      <c r="K467" s="229"/>
      <c r="L467" s="233"/>
      <c r="M467" s="234"/>
      <c r="N467" s="235"/>
      <c r="O467" s="235"/>
      <c r="P467" s="235"/>
      <c r="Q467" s="235"/>
      <c r="R467" s="235"/>
      <c r="S467" s="235"/>
      <c r="T467" s="236"/>
      <c r="AT467" s="237" t="s">
        <v>270</v>
      </c>
      <c r="AU467" s="237" t="s">
        <v>87</v>
      </c>
      <c r="AV467" s="15" t="s">
        <v>85</v>
      </c>
      <c r="AW467" s="15" t="s">
        <v>38</v>
      </c>
      <c r="AX467" s="15" t="s">
        <v>77</v>
      </c>
      <c r="AY467" s="237" t="s">
        <v>118</v>
      </c>
    </row>
    <row r="468" spans="1:65" s="13" customFormat="1" ht="10">
      <c r="B468" s="201"/>
      <c r="C468" s="202"/>
      <c r="D468" s="194" t="s">
        <v>270</v>
      </c>
      <c r="E468" s="204" t="s">
        <v>19</v>
      </c>
      <c r="F468" s="249" t="s">
        <v>227</v>
      </c>
      <c r="G468" s="202"/>
      <c r="H468" s="205">
        <v>72.7</v>
      </c>
      <c r="I468" s="206"/>
      <c r="J468" s="202"/>
      <c r="K468" s="202"/>
      <c r="L468" s="207"/>
      <c r="M468" s="208"/>
      <c r="N468" s="209"/>
      <c r="O468" s="209"/>
      <c r="P468" s="209"/>
      <c r="Q468" s="209"/>
      <c r="R468" s="209"/>
      <c r="S468" s="209"/>
      <c r="T468" s="210"/>
      <c r="AT468" s="211" t="s">
        <v>270</v>
      </c>
      <c r="AU468" s="211" t="s">
        <v>87</v>
      </c>
      <c r="AV468" s="13" t="s">
        <v>87</v>
      </c>
      <c r="AW468" s="13" t="s">
        <v>38</v>
      </c>
      <c r="AX468" s="13" t="s">
        <v>85</v>
      </c>
      <c r="AY468" s="211" t="s">
        <v>118</v>
      </c>
    </row>
    <row r="469" spans="1:65" s="2" customFormat="1" ht="10.5">
      <c r="A469" s="37"/>
      <c r="B469" s="38"/>
      <c r="C469" s="39"/>
      <c r="D469" s="194" t="s">
        <v>279</v>
      </c>
      <c r="E469" s="39"/>
      <c r="F469" s="223" t="s">
        <v>530</v>
      </c>
      <c r="G469" s="39"/>
      <c r="H469" s="39"/>
      <c r="I469" s="39"/>
      <c r="J469" s="39"/>
      <c r="K469" s="39"/>
      <c r="L469" s="42"/>
      <c r="M469" s="192"/>
      <c r="N469" s="193"/>
      <c r="O469" s="67"/>
      <c r="P469" s="67"/>
      <c r="Q469" s="67"/>
      <c r="R469" s="67"/>
      <c r="S469" s="67"/>
      <c r="T469" s="68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U469" s="20" t="s">
        <v>87</v>
      </c>
    </row>
    <row r="470" spans="1:65" s="2" customFormat="1" ht="10">
      <c r="A470" s="37"/>
      <c r="B470" s="38"/>
      <c r="C470" s="39"/>
      <c r="D470" s="194" t="s">
        <v>279</v>
      </c>
      <c r="E470" s="39"/>
      <c r="F470" s="224" t="s">
        <v>531</v>
      </c>
      <c r="G470" s="39"/>
      <c r="H470" s="225">
        <v>15.97</v>
      </c>
      <c r="I470" s="39"/>
      <c r="J470" s="39"/>
      <c r="K470" s="39"/>
      <c r="L470" s="42"/>
      <c r="M470" s="192"/>
      <c r="N470" s="193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U470" s="20" t="s">
        <v>87</v>
      </c>
    </row>
    <row r="471" spans="1:65" s="2" customFormat="1" ht="10.5">
      <c r="A471" s="37"/>
      <c r="B471" s="38"/>
      <c r="C471" s="39"/>
      <c r="D471" s="194" t="s">
        <v>279</v>
      </c>
      <c r="E471" s="39"/>
      <c r="F471" s="223" t="s">
        <v>532</v>
      </c>
      <c r="G471" s="39"/>
      <c r="H471" s="39"/>
      <c r="I471" s="39"/>
      <c r="J471" s="39"/>
      <c r="K471" s="39"/>
      <c r="L471" s="42"/>
      <c r="M471" s="192"/>
      <c r="N471" s="193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U471" s="20" t="s">
        <v>87</v>
      </c>
    </row>
    <row r="472" spans="1:65" s="2" customFormat="1" ht="10">
      <c r="A472" s="37"/>
      <c r="B472" s="38"/>
      <c r="C472" s="39"/>
      <c r="D472" s="194" t="s">
        <v>279</v>
      </c>
      <c r="E472" s="39"/>
      <c r="F472" s="224" t="s">
        <v>533</v>
      </c>
      <c r="G472" s="39"/>
      <c r="H472" s="225">
        <v>19.09</v>
      </c>
      <c r="I472" s="39"/>
      <c r="J472" s="39"/>
      <c r="K472" s="39"/>
      <c r="L472" s="42"/>
      <c r="M472" s="192"/>
      <c r="N472" s="193"/>
      <c r="O472" s="67"/>
      <c r="P472" s="67"/>
      <c r="Q472" s="67"/>
      <c r="R472" s="67"/>
      <c r="S472" s="67"/>
      <c r="T472" s="68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U472" s="20" t="s">
        <v>87</v>
      </c>
    </row>
    <row r="473" spans="1:65" s="2" customFormat="1" ht="10.5">
      <c r="A473" s="37"/>
      <c r="B473" s="38"/>
      <c r="C473" s="39"/>
      <c r="D473" s="194" t="s">
        <v>279</v>
      </c>
      <c r="E473" s="39"/>
      <c r="F473" s="223" t="s">
        <v>534</v>
      </c>
      <c r="G473" s="39"/>
      <c r="H473" s="39"/>
      <c r="I473" s="39"/>
      <c r="J473" s="39"/>
      <c r="K473" s="39"/>
      <c r="L473" s="42"/>
      <c r="M473" s="192"/>
      <c r="N473" s="193"/>
      <c r="O473" s="67"/>
      <c r="P473" s="67"/>
      <c r="Q473" s="67"/>
      <c r="R473" s="67"/>
      <c r="S473" s="67"/>
      <c r="T473" s="68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U473" s="20" t="s">
        <v>87</v>
      </c>
    </row>
    <row r="474" spans="1:65" s="2" customFormat="1" ht="10">
      <c r="A474" s="37"/>
      <c r="B474" s="38"/>
      <c r="C474" s="39"/>
      <c r="D474" s="194" t="s">
        <v>279</v>
      </c>
      <c r="E474" s="39"/>
      <c r="F474" s="224" t="s">
        <v>535</v>
      </c>
      <c r="G474" s="39"/>
      <c r="H474" s="225">
        <v>18.82</v>
      </c>
      <c r="I474" s="39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U474" s="20" t="s">
        <v>87</v>
      </c>
    </row>
    <row r="475" spans="1:65" s="2" customFormat="1" ht="10.5">
      <c r="A475" s="37"/>
      <c r="B475" s="38"/>
      <c r="C475" s="39"/>
      <c r="D475" s="194" t="s">
        <v>279</v>
      </c>
      <c r="E475" s="39"/>
      <c r="F475" s="223" t="s">
        <v>536</v>
      </c>
      <c r="G475" s="39"/>
      <c r="H475" s="39"/>
      <c r="I475" s="39"/>
      <c r="J475" s="39"/>
      <c r="K475" s="39"/>
      <c r="L475" s="42"/>
      <c r="M475" s="192"/>
      <c r="N475" s="193"/>
      <c r="O475" s="67"/>
      <c r="P475" s="67"/>
      <c r="Q475" s="67"/>
      <c r="R475" s="67"/>
      <c r="S475" s="67"/>
      <c r="T475" s="68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U475" s="20" t="s">
        <v>87</v>
      </c>
    </row>
    <row r="476" spans="1:65" s="2" customFormat="1" ht="10">
      <c r="A476" s="37"/>
      <c r="B476" s="38"/>
      <c r="C476" s="39"/>
      <c r="D476" s="194" t="s">
        <v>279</v>
      </c>
      <c r="E476" s="39"/>
      <c r="F476" s="224" t="s">
        <v>535</v>
      </c>
      <c r="G476" s="39"/>
      <c r="H476" s="225">
        <v>18.82</v>
      </c>
      <c r="I476" s="39"/>
      <c r="J476" s="39"/>
      <c r="K476" s="39"/>
      <c r="L476" s="42"/>
      <c r="M476" s="192"/>
      <c r="N476" s="193"/>
      <c r="O476" s="67"/>
      <c r="P476" s="67"/>
      <c r="Q476" s="67"/>
      <c r="R476" s="67"/>
      <c r="S476" s="67"/>
      <c r="T476" s="68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U476" s="20" t="s">
        <v>87</v>
      </c>
    </row>
    <row r="477" spans="1:65" s="2" customFormat="1" ht="44.25" customHeight="1">
      <c r="A477" s="37"/>
      <c r="B477" s="38"/>
      <c r="C477" s="251" t="s">
        <v>537</v>
      </c>
      <c r="D477" s="251" t="s">
        <v>369</v>
      </c>
      <c r="E477" s="252" t="s">
        <v>538</v>
      </c>
      <c r="F477" s="253" t="s">
        <v>539</v>
      </c>
      <c r="G477" s="254" t="s">
        <v>317</v>
      </c>
      <c r="H477" s="255">
        <v>76.334999999999994</v>
      </c>
      <c r="I477" s="256"/>
      <c r="J477" s="257">
        <f>ROUND(I477*H477,2)</f>
        <v>0</v>
      </c>
      <c r="K477" s="253" t="s">
        <v>404</v>
      </c>
      <c r="L477" s="258"/>
      <c r="M477" s="259" t="s">
        <v>19</v>
      </c>
      <c r="N477" s="260" t="s">
        <v>48</v>
      </c>
      <c r="O477" s="67"/>
      <c r="P477" s="185">
        <f>O477*H477</f>
        <v>0</v>
      </c>
      <c r="Q477" s="185">
        <v>0</v>
      </c>
      <c r="R477" s="185">
        <f>Q477*H477</f>
        <v>0</v>
      </c>
      <c r="S477" s="185">
        <v>0</v>
      </c>
      <c r="T477" s="186">
        <f>S477*H477</f>
        <v>0</v>
      </c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R477" s="187" t="s">
        <v>169</v>
      </c>
      <c r="AT477" s="187" t="s">
        <v>369</v>
      </c>
      <c r="AU477" s="187" t="s">
        <v>87</v>
      </c>
      <c r="AY477" s="20" t="s">
        <v>118</v>
      </c>
      <c r="BE477" s="188">
        <f>IF(N477="základní",J477,0)</f>
        <v>0</v>
      </c>
      <c r="BF477" s="188">
        <f>IF(N477="snížená",J477,0)</f>
        <v>0</v>
      </c>
      <c r="BG477" s="188">
        <f>IF(N477="zákl. přenesená",J477,0)</f>
        <v>0</v>
      </c>
      <c r="BH477" s="188">
        <f>IF(N477="sníž. přenesená",J477,0)</f>
        <v>0</v>
      </c>
      <c r="BI477" s="188">
        <f>IF(N477="nulová",J477,0)</f>
        <v>0</v>
      </c>
      <c r="BJ477" s="20" t="s">
        <v>85</v>
      </c>
      <c r="BK477" s="188">
        <f>ROUND(I477*H477,2)</f>
        <v>0</v>
      </c>
      <c r="BL477" s="20" t="s">
        <v>145</v>
      </c>
      <c r="BM477" s="187" t="s">
        <v>540</v>
      </c>
    </row>
    <row r="478" spans="1:65" s="13" customFormat="1" ht="10">
      <c r="B478" s="201"/>
      <c r="C478" s="202"/>
      <c r="D478" s="194" t="s">
        <v>270</v>
      </c>
      <c r="E478" s="202"/>
      <c r="F478" s="204" t="s">
        <v>541</v>
      </c>
      <c r="G478" s="202"/>
      <c r="H478" s="205">
        <v>76.334999999999994</v>
      </c>
      <c r="I478" s="206"/>
      <c r="J478" s="202"/>
      <c r="K478" s="202"/>
      <c r="L478" s="207"/>
      <c r="M478" s="208"/>
      <c r="N478" s="209"/>
      <c r="O478" s="209"/>
      <c r="P478" s="209"/>
      <c r="Q478" s="209"/>
      <c r="R478" s="209"/>
      <c r="S478" s="209"/>
      <c r="T478" s="210"/>
      <c r="AT478" s="211" t="s">
        <v>270</v>
      </c>
      <c r="AU478" s="211" t="s">
        <v>87</v>
      </c>
      <c r="AV478" s="13" t="s">
        <v>87</v>
      </c>
      <c r="AW478" s="13" t="s">
        <v>4</v>
      </c>
      <c r="AX478" s="13" t="s">
        <v>85</v>
      </c>
      <c r="AY478" s="211" t="s">
        <v>118</v>
      </c>
    </row>
    <row r="479" spans="1:65" s="2" customFormat="1" ht="37.75" customHeight="1">
      <c r="A479" s="37"/>
      <c r="B479" s="38"/>
      <c r="C479" s="176" t="s">
        <v>542</v>
      </c>
      <c r="D479" s="176" t="s">
        <v>121</v>
      </c>
      <c r="E479" s="177" t="s">
        <v>543</v>
      </c>
      <c r="F479" s="178" t="s">
        <v>544</v>
      </c>
      <c r="G479" s="179" t="s">
        <v>267</v>
      </c>
      <c r="H479" s="180">
        <v>442.93</v>
      </c>
      <c r="I479" s="181"/>
      <c r="J479" s="182">
        <f>ROUND(I479*H479,2)</f>
        <v>0</v>
      </c>
      <c r="K479" s="178" t="s">
        <v>125</v>
      </c>
      <c r="L479" s="42"/>
      <c r="M479" s="183" t="s">
        <v>19</v>
      </c>
      <c r="N479" s="184" t="s">
        <v>48</v>
      </c>
      <c r="O479" s="67"/>
      <c r="P479" s="185">
        <f>O479*H479</f>
        <v>0</v>
      </c>
      <c r="Q479" s="185">
        <v>1.166E-2</v>
      </c>
      <c r="R479" s="185">
        <f>Q479*H479</f>
        <v>5.1645637999999998</v>
      </c>
      <c r="S479" s="185">
        <v>0</v>
      </c>
      <c r="T479" s="186">
        <f>S479*H479</f>
        <v>0</v>
      </c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R479" s="187" t="s">
        <v>145</v>
      </c>
      <c r="AT479" s="187" t="s">
        <v>121</v>
      </c>
      <c r="AU479" s="187" t="s">
        <v>87</v>
      </c>
      <c r="AY479" s="20" t="s">
        <v>118</v>
      </c>
      <c r="BE479" s="188">
        <f>IF(N479="základní",J479,0)</f>
        <v>0</v>
      </c>
      <c r="BF479" s="188">
        <f>IF(N479="snížená",J479,0)</f>
        <v>0</v>
      </c>
      <c r="BG479" s="188">
        <f>IF(N479="zákl. přenesená",J479,0)</f>
        <v>0</v>
      </c>
      <c r="BH479" s="188">
        <f>IF(N479="sníž. přenesená",J479,0)</f>
        <v>0</v>
      </c>
      <c r="BI479" s="188">
        <f>IF(N479="nulová",J479,0)</f>
        <v>0</v>
      </c>
      <c r="BJ479" s="20" t="s">
        <v>85</v>
      </c>
      <c r="BK479" s="188">
        <f>ROUND(I479*H479,2)</f>
        <v>0</v>
      </c>
      <c r="BL479" s="20" t="s">
        <v>145</v>
      </c>
      <c r="BM479" s="187" t="s">
        <v>545</v>
      </c>
    </row>
    <row r="480" spans="1:65" s="2" customFormat="1" ht="10">
      <c r="A480" s="37"/>
      <c r="B480" s="38"/>
      <c r="C480" s="39"/>
      <c r="D480" s="189" t="s">
        <v>128</v>
      </c>
      <c r="E480" s="39"/>
      <c r="F480" s="190" t="s">
        <v>546</v>
      </c>
      <c r="G480" s="39"/>
      <c r="H480" s="39"/>
      <c r="I480" s="191"/>
      <c r="J480" s="39"/>
      <c r="K480" s="39"/>
      <c r="L480" s="42"/>
      <c r="M480" s="192"/>
      <c r="N480" s="193"/>
      <c r="O480" s="67"/>
      <c r="P480" s="67"/>
      <c r="Q480" s="67"/>
      <c r="R480" s="67"/>
      <c r="S480" s="67"/>
      <c r="T480" s="68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T480" s="20" t="s">
        <v>128</v>
      </c>
      <c r="AU480" s="20" t="s">
        <v>87</v>
      </c>
    </row>
    <row r="481" spans="1:51" s="15" customFormat="1" ht="10">
      <c r="B481" s="228"/>
      <c r="C481" s="229"/>
      <c r="D481" s="194" t="s">
        <v>270</v>
      </c>
      <c r="E481" s="230" t="s">
        <v>19</v>
      </c>
      <c r="F481" s="231" t="s">
        <v>386</v>
      </c>
      <c r="G481" s="229"/>
      <c r="H481" s="230" t="s">
        <v>19</v>
      </c>
      <c r="I481" s="232"/>
      <c r="J481" s="229"/>
      <c r="K481" s="229"/>
      <c r="L481" s="233"/>
      <c r="M481" s="234"/>
      <c r="N481" s="235"/>
      <c r="O481" s="235"/>
      <c r="P481" s="235"/>
      <c r="Q481" s="235"/>
      <c r="R481" s="235"/>
      <c r="S481" s="235"/>
      <c r="T481" s="236"/>
      <c r="AT481" s="237" t="s">
        <v>270</v>
      </c>
      <c r="AU481" s="237" t="s">
        <v>87</v>
      </c>
      <c r="AV481" s="15" t="s">
        <v>85</v>
      </c>
      <c r="AW481" s="15" t="s">
        <v>38</v>
      </c>
      <c r="AX481" s="15" t="s">
        <v>77</v>
      </c>
      <c r="AY481" s="237" t="s">
        <v>118</v>
      </c>
    </row>
    <row r="482" spans="1:51" s="15" customFormat="1" ht="10">
      <c r="B482" s="228"/>
      <c r="C482" s="229"/>
      <c r="D482" s="194" t="s">
        <v>270</v>
      </c>
      <c r="E482" s="230" t="s">
        <v>19</v>
      </c>
      <c r="F482" s="231" t="s">
        <v>547</v>
      </c>
      <c r="G482" s="229"/>
      <c r="H482" s="230" t="s">
        <v>19</v>
      </c>
      <c r="I482" s="232"/>
      <c r="J482" s="229"/>
      <c r="K482" s="229"/>
      <c r="L482" s="233"/>
      <c r="M482" s="234"/>
      <c r="N482" s="235"/>
      <c r="O482" s="235"/>
      <c r="P482" s="235"/>
      <c r="Q482" s="235"/>
      <c r="R482" s="235"/>
      <c r="S482" s="235"/>
      <c r="T482" s="236"/>
      <c r="AT482" s="237" t="s">
        <v>270</v>
      </c>
      <c r="AU482" s="237" t="s">
        <v>87</v>
      </c>
      <c r="AV482" s="15" t="s">
        <v>85</v>
      </c>
      <c r="AW482" s="15" t="s">
        <v>38</v>
      </c>
      <c r="AX482" s="15" t="s">
        <v>77</v>
      </c>
      <c r="AY482" s="237" t="s">
        <v>118</v>
      </c>
    </row>
    <row r="483" spans="1:51" s="15" customFormat="1" ht="10">
      <c r="B483" s="228"/>
      <c r="C483" s="229"/>
      <c r="D483" s="194" t="s">
        <v>270</v>
      </c>
      <c r="E483" s="230" t="s">
        <v>19</v>
      </c>
      <c r="F483" s="231" t="s">
        <v>548</v>
      </c>
      <c r="G483" s="229"/>
      <c r="H483" s="230" t="s">
        <v>19</v>
      </c>
      <c r="I483" s="232"/>
      <c r="J483" s="229"/>
      <c r="K483" s="229"/>
      <c r="L483" s="233"/>
      <c r="M483" s="234"/>
      <c r="N483" s="235"/>
      <c r="O483" s="235"/>
      <c r="P483" s="235"/>
      <c r="Q483" s="235"/>
      <c r="R483" s="235"/>
      <c r="S483" s="235"/>
      <c r="T483" s="236"/>
      <c r="AT483" s="237" t="s">
        <v>270</v>
      </c>
      <c r="AU483" s="237" t="s">
        <v>87</v>
      </c>
      <c r="AV483" s="15" t="s">
        <v>85</v>
      </c>
      <c r="AW483" s="15" t="s">
        <v>38</v>
      </c>
      <c r="AX483" s="15" t="s">
        <v>77</v>
      </c>
      <c r="AY483" s="237" t="s">
        <v>118</v>
      </c>
    </row>
    <row r="484" spans="1:51" s="15" customFormat="1" ht="10">
      <c r="B484" s="228"/>
      <c r="C484" s="229"/>
      <c r="D484" s="194" t="s">
        <v>270</v>
      </c>
      <c r="E484" s="230" t="s">
        <v>19</v>
      </c>
      <c r="F484" s="231" t="s">
        <v>549</v>
      </c>
      <c r="G484" s="229"/>
      <c r="H484" s="230" t="s">
        <v>19</v>
      </c>
      <c r="I484" s="232"/>
      <c r="J484" s="229"/>
      <c r="K484" s="229"/>
      <c r="L484" s="233"/>
      <c r="M484" s="234"/>
      <c r="N484" s="235"/>
      <c r="O484" s="235"/>
      <c r="P484" s="235"/>
      <c r="Q484" s="235"/>
      <c r="R484" s="235"/>
      <c r="S484" s="235"/>
      <c r="T484" s="236"/>
      <c r="AT484" s="237" t="s">
        <v>270</v>
      </c>
      <c r="AU484" s="237" t="s">
        <v>87</v>
      </c>
      <c r="AV484" s="15" t="s">
        <v>85</v>
      </c>
      <c r="AW484" s="15" t="s">
        <v>38</v>
      </c>
      <c r="AX484" s="15" t="s">
        <v>77</v>
      </c>
      <c r="AY484" s="237" t="s">
        <v>118</v>
      </c>
    </row>
    <row r="485" spans="1:51" s="15" customFormat="1" ht="10">
      <c r="B485" s="228"/>
      <c r="C485" s="229"/>
      <c r="D485" s="194" t="s">
        <v>270</v>
      </c>
      <c r="E485" s="230" t="s">
        <v>19</v>
      </c>
      <c r="F485" s="231" t="s">
        <v>550</v>
      </c>
      <c r="G485" s="229"/>
      <c r="H485" s="230" t="s">
        <v>19</v>
      </c>
      <c r="I485" s="232"/>
      <c r="J485" s="229"/>
      <c r="K485" s="229"/>
      <c r="L485" s="233"/>
      <c r="M485" s="234"/>
      <c r="N485" s="235"/>
      <c r="O485" s="235"/>
      <c r="P485" s="235"/>
      <c r="Q485" s="235"/>
      <c r="R485" s="235"/>
      <c r="S485" s="235"/>
      <c r="T485" s="236"/>
      <c r="AT485" s="237" t="s">
        <v>270</v>
      </c>
      <c r="AU485" s="237" t="s">
        <v>87</v>
      </c>
      <c r="AV485" s="15" t="s">
        <v>85</v>
      </c>
      <c r="AW485" s="15" t="s">
        <v>38</v>
      </c>
      <c r="AX485" s="15" t="s">
        <v>77</v>
      </c>
      <c r="AY485" s="237" t="s">
        <v>118</v>
      </c>
    </row>
    <row r="486" spans="1:51" s="13" customFormat="1" ht="10">
      <c r="B486" s="201"/>
      <c r="C486" s="202"/>
      <c r="D486" s="194" t="s">
        <v>270</v>
      </c>
      <c r="E486" s="204" t="s">
        <v>19</v>
      </c>
      <c r="F486" s="249" t="s">
        <v>195</v>
      </c>
      <c r="G486" s="202"/>
      <c r="H486" s="205">
        <v>442.93</v>
      </c>
      <c r="I486" s="206"/>
      <c r="J486" s="202"/>
      <c r="K486" s="202"/>
      <c r="L486" s="207"/>
      <c r="M486" s="208"/>
      <c r="N486" s="209"/>
      <c r="O486" s="209"/>
      <c r="P486" s="209"/>
      <c r="Q486" s="209"/>
      <c r="R486" s="209"/>
      <c r="S486" s="209"/>
      <c r="T486" s="210"/>
      <c r="AT486" s="211" t="s">
        <v>270</v>
      </c>
      <c r="AU486" s="211" t="s">
        <v>87</v>
      </c>
      <c r="AV486" s="13" t="s">
        <v>87</v>
      </c>
      <c r="AW486" s="13" t="s">
        <v>38</v>
      </c>
      <c r="AX486" s="13" t="s">
        <v>85</v>
      </c>
      <c r="AY486" s="211" t="s">
        <v>118</v>
      </c>
    </row>
    <row r="487" spans="1:51" s="2" customFormat="1" ht="10.5">
      <c r="A487" s="37"/>
      <c r="B487" s="38"/>
      <c r="C487" s="39"/>
      <c r="D487" s="194" t="s">
        <v>279</v>
      </c>
      <c r="E487" s="39"/>
      <c r="F487" s="223" t="s">
        <v>551</v>
      </c>
      <c r="G487" s="39"/>
      <c r="H487" s="39"/>
      <c r="I487" s="39"/>
      <c r="J487" s="39"/>
      <c r="K487" s="39"/>
      <c r="L487" s="42"/>
      <c r="M487" s="192"/>
      <c r="N487" s="193"/>
      <c r="O487" s="67"/>
      <c r="P487" s="67"/>
      <c r="Q487" s="67"/>
      <c r="R487" s="67"/>
      <c r="S487" s="67"/>
      <c r="T487" s="68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U487" s="20" t="s">
        <v>87</v>
      </c>
    </row>
    <row r="488" spans="1:51" s="2" customFormat="1" ht="10">
      <c r="A488" s="37"/>
      <c r="B488" s="38"/>
      <c r="C488" s="39"/>
      <c r="D488" s="194" t="s">
        <v>279</v>
      </c>
      <c r="E488" s="39"/>
      <c r="F488" s="224" t="s">
        <v>552</v>
      </c>
      <c r="G488" s="39"/>
      <c r="H488" s="225">
        <v>107.57</v>
      </c>
      <c r="I488" s="39"/>
      <c r="J488" s="39"/>
      <c r="K488" s="39"/>
      <c r="L488" s="42"/>
      <c r="M488" s="192"/>
      <c r="N488" s="193"/>
      <c r="O488" s="67"/>
      <c r="P488" s="67"/>
      <c r="Q488" s="67"/>
      <c r="R488" s="67"/>
      <c r="S488" s="67"/>
      <c r="T488" s="68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U488" s="20" t="s">
        <v>87</v>
      </c>
    </row>
    <row r="489" spans="1:51" s="2" customFormat="1" ht="10.5">
      <c r="A489" s="37"/>
      <c r="B489" s="38"/>
      <c r="C489" s="39"/>
      <c r="D489" s="194" t="s">
        <v>279</v>
      </c>
      <c r="E489" s="39"/>
      <c r="F489" s="223" t="s">
        <v>553</v>
      </c>
      <c r="G489" s="39"/>
      <c r="H489" s="39"/>
      <c r="I489" s="39"/>
      <c r="J489" s="39"/>
      <c r="K489" s="39"/>
      <c r="L489" s="42"/>
      <c r="M489" s="192"/>
      <c r="N489" s="193"/>
      <c r="O489" s="67"/>
      <c r="P489" s="67"/>
      <c r="Q489" s="67"/>
      <c r="R489" s="67"/>
      <c r="S489" s="67"/>
      <c r="T489" s="68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U489" s="20" t="s">
        <v>87</v>
      </c>
    </row>
    <row r="490" spans="1:51" s="2" customFormat="1" ht="10">
      <c r="A490" s="37"/>
      <c r="B490" s="38"/>
      <c r="C490" s="39"/>
      <c r="D490" s="194" t="s">
        <v>279</v>
      </c>
      <c r="E490" s="39"/>
      <c r="F490" s="224" t="s">
        <v>349</v>
      </c>
      <c r="G490" s="39"/>
      <c r="H490" s="225">
        <v>19</v>
      </c>
      <c r="I490" s="39"/>
      <c r="J490" s="39"/>
      <c r="K490" s="39"/>
      <c r="L490" s="42"/>
      <c r="M490" s="192"/>
      <c r="N490" s="193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U490" s="20" t="s">
        <v>87</v>
      </c>
    </row>
    <row r="491" spans="1:51" s="2" customFormat="1" ht="10.5">
      <c r="A491" s="37"/>
      <c r="B491" s="38"/>
      <c r="C491" s="39"/>
      <c r="D491" s="194" t="s">
        <v>279</v>
      </c>
      <c r="E491" s="39"/>
      <c r="F491" s="223" t="s">
        <v>554</v>
      </c>
      <c r="G491" s="39"/>
      <c r="H491" s="39"/>
      <c r="I491" s="39"/>
      <c r="J491" s="39"/>
      <c r="K491" s="39"/>
      <c r="L491" s="42"/>
      <c r="M491" s="192"/>
      <c r="N491" s="193"/>
      <c r="O491" s="67"/>
      <c r="P491" s="67"/>
      <c r="Q491" s="67"/>
      <c r="R491" s="67"/>
      <c r="S491" s="67"/>
      <c r="T491" s="68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U491" s="20" t="s">
        <v>87</v>
      </c>
    </row>
    <row r="492" spans="1:51" s="2" customFormat="1" ht="10">
      <c r="A492" s="37"/>
      <c r="B492" s="38"/>
      <c r="C492" s="39"/>
      <c r="D492" s="194" t="s">
        <v>279</v>
      </c>
      <c r="E492" s="39"/>
      <c r="F492" s="224" t="s">
        <v>555</v>
      </c>
      <c r="G492" s="39"/>
      <c r="H492" s="225">
        <v>2.44</v>
      </c>
      <c r="I492" s="39"/>
      <c r="J492" s="39"/>
      <c r="K492" s="39"/>
      <c r="L492" s="42"/>
      <c r="M492" s="192"/>
      <c r="N492" s="193"/>
      <c r="O492" s="67"/>
      <c r="P492" s="67"/>
      <c r="Q492" s="67"/>
      <c r="R492" s="67"/>
      <c r="S492" s="67"/>
      <c r="T492" s="68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U492" s="20" t="s">
        <v>87</v>
      </c>
    </row>
    <row r="493" spans="1:51" s="2" customFormat="1" ht="10.5">
      <c r="A493" s="37"/>
      <c r="B493" s="38"/>
      <c r="C493" s="39"/>
      <c r="D493" s="194" t="s">
        <v>279</v>
      </c>
      <c r="E493" s="39"/>
      <c r="F493" s="223" t="s">
        <v>556</v>
      </c>
      <c r="G493" s="39"/>
      <c r="H493" s="39"/>
      <c r="I493" s="39"/>
      <c r="J493" s="39"/>
      <c r="K493" s="39"/>
      <c r="L493" s="42"/>
      <c r="M493" s="192"/>
      <c r="N493" s="193"/>
      <c r="O493" s="67"/>
      <c r="P493" s="67"/>
      <c r="Q493" s="67"/>
      <c r="R493" s="67"/>
      <c r="S493" s="67"/>
      <c r="T493" s="68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U493" s="20" t="s">
        <v>87</v>
      </c>
    </row>
    <row r="494" spans="1:51" s="2" customFormat="1" ht="10">
      <c r="A494" s="37"/>
      <c r="B494" s="38"/>
      <c r="C494" s="39"/>
      <c r="D494" s="194" t="s">
        <v>279</v>
      </c>
      <c r="E494" s="39"/>
      <c r="F494" s="224" t="s">
        <v>557</v>
      </c>
      <c r="G494" s="39"/>
      <c r="H494" s="225">
        <v>136.57</v>
      </c>
      <c r="I494" s="39"/>
      <c r="J494" s="39"/>
      <c r="K494" s="39"/>
      <c r="L494" s="42"/>
      <c r="M494" s="192"/>
      <c r="N494" s="193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U494" s="20" t="s">
        <v>87</v>
      </c>
    </row>
    <row r="495" spans="1:51" s="2" customFormat="1" ht="10.5">
      <c r="A495" s="37"/>
      <c r="B495" s="38"/>
      <c r="C495" s="39"/>
      <c r="D495" s="194" t="s">
        <v>279</v>
      </c>
      <c r="E495" s="39"/>
      <c r="F495" s="223" t="s">
        <v>558</v>
      </c>
      <c r="G495" s="39"/>
      <c r="H495" s="39"/>
      <c r="I495" s="39"/>
      <c r="J495" s="39"/>
      <c r="K495" s="39"/>
      <c r="L495" s="42"/>
      <c r="M495" s="192"/>
      <c r="N495" s="193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U495" s="20" t="s">
        <v>87</v>
      </c>
    </row>
    <row r="496" spans="1:51" s="2" customFormat="1" ht="10">
      <c r="A496" s="37"/>
      <c r="B496" s="38"/>
      <c r="C496" s="39"/>
      <c r="D496" s="194" t="s">
        <v>279</v>
      </c>
      <c r="E496" s="39"/>
      <c r="F496" s="224" t="s">
        <v>559</v>
      </c>
      <c r="G496" s="39"/>
      <c r="H496" s="225">
        <v>13.81</v>
      </c>
      <c r="I496" s="39"/>
      <c r="J496" s="39"/>
      <c r="K496" s="39"/>
      <c r="L496" s="42"/>
      <c r="M496" s="192"/>
      <c r="N496" s="193"/>
      <c r="O496" s="67"/>
      <c r="P496" s="67"/>
      <c r="Q496" s="67"/>
      <c r="R496" s="67"/>
      <c r="S496" s="67"/>
      <c r="T496" s="68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U496" s="20" t="s">
        <v>87</v>
      </c>
    </row>
    <row r="497" spans="1:65" s="2" customFormat="1" ht="10.5">
      <c r="A497" s="37"/>
      <c r="B497" s="38"/>
      <c r="C497" s="39"/>
      <c r="D497" s="194" t="s">
        <v>279</v>
      </c>
      <c r="E497" s="39"/>
      <c r="F497" s="223" t="s">
        <v>560</v>
      </c>
      <c r="G497" s="39"/>
      <c r="H497" s="39"/>
      <c r="I497" s="39"/>
      <c r="J497" s="39"/>
      <c r="K497" s="39"/>
      <c r="L497" s="42"/>
      <c r="M497" s="192"/>
      <c r="N497" s="193"/>
      <c r="O497" s="67"/>
      <c r="P497" s="67"/>
      <c r="Q497" s="67"/>
      <c r="R497" s="67"/>
      <c r="S497" s="67"/>
      <c r="T497" s="68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U497" s="20" t="s">
        <v>87</v>
      </c>
    </row>
    <row r="498" spans="1:65" s="2" customFormat="1" ht="10">
      <c r="A498" s="37"/>
      <c r="B498" s="38"/>
      <c r="C498" s="39"/>
      <c r="D498" s="194" t="s">
        <v>279</v>
      </c>
      <c r="E498" s="39"/>
      <c r="F498" s="224" t="s">
        <v>561</v>
      </c>
      <c r="G498" s="39"/>
      <c r="H498" s="225">
        <v>5.57</v>
      </c>
      <c r="I498" s="39"/>
      <c r="J498" s="39"/>
      <c r="K498" s="39"/>
      <c r="L498" s="42"/>
      <c r="M498" s="192"/>
      <c r="N498" s="193"/>
      <c r="O498" s="67"/>
      <c r="P498" s="67"/>
      <c r="Q498" s="67"/>
      <c r="R498" s="67"/>
      <c r="S498" s="67"/>
      <c r="T498" s="68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U498" s="20" t="s">
        <v>87</v>
      </c>
    </row>
    <row r="499" spans="1:65" s="2" customFormat="1" ht="10.5">
      <c r="A499" s="37"/>
      <c r="B499" s="38"/>
      <c r="C499" s="39"/>
      <c r="D499" s="194" t="s">
        <v>279</v>
      </c>
      <c r="E499" s="39"/>
      <c r="F499" s="223" t="s">
        <v>562</v>
      </c>
      <c r="G499" s="39"/>
      <c r="H499" s="39"/>
      <c r="I499" s="39"/>
      <c r="J499" s="39"/>
      <c r="K499" s="39"/>
      <c r="L499" s="42"/>
      <c r="M499" s="192"/>
      <c r="N499" s="193"/>
      <c r="O499" s="67"/>
      <c r="P499" s="67"/>
      <c r="Q499" s="67"/>
      <c r="R499" s="67"/>
      <c r="S499" s="67"/>
      <c r="T499" s="68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U499" s="20" t="s">
        <v>87</v>
      </c>
    </row>
    <row r="500" spans="1:65" s="2" customFormat="1" ht="10">
      <c r="A500" s="37"/>
      <c r="B500" s="38"/>
      <c r="C500" s="39"/>
      <c r="D500" s="194" t="s">
        <v>279</v>
      </c>
      <c r="E500" s="39"/>
      <c r="F500" s="224" t="s">
        <v>563</v>
      </c>
      <c r="G500" s="39"/>
      <c r="H500" s="225">
        <v>2.08</v>
      </c>
      <c r="I500" s="39"/>
      <c r="J500" s="39"/>
      <c r="K500" s="39"/>
      <c r="L500" s="42"/>
      <c r="M500" s="192"/>
      <c r="N500" s="193"/>
      <c r="O500" s="67"/>
      <c r="P500" s="67"/>
      <c r="Q500" s="67"/>
      <c r="R500" s="67"/>
      <c r="S500" s="67"/>
      <c r="T500" s="68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U500" s="20" t="s">
        <v>87</v>
      </c>
    </row>
    <row r="501" spans="1:65" s="2" customFormat="1" ht="10.5">
      <c r="A501" s="37"/>
      <c r="B501" s="38"/>
      <c r="C501" s="39"/>
      <c r="D501" s="194" t="s">
        <v>279</v>
      </c>
      <c r="E501" s="39"/>
      <c r="F501" s="223" t="s">
        <v>564</v>
      </c>
      <c r="G501" s="39"/>
      <c r="H501" s="39"/>
      <c r="I501" s="39"/>
      <c r="J501" s="39"/>
      <c r="K501" s="39"/>
      <c r="L501" s="42"/>
      <c r="M501" s="192"/>
      <c r="N501" s="193"/>
      <c r="O501" s="67"/>
      <c r="P501" s="67"/>
      <c r="Q501" s="67"/>
      <c r="R501" s="67"/>
      <c r="S501" s="67"/>
      <c r="T501" s="68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U501" s="20" t="s">
        <v>87</v>
      </c>
    </row>
    <row r="502" spans="1:65" s="2" customFormat="1" ht="10">
      <c r="A502" s="37"/>
      <c r="B502" s="38"/>
      <c r="C502" s="39"/>
      <c r="D502" s="194" t="s">
        <v>279</v>
      </c>
      <c r="E502" s="39"/>
      <c r="F502" s="224" t="s">
        <v>565</v>
      </c>
      <c r="G502" s="39"/>
      <c r="H502" s="225">
        <v>113.69</v>
      </c>
      <c r="I502" s="39"/>
      <c r="J502" s="39"/>
      <c r="K502" s="39"/>
      <c r="L502" s="42"/>
      <c r="M502" s="192"/>
      <c r="N502" s="193"/>
      <c r="O502" s="67"/>
      <c r="P502" s="67"/>
      <c r="Q502" s="67"/>
      <c r="R502" s="67"/>
      <c r="S502" s="67"/>
      <c r="T502" s="68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U502" s="20" t="s">
        <v>87</v>
      </c>
    </row>
    <row r="503" spans="1:65" s="2" customFormat="1" ht="10.5">
      <c r="A503" s="37"/>
      <c r="B503" s="38"/>
      <c r="C503" s="39"/>
      <c r="D503" s="194" t="s">
        <v>279</v>
      </c>
      <c r="E503" s="39"/>
      <c r="F503" s="223" t="s">
        <v>566</v>
      </c>
      <c r="G503" s="39"/>
      <c r="H503" s="39"/>
      <c r="I503" s="39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U503" s="20" t="s">
        <v>87</v>
      </c>
    </row>
    <row r="504" spans="1:65" s="2" customFormat="1" ht="10">
      <c r="A504" s="37"/>
      <c r="B504" s="38"/>
      <c r="C504" s="39"/>
      <c r="D504" s="194" t="s">
        <v>279</v>
      </c>
      <c r="E504" s="39"/>
      <c r="F504" s="224" t="s">
        <v>567</v>
      </c>
      <c r="G504" s="39"/>
      <c r="H504" s="225">
        <v>6.88</v>
      </c>
      <c r="I504" s="39"/>
      <c r="J504" s="39"/>
      <c r="K504" s="39"/>
      <c r="L504" s="42"/>
      <c r="M504" s="192"/>
      <c r="N504" s="193"/>
      <c r="O504" s="67"/>
      <c r="P504" s="67"/>
      <c r="Q504" s="67"/>
      <c r="R504" s="67"/>
      <c r="S504" s="67"/>
      <c r="T504" s="68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U504" s="20" t="s">
        <v>87</v>
      </c>
    </row>
    <row r="505" spans="1:65" s="2" customFormat="1" ht="10.5">
      <c r="A505" s="37"/>
      <c r="B505" s="38"/>
      <c r="C505" s="39"/>
      <c r="D505" s="194" t="s">
        <v>279</v>
      </c>
      <c r="E505" s="39"/>
      <c r="F505" s="223" t="s">
        <v>568</v>
      </c>
      <c r="G505" s="39"/>
      <c r="H505" s="39"/>
      <c r="I505" s="39"/>
      <c r="J505" s="39"/>
      <c r="K505" s="39"/>
      <c r="L505" s="42"/>
      <c r="M505" s="192"/>
      <c r="N505" s="193"/>
      <c r="O505" s="67"/>
      <c r="P505" s="67"/>
      <c r="Q505" s="67"/>
      <c r="R505" s="67"/>
      <c r="S505" s="67"/>
      <c r="T505" s="68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U505" s="20" t="s">
        <v>87</v>
      </c>
    </row>
    <row r="506" spans="1:65" s="2" customFormat="1" ht="10">
      <c r="A506" s="37"/>
      <c r="B506" s="38"/>
      <c r="C506" s="39"/>
      <c r="D506" s="194" t="s">
        <v>279</v>
      </c>
      <c r="E506" s="39"/>
      <c r="F506" s="224" t="s">
        <v>569</v>
      </c>
      <c r="G506" s="39"/>
      <c r="H506" s="225">
        <v>137.32</v>
      </c>
      <c r="I506" s="39"/>
      <c r="J506" s="39"/>
      <c r="K506" s="39"/>
      <c r="L506" s="42"/>
      <c r="M506" s="192"/>
      <c r="N506" s="193"/>
      <c r="O506" s="67"/>
      <c r="P506" s="67"/>
      <c r="Q506" s="67"/>
      <c r="R506" s="67"/>
      <c r="S506" s="67"/>
      <c r="T506" s="68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U506" s="20" t="s">
        <v>87</v>
      </c>
    </row>
    <row r="507" spans="1:65" s="2" customFormat="1" ht="37.75" customHeight="1">
      <c r="A507" s="37"/>
      <c r="B507" s="38"/>
      <c r="C507" s="176" t="s">
        <v>570</v>
      </c>
      <c r="D507" s="176" t="s">
        <v>121</v>
      </c>
      <c r="E507" s="177" t="s">
        <v>571</v>
      </c>
      <c r="F507" s="178" t="s">
        <v>572</v>
      </c>
      <c r="G507" s="179" t="s">
        <v>267</v>
      </c>
      <c r="H507" s="180">
        <v>475.90800000000002</v>
      </c>
      <c r="I507" s="181"/>
      <c r="J507" s="182">
        <f>ROUND(I507*H507,2)</f>
        <v>0</v>
      </c>
      <c r="K507" s="178" t="s">
        <v>125</v>
      </c>
      <c r="L507" s="42"/>
      <c r="M507" s="183" t="s">
        <v>19</v>
      </c>
      <c r="N507" s="184" t="s">
        <v>48</v>
      </c>
      <c r="O507" s="67"/>
      <c r="P507" s="185">
        <f>O507*H507</f>
        <v>0</v>
      </c>
      <c r="Q507" s="185">
        <v>3.8999999999999998E-3</v>
      </c>
      <c r="R507" s="185">
        <f>Q507*H507</f>
        <v>1.8560411999999999</v>
      </c>
      <c r="S507" s="185">
        <v>0</v>
      </c>
      <c r="T507" s="186">
        <f>S507*H507</f>
        <v>0</v>
      </c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R507" s="187" t="s">
        <v>145</v>
      </c>
      <c r="AT507" s="187" t="s">
        <v>121</v>
      </c>
      <c r="AU507" s="187" t="s">
        <v>87</v>
      </c>
      <c r="AY507" s="20" t="s">
        <v>118</v>
      </c>
      <c r="BE507" s="188">
        <f>IF(N507="základní",J507,0)</f>
        <v>0</v>
      </c>
      <c r="BF507" s="188">
        <f>IF(N507="snížená",J507,0)</f>
        <v>0</v>
      </c>
      <c r="BG507" s="188">
        <f>IF(N507="zákl. přenesená",J507,0)</f>
        <v>0</v>
      </c>
      <c r="BH507" s="188">
        <f>IF(N507="sníž. přenesená",J507,0)</f>
        <v>0</v>
      </c>
      <c r="BI507" s="188">
        <f>IF(N507="nulová",J507,0)</f>
        <v>0</v>
      </c>
      <c r="BJ507" s="20" t="s">
        <v>85</v>
      </c>
      <c r="BK507" s="188">
        <f>ROUND(I507*H507,2)</f>
        <v>0</v>
      </c>
      <c r="BL507" s="20" t="s">
        <v>145</v>
      </c>
      <c r="BM507" s="187" t="s">
        <v>573</v>
      </c>
    </row>
    <row r="508" spans="1:65" s="2" customFormat="1" ht="10">
      <c r="A508" s="37"/>
      <c r="B508" s="38"/>
      <c r="C508" s="39"/>
      <c r="D508" s="189" t="s">
        <v>128</v>
      </c>
      <c r="E508" s="39"/>
      <c r="F508" s="190" t="s">
        <v>574</v>
      </c>
      <c r="G508" s="39"/>
      <c r="H508" s="39"/>
      <c r="I508" s="191"/>
      <c r="J508" s="39"/>
      <c r="K508" s="39"/>
      <c r="L508" s="42"/>
      <c r="M508" s="192"/>
      <c r="N508" s="193"/>
      <c r="O508" s="67"/>
      <c r="P508" s="67"/>
      <c r="Q508" s="67"/>
      <c r="R508" s="67"/>
      <c r="S508" s="67"/>
      <c r="T508" s="68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T508" s="20" t="s">
        <v>128</v>
      </c>
      <c r="AU508" s="20" t="s">
        <v>87</v>
      </c>
    </row>
    <row r="509" spans="1:65" s="13" customFormat="1" ht="10">
      <c r="B509" s="201"/>
      <c r="C509" s="202"/>
      <c r="D509" s="194" t="s">
        <v>270</v>
      </c>
      <c r="E509" s="203" t="s">
        <v>19</v>
      </c>
      <c r="F509" s="204" t="s">
        <v>340</v>
      </c>
      <c r="G509" s="202"/>
      <c r="H509" s="205">
        <v>475.90800000000002</v>
      </c>
      <c r="I509" s="206"/>
      <c r="J509" s="202"/>
      <c r="K509" s="202"/>
      <c r="L509" s="207"/>
      <c r="M509" s="208"/>
      <c r="N509" s="209"/>
      <c r="O509" s="209"/>
      <c r="P509" s="209"/>
      <c r="Q509" s="209"/>
      <c r="R509" s="209"/>
      <c r="S509" s="209"/>
      <c r="T509" s="210"/>
      <c r="AT509" s="211" t="s">
        <v>270</v>
      </c>
      <c r="AU509" s="211" t="s">
        <v>87</v>
      </c>
      <c r="AV509" s="13" t="s">
        <v>87</v>
      </c>
      <c r="AW509" s="13" t="s">
        <v>38</v>
      </c>
      <c r="AX509" s="13" t="s">
        <v>85</v>
      </c>
      <c r="AY509" s="211" t="s">
        <v>118</v>
      </c>
    </row>
    <row r="510" spans="1:65" s="2" customFormat="1" ht="10">
      <c r="A510" s="37"/>
      <c r="B510" s="38"/>
      <c r="C510" s="39"/>
      <c r="D510" s="194" t="s">
        <v>279</v>
      </c>
      <c r="E510" s="39"/>
      <c r="F510" s="250" t="s">
        <v>329</v>
      </c>
      <c r="G510" s="39"/>
      <c r="H510" s="39"/>
      <c r="I510" s="39"/>
      <c r="J510" s="39"/>
      <c r="K510" s="39"/>
      <c r="L510" s="42"/>
      <c r="M510" s="192"/>
      <c r="N510" s="193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U510" s="20" t="s">
        <v>87</v>
      </c>
    </row>
    <row r="511" spans="1:65" s="2" customFormat="1" ht="10">
      <c r="A511" s="37"/>
      <c r="B511" s="38"/>
      <c r="C511" s="39"/>
      <c r="D511" s="194" t="s">
        <v>279</v>
      </c>
      <c r="E511" s="39"/>
      <c r="F511" s="224" t="s">
        <v>330</v>
      </c>
      <c r="G511" s="39"/>
      <c r="H511" s="225">
        <v>73.239999999999995</v>
      </c>
      <c r="I511" s="39"/>
      <c r="J511" s="39"/>
      <c r="K511" s="39"/>
      <c r="L511" s="42"/>
      <c r="M511" s="192"/>
      <c r="N511" s="193"/>
      <c r="O511" s="67"/>
      <c r="P511" s="67"/>
      <c r="Q511" s="67"/>
      <c r="R511" s="67"/>
      <c r="S511" s="67"/>
      <c r="T511" s="68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U511" s="20" t="s">
        <v>87</v>
      </c>
    </row>
    <row r="512" spans="1:65" s="2" customFormat="1" ht="10">
      <c r="A512" s="37"/>
      <c r="B512" s="38"/>
      <c r="C512" s="39"/>
      <c r="D512" s="194" t="s">
        <v>279</v>
      </c>
      <c r="E512" s="39"/>
      <c r="F512" s="224" t="s">
        <v>331</v>
      </c>
      <c r="G512" s="39"/>
      <c r="H512" s="225">
        <v>-0.36</v>
      </c>
      <c r="I512" s="39"/>
      <c r="J512" s="39"/>
      <c r="K512" s="39"/>
      <c r="L512" s="42"/>
      <c r="M512" s="192"/>
      <c r="N512" s="193"/>
      <c r="O512" s="67"/>
      <c r="P512" s="67"/>
      <c r="Q512" s="67"/>
      <c r="R512" s="67"/>
      <c r="S512" s="67"/>
      <c r="T512" s="68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U512" s="20" t="s">
        <v>87</v>
      </c>
    </row>
    <row r="513" spans="1:47" s="2" customFormat="1" ht="10">
      <c r="A513" s="37"/>
      <c r="B513" s="38"/>
      <c r="C513" s="39"/>
      <c r="D513" s="194" t="s">
        <v>279</v>
      </c>
      <c r="E513" s="39"/>
      <c r="F513" s="224" t="s">
        <v>332</v>
      </c>
      <c r="G513" s="39"/>
      <c r="H513" s="225">
        <v>-1.992</v>
      </c>
      <c r="I513" s="39"/>
      <c r="J513" s="39"/>
      <c r="K513" s="39"/>
      <c r="L513" s="42"/>
      <c r="M513" s="192"/>
      <c r="N513" s="193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U513" s="20" t="s">
        <v>87</v>
      </c>
    </row>
    <row r="514" spans="1:47" s="2" customFormat="1" ht="10.5">
      <c r="A514" s="37"/>
      <c r="B514" s="38"/>
      <c r="C514" s="39"/>
      <c r="D514" s="194" t="s">
        <v>279</v>
      </c>
      <c r="E514" s="39"/>
      <c r="F514" s="226" t="s">
        <v>333</v>
      </c>
      <c r="G514" s="39"/>
      <c r="H514" s="39"/>
      <c r="I514" s="39"/>
      <c r="J514" s="39"/>
      <c r="K514" s="39"/>
      <c r="L514" s="42"/>
      <c r="M514" s="192"/>
      <c r="N514" s="193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U514" s="20" t="s">
        <v>87</v>
      </c>
    </row>
    <row r="515" spans="1:47" s="2" customFormat="1" ht="10">
      <c r="A515" s="37"/>
      <c r="B515" s="38"/>
      <c r="C515" s="39"/>
      <c r="D515" s="194" t="s">
        <v>279</v>
      </c>
      <c r="E515" s="39"/>
      <c r="F515" s="227" t="s">
        <v>334</v>
      </c>
      <c r="G515" s="39"/>
      <c r="H515" s="225">
        <v>73.239999999999995</v>
      </c>
      <c r="I515" s="39"/>
      <c r="J515" s="39"/>
      <c r="K515" s="39"/>
      <c r="L515" s="42"/>
      <c r="M515" s="192"/>
      <c r="N515" s="193"/>
      <c r="O515" s="67"/>
      <c r="P515" s="67"/>
      <c r="Q515" s="67"/>
      <c r="R515" s="67"/>
      <c r="S515" s="67"/>
      <c r="T515" s="68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U515" s="20" t="s">
        <v>87</v>
      </c>
    </row>
    <row r="516" spans="1:47" s="2" customFormat="1" ht="10">
      <c r="A516" s="37"/>
      <c r="B516" s="38"/>
      <c r="C516" s="39"/>
      <c r="D516" s="194" t="s">
        <v>279</v>
      </c>
      <c r="E516" s="39"/>
      <c r="F516" s="250" t="s">
        <v>341</v>
      </c>
      <c r="G516" s="39"/>
      <c r="H516" s="39"/>
      <c r="I516" s="39"/>
      <c r="J516" s="39"/>
      <c r="K516" s="39"/>
      <c r="L516" s="42"/>
      <c r="M516" s="192"/>
      <c r="N516" s="193"/>
      <c r="O516" s="67"/>
      <c r="P516" s="67"/>
      <c r="Q516" s="67"/>
      <c r="R516" s="67"/>
      <c r="S516" s="67"/>
      <c r="T516" s="68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U516" s="20" t="s">
        <v>87</v>
      </c>
    </row>
    <row r="517" spans="1:47" s="2" customFormat="1" ht="10">
      <c r="A517" s="37"/>
      <c r="B517" s="38"/>
      <c r="C517" s="39"/>
      <c r="D517" s="194" t="s">
        <v>279</v>
      </c>
      <c r="E517" s="39"/>
      <c r="F517" s="224" t="s">
        <v>342</v>
      </c>
      <c r="G517" s="39"/>
      <c r="H517" s="225">
        <v>92.07</v>
      </c>
      <c r="I517" s="39"/>
      <c r="J517" s="39"/>
      <c r="K517" s="39"/>
      <c r="L517" s="42"/>
      <c r="M517" s="192"/>
      <c r="N517" s="193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U517" s="20" t="s">
        <v>87</v>
      </c>
    </row>
    <row r="518" spans="1:47" s="2" customFormat="1" ht="10">
      <c r="A518" s="37"/>
      <c r="B518" s="38"/>
      <c r="C518" s="39"/>
      <c r="D518" s="194" t="s">
        <v>279</v>
      </c>
      <c r="E518" s="39"/>
      <c r="F518" s="224" t="s">
        <v>343</v>
      </c>
      <c r="G518" s="39"/>
      <c r="H518" s="225">
        <v>106.28</v>
      </c>
      <c r="I518" s="39"/>
      <c r="J518" s="39"/>
      <c r="K518" s="39"/>
      <c r="L518" s="42"/>
      <c r="M518" s="192"/>
      <c r="N518" s="193"/>
      <c r="O518" s="67"/>
      <c r="P518" s="67"/>
      <c r="Q518" s="67"/>
      <c r="R518" s="67"/>
      <c r="S518" s="67"/>
      <c r="T518" s="68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U518" s="20" t="s">
        <v>87</v>
      </c>
    </row>
    <row r="519" spans="1:47" s="2" customFormat="1" ht="10">
      <c r="A519" s="37"/>
      <c r="B519" s="38"/>
      <c r="C519" s="39"/>
      <c r="D519" s="194" t="s">
        <v>279</v>
      </c>
      <c r="E519" s="39"/>
      <c r="F519" s="224" t="s">
        <v>344</v>
      </c>
      <c r="G519" s="39"/>
      <c r="H519" s="225">
        <v>101.06</v>
      </c>
      <c r="I519" s="39"/>
      <c r="J519" s="39"/>
      <c r="K519" s="39"/>
      <c r="L519" s="42"/>
      <c r="M519" s="192"/>
      <c r="N519" s="193"/>
      <c r="O519" s="67"/>
      <c r="P519" s="67"/>
      <c r="Q519" s="67"/>
      <c r="R519" s="67"/>
      <c r="S519" s="67"/>
      <c r="T519" s="68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U519" s="20" t="s">
        <v>87</v>
      </c>
    </row>
    <row r="520" spans="1:47" s="2" customFormat="1" ht="10">
      <c r="A520" s="37"/>
      <c r="B520" s="38"/>
      <c r="C520" s="39"/>
      <c r="D520" s="194" t="s">
        <v>279</v>
      </c>
      <c r="E520" s="39"/>
      <c r="F520" s="224" t="s">
        <v>345</v>
      </c>
      <c r="G520" s="39"/>
      <c r="H520" s="225">
        <v>105.61</v>
      </c>
      <c r="I520" s="39"/>
      <c r="J520" s="39"/>
      <c r="K520" s="39"/>
      <c r="L520" s="42"/>
      <c r="M520" s="192"/>
      <c r="N520" s="193"/>
      <c r="O520" s="67"/>
      <c r="P520" s="67"/>
      <c r="Q520" s="67"/>
      <c r="R520" s="67"/>
      <c r="S520" s="67"/>
      <c r="T520" s="68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U520" s="20" t="s">
        <v>87</v>
      </c>
    </row>
    <row r="521" spans="1:47" s="2" customFormat="1" ht="10.5">
      <c r="A521" s="37"/>
      <c r="B521" s="38"/>
      <c r="C521" s="39"/>
      <c r="D521" s="194" t="s">
        <v>279</v>
      </c>
      <c r="E521" s="39"/>
      <c r="F521" s="226" t="s">
        <v>346</v>
      </c>
      <c r="G521" s="39"/>
      <c r="H521" s="39"/>
      <c r="I521" s="39"/>
      <c r="J521" s="39"/>
      <c r="K521" s="39"/>
      <c r="L521" s="42"/>
      <c r="M521" s="192"/>
      <c r="N521" s="193"/>
      <c r="O521" s="67"/>
      <c r="P521" s="67"/>
      <c r="Q521" s="67"/>
      <c r="R521" s="67"/>
      <c r="S521" s="67"/>
      <c r="T521" s="68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U521" s="20" t="s">
        <v>87</v>
      </c>
    </row>
    <row r="522" spans="1:47" s="2" customFormat="1" ht="10">
      <c r="A522" s="37"/>
      <c r="B522" s="38"/>
      <c r="C522" s="39"/>
      <c r="D522" s="194" t="s">
        <v>279</v>
      </c>
      <c r="E522" s="39"/>
      <c r="F522" s="227" t="s">
        <v>347</v>
      </c>
      <c r="G522" s="39"/>
      <c r="H522" s="225">
        <v>111.07</v>
      </c>
      <c r="I522" s="39"/>
      <c r="J522" s="39"/>
      <c r="K522" s="39"/>
      <c r="L522" s="42"/>
      <c r="M522" s="192"/>
      <c r="N522" s="193"/>
      <c r="O522" s="67"/>
      <c r="P522" s="67"/>
      <c r="Q522" s="67"/>
      <c r="R522" s="67"/>
      <c r="S522" s="67"/>
      <c r="T522" s="68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U522" s="20" t="s">
        <v>87</v>
      </c>
    </row>
    <row r="523" spans="1:47" s="2" customFormat="1" ht="10.5">
      <c r="A523" s="37"/>
      <c r="B523" s="38"/>
      <c r="C523" s="39"/>
      <c r="D523" s="194" t="s">
        <v>279</v>
      </c>
      <c r="E523" s="39"/>
      <c r="F523" s="226" t="s">
        <v>348</v>
      </c>
      <c r="G523" s="39"/>
      <c r="H523" s="39"/>
      <c r="I523" s="39"/>
      <c r="J523" s="39"/>
      <c r="K523" s="39"/>
      <c r="L523" s="42"/>
      <c r="M523" s="192"/>
      <c r="N523" s="193"/>
      <c r="O523" s="67"/>
      <c r="P523" s="67"/>
      <c r="Q523" s="67"/>
      <c r="R523" s="67"/>
      <c r="S523" s="67"/>
      <c r="T523" s="68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U523" s="20" t="s">
        <v>87</v>
      </c>
    </row>
    <row r="524" spans="1:47" s="2" customFormat="1" ht="10">
      <c r="A524" s="37"/>
      <c r="B524" s="38"/>
      <c r="C524" s="39"/>
      <c r="D524" s="194" t="s">
        <v>279</v>
      </c>
      <c r="E524" s="39"/>
      <c r="F524" s="227" t="s">
        <v>349</v>
      </c>
      <c r="G524" s="39"/>
      <c r="H524" s="225">
        <v>19</v>
      </c>
      <c r="I524" s="39"/>
      <c r="J524" s="39"/>
      <c r="K524" s="39"/>
      <c r="L524" s="42"/>
      <c r="M524" s="192"/>
      <c r="N524" s="193"/>
      <c r="O524" s="67"/>
      <c r="P524" s="67"/>
      <c r="Q524" s="67"/>
      <c r="R524" s="67"/>
      <c r="S524" s="67"/>
      <c r="T524" s="68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U524" s="20" t="s">
        <v>87</v>
      </c>
    </row>
    <row r="525" spans="1:47" s="2" customFormat="1" ht="10.5">
      <c r="A525" s="37"/>
      <c r="B525" s="38"/>
      <c r="C525" s="39"/>
      <c r="D525" s="194" t="s">
        <v>279</v>
      </c>
      <c r="E525" s="39"/>
      <c r="F525" s="226" t="s">
        <v>350</v>
      </c>
      <c r="G525" s="39"/>
      <c r="H525" s="39"/>
      <c r="I525" s="39"/>
      <c r="J525" s="39"/>
      <c r="K525" s="39"/>
      <c r="L525" s="42"/>
      <c r="M525" s="192"/>
      <c r="N525" s="193"/>
      <c r="O525" s="67"/>
      <c r="P525" s="67"/>
      <c r="Q525" s="67"/>
      <c r="R525" s="67"/>
      <c r="S525" s="67"/>
      <c r="T525" s="68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U525" s="20" t="s">
        <v>87</v>
      </c>
    </row>
    <row r="526" spans="1:47" s="2" customFormat="1" ht="10">
      <c r="A526" s="37"/>
      <c r="B526" s="38"/>
      <c r="C526" s="39"/>
      <c r="D526" s="194" t="s">
        <v>279</v>
      </c>
      <c r="E526" s="39"/>
      <c r="F526" s="227" t="s">
        <v>351</v>
      </c>
      <c r="G526" s="39"/>
      <c r="H526" s="225">
        <v>121.91</v>
      </c>
      <c r="I526" s="39"/>
      <c r="J526" s="39"/>
      <c r="K526" s="39"/>
      <c r="L526" s="42"/>
      <c r="M526" s="192"/>
      <c r="N526" s="193"/>
      <c r="O526" s="67"/>
      <c r="P526" s="67"/>
      <c r="Q526" s="67"/>
      <c r="R526" s="67"/>
      <c r="S526" s="67"/>
      <c r="T526" s="68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U526" s="20" t="s">
        <v>87</v>
      </c>
    </row>
    <row r="527" spans="1:47" s="2" customFormat="1" ht="10.5">
      <c r="A527" s="37"/>
      <c r="B527" s="38"/>
      <c r="C527" s="39"/>
      <c r="D527" s="194" t="s">
        <v>279</v>
      </c>
      <c r="E527" s="39"/>
      <c r="F527" s="226" t="s">
        <v>352</v>
      </c>
      <c r="G527" s="39"/>
      <c r="H527" s="39"/>
      <c r="I527" s="39"/>
      <c r="J527" s="39"/>
      <c r="K527" s="39"/>
      <c r="L527" s="42"/>
      <c r="M527" s="192"/>
      <c r="N527" s="193"/>
      <c r="O527" s="67"/>
      <c r="P527" s="67"/>
      <c r="Q527" s="67"/>
      <c r="R527" s="67"/>
      <c r="S527" s="67"/>
      <c r="T527" s="68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U527" s="20" t="s">
        <v>87</v>
      </c>
    </row>
    <row r="528" spans="1:47" s="2" customFormat="1" ht="10">
      <c r="A528" s="37"/>
      <c r="B528" s="38"/>
      <c r="C528" s="39"/>
      <c r="D528" s="194" t="s">
        <v>279</v>
      </c>
      <c r="E528" s="39"/>
      <c r="F528" s="227" t="s">
        <v>353</v>
      </c>
      <c r="G528" s="39"/>
      <c r="H528" s="225">
        <v>15.63</v>
      </c>
      <c r="I528" s="39"/>
      <c r="J528" s="39"/>
      <c r="K528" s="39"/>
      <c r="L528" s="42"/>
      <c r="M528" s="192"/>
      <c r="N528" s="193"/>
      <c r="O528" s="67"/>
      <c r="P528" s="67"/>
      <c r="Q528" s="67"/>
      <c r="R528" s="67"/>
      <c r="S528" s="67"/>
      <c r="T528" s="68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U528" s="20" t="s">
        <v>87</v>
      </c>
    </row>
    <row r="529" spans="1:65" s="2" customFormat="1" ht="10.5">
      <c r="A529" s="37"/>
      <c r="B529" s="38"/>
      <c r="C529" s="39"/>
      <c r="D529" s="194" t="s">
        <v>279</v>
      </c>
      <c r="E529" s="39"/>
      <c r="F529" s="226" t="s">
        <v>354</v>
      </c>
      <c r="G529" s="39"/>
      <c r="H529" s="39"/>
      <c r="I529" s="39"/>
      <c r="J529" s="39"/>
      <c r="K529" s="39"/>
      <c r="L529" s="42"/>
      <c r="M529" s="192"/>
      <c r="N529" s="193"/>
      <c r="O529" s="67"/>
      <c r="P529" s="67"/>
      <c r="Q529" s="67"/>
      <c r="R529" s="67"/>
      <c r="S529" s="67"/>
      <c r="T529" s="68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U529" s="20" t="s">
        <v>87</v>
      </c>
    </row>
    <row r="530" spans="1:65" s="2" customFormat="1" ht="10">
      <c r="A530" s="37"/>
      <c r="B530" s="38"/>
      <c r="C530" s="39"/>
      <c r="D530" s="194" t="s">
        <v>279</v>
      </c>
      <c r="E530" s="39"/>
      <c r="F530" s="227" t="s">
        <v>355</v>
      </c>
      <c r="G530" s="39"/>
      <c r="H530" s="225">
        <v>110.87</v>
      </c>
      <c r="I530" s="39"/>
      <c r="J530" s="39"/>
      <c r="K530" s="39"/>
      <c r="L530" s="42"/>
      <c r="M530" s="192"/>
      <c r="N530" s="193"/>
      <c r="O530" s="67"/>
      <c r="P530" s="67"/>
      <c r="Q530" s="67"/>
      <c r="R530" s="67"/>
      <c r="S530" s="67"/>
      <c r="T530" s="68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U530" s="20" t="s">
        <v>87</v>
      </c>
    </row>
    <row r="531" spans="1:65" s="2" customFormat="1" ht="10.5">
      <c r="A531" s="37"/>
      <c r="B531" s="38"/>
      <c r="C531" s="39"/>
      <c r="D531" s="194" t="s">
        <v>279</v>
      </c>
      <c r="E531" s="39"/>
      <c r="F531" s="226" t="s">
        <v>356</v>
      </c>
      <c r="G531" s="39"/>
      <c r="H531" s="39"/>
      <c r="I531" s="39"/>
      <c r="J531" s="39"/>
      <c r="K531" s="39"/>
      <c r="L531" s="42"/>
      <c r="M531" s="192"/>
      <c r="N531" s="193"/>
      <c r="O531" s="67"/>
      <c r="P531" s="67"/>
      <c r="Q531" s="67"/>
      <c r="R531" s="67"/>
      <c r="S531" s="67"/>
      <c r="T531" s="68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U531" s="20" t="s">
        <v>87</v>
      </c>
    </row>
    <row r="532" spans="1:65" s="2" customFormat="1" ht="10">
      <c r="A532" s="37"/>
      <c r="B532" s="38"/>
      <c r="C532" s="39"/>
      <c r="D532" s="194" t="s">
        <v>279</v>
      </c>
      <c r="E532" s="39"/>
      <c r="F532" s="227" t="s">
        <v>357</v>
      </c>
      <c r="G532" s="39"/>
      <c r="H532" s="225">
        <v>9.81</v>
      </c>
      <c r="I532" s="39"/>
      <c r="J532" s="39"/>
      <c r="K532" s="39"/>
      <c r="L532" s="42"/>
      <c r="M532" s="192"/>
      <c r="N532" s="193"/>
      <c r="O532" s="67"/>
      <c r="P532" s="67"/>
      <c r="Q532" s="67"/>
      <c r="R532" s="67"/>
      <c r="S532" s="67"/>
      <c r="T532" s="68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U532" s="20" t="s">
        <v>87</v>
      </c>
    </row>
    <row r="533" spans="1:65" s="2" customFormat="1" ht="10.5">
      <c r="A533" s="37"/>
      <c r="B533" s="38"/>
      <c r="C533" s="39"/>
      <c r="D533" s="194" t="s">
        <v>279</v>
      </c>
      <c r="E533" s="39"/>
      <c r="F533" s="226" t="s">
        <v>358</v>
      </c>
      <c r="G533" s="39"/>
      <c r="H533" s="39"/>
      <c r="I533" s="39"/>
      <c r="J533" s="39"/>
      <c r="K533" s="39"/>
      <c r="L533" s="42"/>
      <c r="M533" s="192"/>
      <c r="N533" s="193"/>
      <c r="O533" s="67"/>
      <c r="P533" s="67"/>
      <c r="Q533" s="67"/>
      <c r="R533" s="67"/>
      <c r="S533" s="67"/>
      <c r="T533" s="68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U533" s="20" t="s">
        <v>87</v>
      </c>
    </row>
    <row r="534" spans="1:65" s="2" customFormat="1" ht="10">
      <c r="A534" s="37"/>
      <c r="B534" s="38"/>
      <c r="C534" s="39"/>
      <c r="D534" s="194" t="s">
        <v>279</v>
      </c>
      <c r="E534" s="39"/>
      <c r="F534" s="227" t="s">
        <v>359</v>
      </c>
      <c r="G534" s="39"/>
      <c r="H534" s="225">
        <v>105.61</v>
      </c>
      <c r="I534" s="39"/>
      <c r="J534" s="39"/>
      <c r="K534" s="39"/>
      <c r="L534" s="42"/>
      <c r="M534" s="192"/>
      <c r="N534" s="193"/>
      <c r="O534" s="67"/>
      <c r="P534" s="67"/>
      <c r="Q534" s="67"/>
      <c r="R534" s="67"/>
      <c r="S534" s="67"/>
      <c r="T534" s="68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U534" s="20" t="s">
        <v>87</v>
      </c>
    </row>
    <row r="535" spans="1:65" s="2" customFormat="1" ht="33" customHeight="1">
      <c r="A535" s="37"/>
      <c r="B535" s="38"/>
      <c r="C535" s="176" t="s">
        <v>575</v>
      </c>
      <c r="D535" s="176" t="s">
        <v>121</v>
      </c>
      <c r="E535" s="177" t="s">
        <v>576</v>
      </c>
      <c r="F535" s="178" t="s">
        <v>577</v>
      </c>
      <c r="G535" s="179" t="s">
        <v>267</v>
      </c>
      <c r="H535" s="180">
        <v>41.856999999999999</v>
      </c>
      <c r="I535" s="181"/>
      <c r="J535" s="182">
        <f>ROUND(I535*H535,2)</f>
        <v>0</v>
      </c>
      <c r="K535" s="178" t="s">
        <v>125</v>
      </c>
      <c r="L535" s="42"/>
      <c r="M535" s="183" t="s">
        <v>19</v>
      </c>
      <c r="N535" s="184" t="s">
        <v>48</v>
      </c>
      <c r="O535" s="67"/>
      <c r="P535" s="185">
        <f>O535*H535</f>
        <v>0</v>
      </c>
      <c r="Q535" s="185">
        <v>2.5999999999999998E-4</v>
      </c>
      <c r="R535" s="185">
        <f>Q535*H535</f>
        <v>1.088282E-2</v>
      </c>
      <c r="S535" s="185">
        <v>0</v>
      </c>
      <c r="T535" s="186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187" t="s">
        <v>145</v>
      </c>
      <c r="AT535" s="187" t="s">
        <v>121</v>
      </c>
      <c r="AU535" s="187" t="s">
        <v>87</v>
      </c>
      <c r="AY535" s="20" t="s">
        <v>118</v>
      </c>
      <c r="BE535" s="188">
        <f>IF(N535="základní",J535,0)</f>
        <v>0</v>
      </c>
      <c r="BF535" s="188">
        <f>IF(N535="snížená",J535,0)</f>
        <v>0</v>
      </c>
      <c r="BG535" s="188">
        <f>IF(N535="zákl. přenesená",J535,0)</f>
        <v>0</v>
      </c>
      <c r="BH535" s="188">
        <f>IF(N535="sníž. přenesená",J535,0)</f>
        <v>0</v>
      </c>
      <c r="BI535" s="188">
        <f>IF(N535="nulová",J535,0)</f>
        <v>0</v>
      </c>
      <c r="BJ535" s="20" t="s">
        <v>85</v>
      </c>
      <c r="BK535" s="188">
        <f>ROUND(I535*H535,2)</f>
        <v>0</v>
      </c>
      <c r="BL535" s="20" t="s">
        <v>145</v>
      </c>
      <c r="BM535" s="187" t="s">
        <v>578</v>
      </c>
    </row>
    <row r="536" spans="1:65" s="2" customFormat="1" ht="10">
      <c r="A536" s="37"/>
      <c r="B536" s="38"/>
      <c r="C536" s="39"/>
      <c r="D536" s="189" t="s">
        <v>128</v>
      </c>
      <c r="E536" s="39"/>
      <c r="F536" s="190" t="s">
        <v>579</v>
      </c>
      <c r="G536" s="39"/>
      <c r="H536" s="39"/>
      <c r="I536" s="191"/>
      <c r="J536" s="39"/>
      <c r="K536" s="39"/>
      <c r="L536" s="42"/>
      <c r="M536" s="192"/>
      <c r="N536" s="193"/>
      <c r="O536" s="67"/>
      <c r="P536" s="67"/>
      <c r="Q536" s="67"/>
      <c r="R536" s="67"/>
      <c r="S536" s="67"/>
      <c r="T536" s="68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20" t="s">
        <v>128</v>
      </c>
      <c r="AU536" s="20" t="s">
        <v>87</v>
      </c>
    </row>
    <row r="537" spans="1:65" s="15" customFormat="1" ht="10">
      <c r="B537" s="228"/>
      <c r="C537" s="229"/>
      <c r="D537" s="194" t="s">
        <v>270</v>
      </c>
      <c r="E537" s="230" t="s">
        <v>19</v>
      </c>
      <c r="F537" s="231" t="s">
        <v>386</v>
      </c>
      <c r="G537" s="229"/>
      <c r="H537" s="230" t="s">
        <v>19</v>
      </c>
      <c r="I537" s="232"/>
      <c r="J537" s="229"/>
      <c r="K537" s="229"/>
      <c r="L537" s="233"/>
      <c r="M537" s="234"/>
      <c r="N537" s="235"/>
      <c r="O537" s="235"/>
      <c r="P537" s="235"/>
      <c r="Q537" s="235"/>
      <c r="R537" s="235"/>
      <c r="S537" s="235"/>
      <c r="T537" s="236"/>
      <c r="AT537" s="237" t="s">
        <v>270</v>
      </c>
      <c r="AU537" s="237" t="s">
        <v>87</v>
      </c>
      <c r="AV537" s="15" t="s">
        <v>85</v>
      </c>
      <c r="AW537" s="15" t="s">
        <v>38</v>
      </c>
      <c r="AX537" s="15" t="s">
        <v>77</v>
      </c>
      <c r="AY537" s="237" t="s">
        <v>118</v>
      </c>
    </row>
    <row r="538" spans="1:65" s="15" customFormat="1" ht="10">
      <c r="B538" s="228"/>
      <c r="C538" s="229"/>
      <c r="D538" s="194" t="s">
        <v>270</v>
      </c>
      <c r="E538" s="230" t="s">
        <v>19</v>
      </c>
      <c r="F538" s="231" t="s">
        <v>580</v>
      </c>
      <c r="G538" s="229"/>
      <c r="H538" s="230" t="s">
        <v>19</v>
      </c>
      <c r="I538" s="232"/>
      <c r="J538" s="229"/>
      <c r="K538" s="229"/>
      <c r="L538" s="233"/>
      <c r="M538" s="234"/>
      <c r="N538" s="235"/>
      <c r="O538" s="235"/>
      <c r="P538" s="235"/>
      <c r="Q538" s="235"/>
      <c r="R538" s="235"/>
      <c r="S538" s="235"/>
      <c r="T538" s="236"/>
      <c r="AT538" s="237" t="s">
        <v>270</v>
      </c>
      <c r="AU538" s="237" t="s">
        <v>87</v>
      </c>
      <c r="AV538" s="15" t="s">
        <v>85</v>
      </c>
      <c r="AW538" s="15" t="s">
        <v>38</v>
      </c>
      <c r="AX538" s="15" t="s">
        <v>77</v>
      </c>
      <c r="AY538" s="237" t="s">
        <v>118</v>
      </c>
    </row>
    <row r="539" spans="1:65" s="15" customFormat="1" ht="10">
      <c r="B539" s="228"/>
      <c r="C539" s="229"/>
      <c r="D539" s="194" t="s">
        <v>270</v>
      </c>
      <c r="E539" s="230" t="s">
        <v>19</v>
      </c>
      <c r="F539" s="231" t="s">
        <v>581</v>
      </c>
      <c r="G539" s="229"/>
      <c r="H539" s="230" t="s">
        <v>19</v>
      </c>
      <c r="I539" s="232"/>
      <c r="J539" s="229"/>
      <c r="K539" s="229"/>
      <c r="L539" s="233"/>
      <c r="M539" s="234"/>
      <c r="N539" s="235"/>
      <c r="O539" s="235"/>
      <c r="P539" s="235"/>
      <c r="Q539" s="235"/>
      <c r="R539" s="235"/>
      <c r="S539" s="235"/>
      <c r="T539" s="236"/>
      <c r="AT539" s="237" t="s">
        <v>270</v>
      </c>
      <c r="AU539" s="237" t="s">
        <v>87</v>
      </c>
      <c r="AV539" s="15" t="s">
        <v>85</v>
      </c>
      <c r="AW539" s="15" t="s">
        <v>38</v>
      </c>
      <c r="AX539" s="15" t="s">
        <v>77</v>
      </c>
      <c r="AY539" s="237" t="s">
        <v>118</v>
      </c>
    </row>
    <row r="540" spans="1:65" s="15" customFormat="1" ht="10">
      <c r="B540" s="228"/>
      <c r="C540" s="229"/>
      <c r="D540" s="194" t="s">
        <v>270</v>
      </c>
      <c r="E540" s="230" t="s">
        <v>19</v>
      </c>
      <c r="F540" s="231" t="s">
        <v>582</v>
      </c>
      <c r="G540" s="229"/>
      <c r="H540" s="230" t="s">
        <v>19</v>
      </c>
      <c r="I540" s="232"/>
      <c r="J540" s="229"/>
      <c r="K540" s="229"/>
      <c r="L540" s="233"/>
      <c r="M540" s="234"/>
      <c r="N540" s="235"/>
      <c r="O540" s="235"/>
      <c r="P540" s="235"/>
      <c r="Q540" s="235"/>
      <c r="R540" s="235"/>
      <c r="S540" s="235"/>
      <c r="T540" s="236"/>
      <c r="AT540" s="237" t="s">
        <v>270</v>
      </c>
      <c r="AU540" s="237" t="s">
        <v>87</v>
      </c>
      <c r="AV540" s="15" t="s">
        <v>85</v>
      </c>
      <c r="AW540" s="15" t="s">
        <v>38</v>
      </c>
      <c r="AX540" s="15" t="s">
        <v>77</v>
      </c>
      <c r="AY540" s="237" t="s">
        <v>118</v>
      </c>
    </row>
    <row r="541" spans="1:65" s="13" customFormat="1" ht="10">
      <c r="B541" s="201"/>
      <c r="C541" s="202"/>
      <c r="D541" s="194" t="s">
        <v>270</v>
      </c>
      <c r="E541" s="203" t="s">
        <v>19</v>
      </c>
      <c r="F541" s="204" t="s">
        <v>583</v>
      </c>
      <c r="G541" s="202"/>
      <c r="H541" s="205">
        <v>41.856999999999999</v>
      </c>
      <c r="I541" s="206"/>
      <c r="J541" s="202"/>
      <c r="K541" s="202"/>
      <c r="L541" s="207"/>
      <c r="M541" s="208"/>
      <c r="N541" s="209"/>
      <c r="O541" s="209"/>
      <c r="P541" s="209"/>
      <c r="Q541" s="209"/>
      <c r="R541" s="209"/>
      <c r="S541" s="209"/>
      <c r="T541" s="210"/>
      <c r="AT541" s="211" t="s">
        <v>270</v>
      </c>
      <c r="AU541" s="211" t="s">
        <v>87</v>
      </c>
      <c r="AV541" s="13" t="s">
        <v>87</v>
      </c>
      <c r="AW541" s="13" t="s">
        <v>38</v>
      </c>
      <c r="AX541" s="13" t="s">
        <v>85</v>
      </c>
      <c r="AY541" s="211" t="s">
        <v>118</v>
      </c>
    </row>
    <row r="542" spans="1:65" s="2" customFormat="1" ht="10.5">
      <c r="A542" s="37"/>
      <c r="B542" s="38"/>
      <c r="C542" s="39"/>
      <c r="D542" s="194" t="s">
        <v>279</v>
      </c>
      <c r="E542" s="39"/>
      <c r="F542" s="223" t="s">
        <v>426</v>
      </c>
      <c r="G542" s="39"/>
      <c r="H542" s="39"/>
      <c r="I542" s="39"/>
      <c r="J542" s="39"/>
      <c r="K542" s="39"/>
      <c r="L542" s="42"/>
      <c r="M542" s="192"/>
      <c r="N542" s="193"/>
      <c r="O542" s="67"/>
      <c r="P542" s="67"/>
      <c r="Q542" s="67"/>
      <c r="R542" s="67"/>
      <c r="S542" s="67"/>
      <c r="T542" s="68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U542" s="20" t="s">
        <v>87</v>
      </c>
    </row>
    <row r="543" spans="1:65" s="2" customFormat="1" ht="10">
      <c r="A543" s="37"/>
      <c r="B543" s="38"/>
      <c r="C543" s="39"/>
      <c r="D543" s="194" t="s">
        <v>279</v>
      </c>
      <c r="E543" s="39"/>
      <c r="F543" s="224" t="s">
        <v>427</v>
      </c>
      <c r="G543" s="39"/>
      <c r="H543" s="225">
        <v>24.3</v>
      </c>
      <c r="I543" s="39"/>
      <c r="J543" s="39"/>
      <c r="K543" s="39"/>
      <c r="L543" s="42"/>
      <c r="M543" s="192"/>
      <c r="N543" s="193"/>
      <c r="O543" s="67"/>
      <c r="P543" s="67"/>
      <c r="Q543" s="67"/>
      <c r="R543" s="67"/>
      <c r="S543" s="67"/>
      <c r="T543" s="68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U543" s="20" t="s">
        <v>87</v>
      </c>
    </row>
    <row r="544" spans="1:65" s="2" customFormat="1" ht="10.5">
      <c r="A544" s="37"/>
      <c r="B544" s="38"/>
      <c r="C544" s="39"/>
      <c r="D544" s="194" t="s">
        <v>279</v>
      </c>
      <c r="E544" s="39"/>
      <c r="F544" s="223" t="s">
        <v>428</v>
      </c>
      <c r="G544" s="39"/>
      <c r="H544" s="39"/>
      <c r="I544" s="39"/>
      <c r="J544" s="39"/>
      <c r="K544" s="39"/>
      <c r="L544" s="42"/>
      <c r="M544" s="192"/>
      <c r="N544" s="193"/>
      <c r="O544" s="67"/>
      <c r="P544" s="67"/>
      <c r="Q544" s="67"/>
      <c r="R544" s="67"/>
      <c r="S544" s="67"/>
      <c r="T544" s="68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U544" s="20" t="s">
        <v>87</v>
      </c>
    </row>
    <row r="545" spans="1:65" s="2" customFormat="1" ht="10">
      <c r="A545" s="37"/>
      <c r="B545" s="38"/>
      <c r="C545" s="39"/>
      <c r="D545" s="194" t="s">
        <v>279</v>
      </c>
      <c r="E545" s="39"/>
      <c r="F545" s="224" t="s">
        <v>429</v>
      </c>
      <c r="G545" s="39"/>
      <c r="H545" s="225">
        <v>13.95</v>
      </c>
      <c r="I545" s="39"/>
      <c r="J545" s="39"/>
      <c r="K545" s="39"/>
      <c r="L545" s="42"/>
      <c r="M545" s="192"/>
      <c r="N545" s="193"/>
      <c r="O545" s="67"/>
      <c r="P545" s="67"/>
      <c r="Q545" s="67"/>
      <c r="R545" s="67"/>
      <c r="S545" s="67"/>
      <c r="T545" s="68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U545" s="20" t="s">
        <v>87</v>
      </c>
    </row>
    <row r="546" spans="1:65" s="2" customFormat="1" ht="10.5">
      <c r="A546" s="37"/>
      <c r="B546" s="38"/>
      <c r="C546" s="39"/>
      <c r="D546" s="194" t="s">
        <v>279</v>
      </c>
      <c r="E546" s="39"/>
      <c r="F546" s="223" t="s">
        <v>430</v>
      </c>
      <c r="G546" s="39"/>
      <c r="H546" s="39"/>
      <c r="I546" s="39"/>
      <c r="J546" s="39"/>
      <c r="K546" s="39"/>
      <c r="L546" s="42"/>
      <c r="M546" s="192"/>
      <c r="N546" s="193"/>
      <c r="O546" s="67"/>
      <c r="P546" s="67"/>
      <c r="Q546" s="67"/>
      <c r="R546" s="67"/>
      <c r="S546" s="67"/>
      <c r="T546" s="68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U546" s="20" t="s">
        <v>87</v>
      </c>
    </row>
    <row r="547" spans="1:65" s="2" customFormat="1" ht="10">
      <c r="A547" s="37"/>
      <c r="B547" s="38"/>
      <c r="C547" s="39"/>
      <c r="D547" s="194" t="s">
        <v>279</v>
      </c>
      <c r="E547" s="39"/>
      <c r="F547" s="224" t="s">
        <v>431</v>
      </c>
      <c r="G547" s="39"/>
      <c r="H547" s="225">
        <v>27.492999999999999</v>
      </c>
      <c r="I547" s="39"/>
      <c r="J547" s="39"/>
      <c r="K547" s="39"/>
      <c r="L547" s="42"/>
      <c r="M547" s="192"/>
      <c r="N547" s="193"/>
      <c r="O547" s="67"/>
      <c r="P547" s="67"/>
      <c r="Q547" s="67"/>
      <c r="R547" s="67"/>
      <c r="S547" s="67"/>
      <c r="T547" s="68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U547" s="20" t="s">
        <v>87</v>
      </c>
    </row>
    <row r="548" spans="1:65" s="2" customFormat="1" ht="10.5">
      <c r="A548" s="37"/>
      <c r="B548" s="38"/>
      <c r="C548" s="39"/>
      <c r="D548" s="194" t="s">
        <v>279</v>
      </c>
      <c r="E548" s="39"/>
      <c r="F548" s="223" t="s">
        <v>432</v>
      </c>
      <c r="G548" s="39"/>
      <c r="H548" s="39"/>
      <c r="I548" s="39"/>
      <c r="J548" s="39"/>
      <c r="K548" s="39"/>
      <c r="L548" s="42"/>
      <c r="M548" s="192"/>
      <c r="N548" s="193"/>
      <c r="O548" s="67"/>
      <c r="P548" s="67"/>
      <c r="Q548" s="67"/>
      <c r="R548" s="67"/>
      <c r="S548" s="67"/>
      <c r="T548" s="68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U548" s="20" t="s">
        <v>87</v>
      </c>
    </row>
    <row r="549" spans="1:65" s="2" customFormat="1" ht="10">
      <c r="A549" s="37"/>
      <c r="B549" s="38"/>
      <c r="C549" s="39"/>
      <c r="D549" s="194" t="s">
        <v>279</v>
      </c>
      <c r="E549" s="39"/>
      <c r="F549" s="224" t="s">
        <v>433</v>
      </c>
      <c r="G549" s="39"/>
      <c r="H549" s="225">
        <v>12.75</v>
      </c>
      <c r="I549" s="39"/>
      <c r="J549" s="39"/>
      <c r="K549" s="39"/>
      <c r="L549" s="42"/>
      <c r="M549" s="192"/>
      <c r="N549" s="193"/>
      <c r="O549" s="67"/>
      <c r="P549" s="67"/>
      <c r="Q549" s="67"/>
      <c r="R549" s="67"/>
      <c r="S549" s="67"/>
      <c r="T549" s="68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U549" s="20" t="s">
        <v>87</v>
      </c>
    </row>
    <row r="550" spans="1:65" s="2" customFormat="1" ht="10.5">
      <c r="A550" s="37"/>
      <c r="B550" s="38"/>
      <c r="C550" s="39"/>
      <c r="D550" s="194" t="s">
        <v>279</v>
      </c>
      <c r="E550" s="39"/>
      <c r="F550" s="223" t="s">
        <v>434</v>
      </c>
      <c r="G550" s="39"/>
      <c r="H550" s="39"/>
      <c r="I550" s="39"/>
      <c r="J550" s="39"/>
      <c r="K550" s="39"/>
      <c r="L550" s="42"/>
      <c r="M550" s="192"/>
      <c r="N550" s="193"/>
      <c r="O550" s="67"/>
      <c r="P550" s="67"/>
      <c r="Q550" s="67"/>
      <c r="R550" s="67"/>
      <c r="S550" s="67"/>
      <c r="T550" s="68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U550" s="20" t="s">
        <v>87</v>
      </c>
    </row>
    <row r="551" spans="1:65" s="2" customFormat="1" ht="10">
      <c r="A551" s="37"/>
      <c r="B551" s="38"/>
      <c r="C551" s="39"/>
      <c r="D551" s="194" t="s">
        <v>279</v>
      </c>
      <c r="E551" s="39"/>
      <c r="F551" s="224" t="s">
        <v>435</v>
      </c>
      <c r="G551" s="39"/>
      <c r="H551" s="225">
        <v>12.01</v>
      </c>
      <c r="I551" s="39"/>
      <c r="J551" s="39"/>
      <c r="K551" s="39"/>
      <c r="L551" s="42"/>
      <c r="M551" s="192"/>
      <c r="N551" s="193"/>
      <c r="O551" s="67"/>
      <c r="P551" s="67"/>
      <c r="Q551" s="67"/>
      <c r="R551" s="67"/>
      <c r="S551" s="67"/>
      <c r="T551" s="68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U551" s="20" t="s">
        <v>87</v>
      </c>
    </row>
    <row r="552" spans="1:65" s="2" customFormat="1" ht="10.5">
      <c r="A552" s="37"/>
      <c r="B552" s="38"/>
      <c r="C552" s="39"/>
      <c r="D552" s="194" t="s">
        <v>279</v>
      </c>
      <c r="E552" s="39"/>
      <c r="F552" s="223" t="s">
        <v>436</v>
      </c>
      <c r="G552" s="39"/>
      <c r="H552" s="39"/>
      <c r="I552" s="39"/>
      <c r="J552" s="39"/>
      <c r="K552" s="39"/>
      <c r="L552" s="42"/>
      <c r="M552" s="192"/>
      <c r="N552" s="193"/>
      <c r="O552" s="67"/>
      <c r="P552" s="67"/>
      <c r="Q552" s="67"/>
      <c r="R552" s="67"/>
      <c r="S552" s="67"/>
      <c r="T552" s="68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U552" s="20" t="s">
        <v>87</v>
      </c>
    </row>
    <row r="553" spans="1:65" s="2" customFormat="1" ht="10">
      <c r="A553" s="37"/>
      <c r="B553" s="38"/>
      <c r="C553" s="39"/>
      <c r="D553" s="194" t="s">
        <v>279</v>
      </c>
      <c r="E553" s="39"/>
      <c r="F553" s="224" t="s">
        <v>290</v>
      </c>
      <c r="G553" s="39"/>
      <c r="H553" s="225">
        <v>6.62</v>
      </c>
      <c r="I553" s="39"/>
      <c r="J553" s="39"/>
      <c r="K553" s="39"/>
      <c r="L553" s="42"/>
      <c r="M553" s="192"/>
      <c r="N553" s="193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U553" s="20" t="s">
        <v>87</v>
      </c>
    </row>
    <row r="554" spans="1:65" s="2" customFormat="1" ht="37.75" customHeight="1">
      <c r="A554" s="37"/>
      <c r="B554" s="38"/>
      <c r="C554" s="176" t="s">
        <v>584</v>
      </c>
      <c r="D554" s="176" t="s">
        <v>121</v>
      </c>
      <c r="E554" s="177" t="s">
        <v>585</v>
      </c>
      <c r="F554" s="178" t="s">
        <v>586</v>
      </c>
      <c r="G554" s="179" t="s">
        <v>267</v>
      </c>
      <c r="H554" s="180">
        <v>41.856999999999999</v>
      </c>
      <c r="I554" s="181"/>
      <c r="J554" s="182">
        <f>ROUND(I554*H554,2)</f>
        <v>0</v>
      </c>
      <c r="K554" s="178" t="s">
        <v>125</v>
      </c>
      <c r="L554" s="42"/>
      <c r="M554" s="183" t="s">
        <v>19</v>
      </c>
      <c r="N554" s="184" t="s">
        <v>48</v>
      </c>
      <c r="O554" s="67"/>
      <c r="P554" s="185">
        <f>O554*H554</f>
        <v>0</v>
      </c>
      <c r="Q554" s="185">
        <v>3.8999999999999998E-3</v>
      </c>
      <c r="R554" s="185">
        <f>Q554*H554</f>
        <v>0.16324229999999998</v>
      </c>
      <c r="S554" s="185">
        <v>0</v>
      </c>
      <c r="T554" s="186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187" t="s">
        <v>145</v>
      </c>
      <c r="AT554" s="187" t="s">
        <v>121</v>
      </c>
      <c r="AU554" s="187" t="s">
        <v>87</v>
      </c>
      <c r="AY554" s="20" t="s">
        <v>118</v>
      </c>
      <c r="BE554" s="188">
        <f>IF(N554="základní",J554,0)</f>
        <v>0</v>
      </c>
      <c r="BF554" s="188">
        <f>IF(N554="snížená",J554,0)</f>
        <v>0</v>
      </c>
      <c r="BG554" s="188">
        <f>IF(N554="zákl. přenesená",J554,0)</f>
        <v>0</v>
      </c>
      <c r="BH554" s="188">
        <f>IF(N554="sníž. přenesená",J554,0)</f>
        <v>0</v>
      </c>
      <c r="BI554" s="188">
        <f>IF(N554="nulová",J554,0)</f>
        <v>0</v>
      </c>
      <c r="BJ554" s="20" t="s">
        <v>85</v>
      </c>
      <c r="BK554" s="188">
        <f>ROUND(I554*H554,2)</f>
        <v>0</v>
      </c>
      <c r="BL554" s="20" t="s">
        <v>145</v>
      </c>
      <c r="BM554" s="187" t="s">
        <v>587</v>
      </c>
    </row>
    <row r="555" spans="1:65" s="2" customFormat="1" ht="10">
      <c r="A555" s="37"/>
      <c r="B555" s="38"/>
      <c r="C555" s="39"/>
      <c r="D555" s="189" t="s">
        <v>128</v>
      </c>
      <c r="E555" s="39"/>
      <c r="F555" s="190" t="s">
        <v>588</v>
      </c>
      <c r="G555" s="39"/>
      <c r="H555" s="39"/>
      <c r="I555" s="191"/>
      <c r="J555" s="39"/>
      <c r="K555" s="39"/>
      <c r="L555" s="42"/>
      <c r="M555" s="192"/>
      <c r="N555" s="193"/>
      <c r="O555" s="67"/>
      <c r="P555" s="67"/>
      <c r="Q555" s="67"/>
      <c r="R555" s="67"/>
      <c r="S555" s="67"/>
      <c r="T555" s="68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T555" s="20" t="s">
        <v>128</v>
      </c>
      <c r="AU555" s="20" t="s">
        <v>87</v>
      </c>
    </row>
    <row r="556" spans="1:65" s="15" customFormat="1" ht="10">
      <c r="B556" s="228"/>
      <c r="C556" s="229"/>
      <c r="D556" s="194" t="s">
        <v>270</v>
      </c>
      <c r="E556" s="230" t="s">
        <v>19</v>
      </c>
      <c r="F556" s="231" t="s">
        <v>386</v>
      </c>
      <c r="G556" s="229"/>
      <c r="H556" s="230" t="s">
        <v>19</v>
      </c>
      <c r="I556" s="232"/>
      <c r="J556" s="229"/>
      <c r="K556" s="229"/>
      <c r="L556" s="233"/>
      <c r="M556" s="234"/>
      <c r="N556" s="235"/>
      <c r="O556" s="235"/>
      <c r="P556" s="235"/>
      <c r="Q556" s="235"/>
      <c r="R556" s="235"/>
      <c r="S556" s="235"/>
      <c r="T556" s="236"/>
      <c r="AT556" s="237" t="s">
        <v>270</v>
      </c>
      <c r="AU556" s="237" t="s">
        <v>87</v>
      </c>
      <c r="AV556" s="15" t="s">
        <v>85</v>
      </c>
      <c r="AW556" s="15" t="s">
        <v>38</v>
      </c>
      <c r="AX556" s="15" t="s">
        <v>77</v>
      </c>
      <c r="AY556" s="237" t="s">
        <v>118</v>
      </c>
    </row>
    <row r="557" spans="1:65" s="15" customFormat="1" ht="10">
      <c r="B557" s="228"/>
      <c r="C557" s="229"/>
      <c r="D557" s="194" t="s">
        <v>270</v>
      </c>
      <c r="E557" s="230" t="s">
        <v>19</v>
      </c>
      <c r="F557" s="231" t="s">
        <v>580</v>
      </c>
      <c r="G557" s="229"/>
      <c r="H557" s="230" t="s">
        <v>19</v>
      </c>
      <c r="I557" s="232"/>
      <c r="J557" s="229"/>
      <c r="K557" s="229"/>
      <c r="L557" s="233"/>
      <c r="M557" s="234"/>
      <c r="N557" s="235"/>
      <c r="O557" s="235"/>
      <c r="P557" s="235"/>
      <c r="Q557" s="235"/>
      <c r="R557" s="235"/>
      <c r="S557" s="235"/>
      <c r="T557" s="236"/>
      <c r="AT557" s="237" t="s">
        <v>270</v>
      </c>
      <c r="AU557" s="237" t="s">
        <v>87</v>
      </c>
      <c r="AV557" s="15" t="s">
        <v>85</v>
      </c>
      <c r="AW557" s="15" t="s">
        <v>38</v>
      </c>
      <c r="AX557" s="15" t="s">
        <v>77</v>
      </c>
      <c r="AY557" s="237" t="s">
        <v>118</v>
      </c>
    </row>
    <row r="558" spans="1:65" s="15" customFormat="1" ht="10">
      <c r="B558" s="228"/>
      <c r="C558" s="229"/>
      <c r="D558" s="194" t="s">
        <v>270</v>
      </c>
      <c r="E558" s="230" t="s">
        <v>19</v>
      </c>
      <c r="F558" s="231" t="s">
        <v>581</v>
      </c>
      <c r="G558" s="229"/>
      <c r="H558" s="230" t="s">
        <v>19</v>
      </c>
      <c r="I558" s="232"/>
      <c r="J558" s="229"/>
      <c r="K558" s="229"/>
      <c r="L558" s="233"/>
      <c r="M558" s="234"/>
      <c r="N558" s="235"/>
      <c r="O558" s="235"/>
      <c r="P558" s="235"/>
      <c r="Q558" s="235"/>
      <c r="R558" s="235"/>
      <c r="S558" s="235"/>
      <c r="T558" s="236"/>
      <c r="AT558" s="237" t="s">
        <v>270</v>
      </c>
      <c r="AU558" s="237" t="s">
        <v>87</v>
      </c>
      <c r="AV558" s="15" t="s">
        <v>85</v>
      </c>
      <c r="AW558" s="15" t="s">
        <v>38</v>
      </c>
      <c r="AX558" s="15" t="s">
        <v>77</v>
      </c>
      <c r="AY558" s="237" t="s">
        <v>118</v>
      </c>
    </row>
    <row r="559" spans="1:65" s="15" customFormat="1" ht="10">
      <c r="B559" s="228"/>
      <c r="C559" s="229"/>
      <c r="D559" s="194" t="s">
        <v>270</v>
      </c>
      <c r="E559" s="230" t="s">
        <v>19</v>
      </c>
      <c r="F559" s="231" t="s">
        <v>582</v>
      </c>
      <c r="G559" s="229"/>
      <c r="H559" s="230" t="s">
        <v>19</v>
      </c>
      <c r="I559" s="232"/>
      <c r="J559" s="229"/>
      <c r="K559" s="229"/>
      <c r="L559" s="233"/>
      <c r="M559" s="234"/>
      <c r="N559" s="235"/>
      <c r="O559" s="235"/>
      <c r="P559" s="235"/>
      <c r="Q559" s="235"/>
      <c r="R559" s="235"/>
      <c r="S559" s="235"/>
      <c r="T559" s="236"/>
      <c r="AT559" s="237" t="s">
        <v>270</v>
      </c>
      <c r="AU559" s="237" t="s">
        <v>87</v>
      </c>
      <c r="AV559" s="15" t="s">
        <v>85</v>
      </c>
      <c r="AW559" s="15" t="s">
        <v>38</v>
      </c>
      <c r="AX559" s="15" t="s">
        <v>77</v>
      </c>
      <c r="AY559" s="237" t="s">
        <v>118</v>
      </c>
    </row>
    <row r="560" spans="1:65" s="13" customFormat="1" ht="10">
      <c r="B560" s="201"/>
      <c r="C560" s="202"/>
      <c r="D560" s="194" t="s">
        <v>270</v>
      </c>
      <c r="E560" s="203" t="s">
        <v>19</v>
      </c>
      <c r="F560" s="204" t="s">
        <v>583</v>
      </c>
      <c r="G560" s="202"/>
      <c r="H560" s="205">
        <v>41.856999999999999</v>
      </c>
      <c r="I560" s="206"/>
      <c r="J560" s="202"/>
      <c r="K560" s="202"/>
      <c r="L560" s="207"/>
      <c r="M560" s="208"/>
      <c r="N560" s="209"/>
      <c r="O560" s="209"/>
      <c r="P560" s="209"/>
      <c r="Q560" s="209"/>
      <c r="R560" s="209"/>
      <c r="S560" s="209"/>
      <c r="T560" s="210"/>
      <c r="AT560" s="211" t="s">
        <v>270</v>
      </c>
      <c r="AU560" s="211" t="s">
        <v>87</v>
      </c>
      <c r="AV560" s="13" t="s">
        <v>87</v>
      </c>
      <c r="AW560" s="13" t="s">
        <v>38</v>
      </c>
      <c r="AX560" s="13" t="s">
        <v>85</v>
      </c>
      <c r="AY560" s="211" t="s">
        <v>118</v>
      </c>
    </row>
    <row r="561" spans="1:65" s="2" customFormat="1" ht="10.5">
      <c r="A561" s="37"/>
      <c r="B561" s="38"/>
      <c r="C561" s="39"/>
      <c r="D561" s="194" t="s">
        <v>279</v>
      </c>
      <c r="E561" s="39"/>
      <c r="F561" s="223" t="s">
        <v>426</v>
      </c>
      <c r="G561" s="39"/>
      <c r="H561" s="39"/>
      <c r="I561" s="39"/>
      <c r="J561" s="39"/>
      <c r="K561" s="39"/>
      <c r="L561" s="42"/>
      <c r="M561" s="192"/>
      <c r="N561" s="193"/>
      <c r="O561" s="67"/>
      <c r="P561" s="67"/>
      <c r="Q561" s="67"/>
      <c r="R561" s="67"/>
      <c r="S561" s="67"/>
      <c r="T561" s="68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U561" s="20" t="s">
        <v>87</v>
      </c>
    </row>
    <row r="562" spans="1:65" s="2" customFormat="1" ht="10">
      <c r="A562" s="37"/>
      <c r="B562" s="38"/>
      <c r="C562" s="39"/>
      <c r="D562" s="194" t="s">
        <v>279</v>
      </c>
      <c r="E562" s="39"/>
      <c r="F562" s="224" t="s">
        <v>427</v>
      </c>
      <c r="G562" s="39"/>
      <c r="H562" s="225">
        <v>24.3</v>
      </c>
      <c r="I562" s="39"/>
      <c r="J562" s="39"/>
      <c r="K562" s="39"/>
      <c r="L562" s="42"/>
      <c r="M562" s="192"/>
      <c r="N562" s="193"/>
      <c r="O562" s="67"/>
      <c r="P562" s="67"/>
      <c r="Q562" s="67"/>
      <c r="R562" s="67"/>
      <c r="S562" s="67"/>
      <c r="T562" s="68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U562" s="20" t="s">
        <v>87</v>
      </c>
    </row>
    <row r="563" spans="1:65" s="2" customFormat="1" ht="10.5">
      <c r="A563" s="37"/>
      <c r="B563" s="38"/>
      <c r="C563" s="39"/>
      <c r="D563" s="194" t="s">
        <v>279</v>
      </c>
      <c r="E563" s="39"/>
      <c r="F563" s="223" t="s">
        <v>428</v>
      </c>
      <c r="G563" s="39"/>
      <c r="H563" s="39"/>
      <c r="I563" s="39"/>
      <c r="J563" s="39"/>
      <c r="K563" s="39"/>
      <c r="L563" s="42"/>
      <c r="M563" s="192"/>
      <c r="N563" s="193"/>
      <c r="O563" s="67"/>
      <c r="P563" s="67"/>
      <c r="Q563" s="67"/>
      <c r="R563" s="67"/>
      <c r="S563" s="67"/>
      <c r="T563" s="68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U563" s="20" t="s">
        <v>87</v>
      </c>
    </row>
    <row r="564" spans="1:65" s="2" customFormat="1" ht="10">
      <c r="A564" s="37"/>
      <c r="B564" s="38"/>
      <c r="C564" s="39"/>
      <c r="D564" s="194" t="s">
        <v>279</v>
      </c>
      <c r="E564" s="39"/>
      <c r="F564" s="224" t="s">
        <v>429</v>
      </c>
      <c r="G564" s="39"/>
      <c r="H564" s="225">
        <v>13.95</v>
      </c>
      <c r="I564" s="39"/>
      <c r="J564" s="39"/>
      <c r="K564" s="39"/>
      <c r="L564" s="42"/>
      <c r="M564" s="192"/>
      <c r="N564" s="193"/>
      <c r="O564" s="67"/>
      <c r="P564" s="67"/>
      <c r="Q564" s="67"/>
      <c r="R564" s="67"/>
      <c r="S564" s="67"/>
      <c r="T564" s="68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U564" s="20" t="s">
        <v>87</v>
      </c>
    </row>
    <row r="565" spans="1:65" s="2" customFormat="1" ht="10.5">
      <c r="A565" s="37"/>
      <c r="B565" s="38"/>
      <c r="C565" s="39"/>
      <c r="D565" s="194" t="s">
        <v>279</v>
      </c>
      <c r="E565" s="39"/>
      <c r="F565" s="223" t="s">
        <v>430</v>
      </c>
      <c r="G565" s="39"/>
      <c r="H565" s="39"/>
      <c r="I565" s="39"/>
      <c r="J565" s="39"/>
      <c r="K565" s="39"/>
      <c r="L565" s="42"/>
      <c r="M565" s="192"/>
      <c r="N565" s="193"/>
      <c r="O565" s="67"/>
      <c r="P565" s="67"/>
      <c r="Q565" s="67"/>
      <c r="R565" s="67"/>
      <c r="S565" s="67"/>
      <c r="T565" s="68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U565" s="20" t="s">
        <v>87</v>
      </c>
    </row>
    <row r="566" spans="1:65" s="2" customFormat="1" ht="10">
      <c r="A566" s="37"/>
      <c r="B566" s="38"/>
      <c r="C566" s="39"/>
      <c r="D566" s="194" t="s">
        <v>279</v>
      </c>
      <c r="E566" s="39"/>
      <c r="F566" s="224" t="s">
        <v>431</v>
      </c>
      <c r="G566" s="39"/>
      <c r="H566" s="225">
        <v>27.492999999999999</v>
      </c>
      <c r="I566" s="39"/>
      <c r="J566" s="39"/>
      <c r="K566" s="39"/>
      <c r="L566" s="42"/>
      <c r="M566" s="192"/>
      <c r="N566" s="193"/>
      <c r="O566" s="67"/>
      <c r="P566" s="67"/>
      <c r="Q566" s="67"/>
      <c r="R566" s="67"/>
      <c r="S566" s="67"/>
      <c r="T566" s="68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U566" s="20" t="s">
        <v>87</v>
      </c>
    </row>
    <row r="567" spans="1:65" s="2" customFormat="1" ht="10.5">
      <c r="A567" s="37"/>
      <c r="B567" s="38"/>
      <c r="C567" s="39"/>
      <c r="D567" s="194" t="s">
        <v>279</v>
      </c>
      <c r="E567" s="39"/>
      <c r="F567" s="223" t="s">
        <v>432</v>
      </c>
      <c r="G567" s="39"/>
      <c r="H567" s="39"/>
      <c r="I567" s="39"/>
      <c r="J567" s="39"/>
      <c r="K567" s="39"/>
      <c r="L567" s="42"/>
      <c r="M567" s="192"/>
      <c r="N567" s="193"/>
      <c r="O567" s="67"/>
      <c r="P567" s="67"/>
      <c r="Q567" s="67"/>
      <c r="R567" s="67"/>
      <c r="S567" s="67"/>
      <c r="T567" s="68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U567" s="20" t="s">
        <v>87</v>
      </c>
    </row>
    <row r="568" spans="1:65" s="2" customFormat="1" ht="10">
      <c r="A568" s="37"/>
      <c r="B568" s="38"/>
      <c r="C568" s="39"/>
      <c r="D568" s="194" t="s">
        <v>279</v>
      </c>
      <c r="E568" s="39"/>
      <c r="F568" s="224" t="s">
        <v>433</v>
      </c>
      <c r="G568" s="39"/>
      <c r="H568" s="225">
        <v>12.75</v>
      </c>
      <c r="I568" s="39"/>
      <c r="J568" s="39"/>
      <c r="K568" s="39"/>
      <c r="L568" s="42"/>
      <c r="M568" s="192"/>
      <c r="N568" s="193"/>
      <c r="O568" s="67"/>
      <c r="P568" s="67"/>
      <c r="Q568" s="67"/>
      <c r="R568" s="67"/>
      <c r="S568" s="67"/>
      <c r="T568" s="68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U568" s="20" t="s">
        <v>87</v>
      </c>
    </row>
    <row r="569" spans="1:65" s="2" customFormat="1" ht="10.5">
      <c r="A569" s="37"/>
      <c r="B569" s="38"/>
      <c r="C569" s="39"/>
      <c r="D569" s="194" t="s">
        <v>279</v>
      </c>
      <c r="E569" s="39"/>
      <c r="F569" s="223" t="s">
        <v>434</v>
      </c>
      <c r="G569" s="39"/>
      <c r="H569" s="39"/>
      <c r="I569" s="39"/>
      <c r="J569" s="39"/>
      <c r="K569" s="39"/>
      <c r="L569" s="42"/>
      <c r="M569" s="192"/>
      <c r="N569" s="193"/>
      <c r="O569" s="67"/>
      <c r="P569" s="67"/>
      <c r="Q569" s="67"/>
      <c r="R569" s="67"/>
      <c r="S569" s="67"/>
      <c r="T569" s="68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U569" s="20" t="s">
        <v>87</v>
      </c>
    </row>
    <row r="570" spans="1:65" s="2" customFormat="1" ht="10">
      <c r="A570" s="37"/>
      <c r="B570" s="38"/>
      <c r="C570" s="39"/>
      <c r="D570" s="194" t="s">
        <v>279</v>
      </c>
      <c r="E570" s="39"/>
      <c r="F570" s="224" t="s">
        <v>435</v>
      </c>
      <c r="G570" s="39"/>
      <c r="H570" s="225">
        <v>12.01</v>
      </c>
      <c r="I570" s="39"/>
      <c r="J570" s="39"/>
      <c r="K570" s="39"/>
      <c r="L570" s="42"/>
      <c r="M570" s="192"/>
      <c r="N570" s="193"/>
      <c r="O570" s="67"/>
      <c r="P570" s="67"/>
      <c r="Q570" s="67"/>
      <c r="R570" s="67"/>
      <c r="S570" s="67"/>
      <c r="T570" s="68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U570" s="20" t="s">
        <v>87</v>
      </c>
    </row>
    <row r="571" spans="1:65" s="2" customFormat="1" ht="10.5">
      <c r="A571" s="37"/>
      <c r="B571" s="38"/>
      <c r="C571" s="39"/>
      <c r="D571" s="194" t="s">
        <v>279</v>
      </c>
      <c r="E571" s="39"/>
      <c r="F571" s="223" t="s">
        <v>436</v>
      </c>
      <c r="G571" s="39"/>
      <c r="H571" s="39"/>
      <c r="I571" s="39"/>
      <c r="J571" s="39"/>
      <c r="K571" s="39"/>
      <c r="L571" s="42"/>
      <c r="M571" s="192"/>
      <c r="N571" s="193"/>
      <c r="O571" s="67"/>
      <c r="P571" s="67"/>
      <c r="Q571" s="67"/>
      <c r="R571" s="67"/>
      <c r="S571" s="67"/>
      <c r="T571" s="68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U571" s="20" t="s">
        <v>87</v>
      </c>
    </row>
    <row r="572" spans="1:65" s="2" customFormat="1" ht="10">
      <c r="A572" s="37"/>
      <c r="B572" s="38"/>
      <c r="C572" s="39"/>
      <c r="D572" s="194" t="s">
        <v>279</v>
      </c>
      <c r="E572" s="39"/>
      <c r="F572" s="224" t="s">
        <v>290</v>
      </c>
      <c r="G572" s="39"/>
      <c r="H572" s="225">
        <v>6.62</v>
      </c>
      <c r="I572" s="39"/>
      <c r="J572" s="39"/>
      <c r="K572" s="39"/>
      <c r="L572" s="42"/>
      <c r="M572" s="192"/>
      <c r="N572" s="193"/>
      <c r="O572" s="67"/>
      <c r="P572" s="67"/>
      <c r="Q572" s="67"/>
      <c r="R572" s="67"/>
      <c r="S572" s="67"/>
      <c r="T572" s="68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U572" s="20" t="s">
        <v>87</v>
      </c>
    </row>
    <row r="573" spans="1:65" s="2" customFormat="1" ht="37.75" customHeight="1">
      <c r="A573" s="37"/>
      <c r="B573" s="38"/>
      <c r="C573" s="176" t="s">
        <v>589</v>
      </c>
      <c r="D573" s="176" t="s">
        <v>121</v>
      </c>
      <c r="E573" s="177" t="s">
        <v>590</v>
      </c>
      <c r="F573" s="178" t="s">
        <v>591</v>
      </c>
      <c r="G573" s="179" t="s">
        <v>267</v>
      </c>
      <c r="H573" s="180">
        <v>158.69999999999999</v>
      </c>
      <c r="I573" s="181"/>
      <c r="J573" s="182">
        <f>ROUND(I573*H573,2)</f>
        <v>0</v>
      </c>
      <c r="K573" s="178" t="s">
        <v>125</v>
      </c>
      <c r="L573" s="42"/>
      <c r="M573" s="183" t="s">
        <v>19</v>
      </c>
      <c r="N573" s="184" t="s">
        <v>48</v>
      </c>
      <c r="O573" s="67"/>
      <c r="P573" s="185">
        <f>O573*H573</f>
        <v>0</v>
      </c>
      <c r="Q573" s="185">
        <v>2.0000000000000002E-5</v>
      </c>
      <c r="R573" s="185">
        <f>Q573*H573</f>
        <v>3.1740000000000002E-3</v>
      </c>
      <c r="S573" s="185">
        <v>6.0000000000000002E-5</v>
      </c>
      <c r="T573" s="186">
        <f>S573*H573</f>
        <v>9.5219999999999992E-3</v>
      </c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R573" s="187" t="s">
        <v>145</v>
      </c>
      <c r="AT573" s="187" t="s">
        <v>121</v>
      </c>
      <c r="AU573" s="187" t="s">
        <v>87</v>
      </c>
      <c r="AY573" s="20" t="s">
        <v>118</v>
      </c>
      <c r="BE573" s="188">
        <f>IF(N573="základní",J573,0)</f>
        <v>0</v>
      </c>
      <c r="BF573" s="188">
        <f>IF(N573="snížená",J573,0)</f>
        <v>0</v>
      </c>
      <c r="BG573" s="188">
        <f>IF(N573="zákl. přenesená",J573,0)</f>
        <v>0</v>
      </c>
      <c r="BH573" s="188">
        <f>IF(N573="sníž. přenesená",J573,0)</f>
        <v>0</v>
      </c>
      <c r="BI573" s="188">
        <f>IF(N573="nulová",J573,0)</f>
        <v>0</v>
      </c>
      <c r="BJ573" s="20" t="s">
        <v>85</v>
      </c>
      <c r="BK573" s="188">
        <f>ROUND(I573*H573,2)</f>
        <v>0</v>
      </c>
      <c r="BL573" s="20" t="s">
        <v>145</v>
      </c>
      <c r="BM573" s="187" t="s">
        <v>592</v>
      </c>
    </row>
    <row r="574" spans="1:65" s="2" customFormat="1" ht="10">
      <c r="A574" s="37"/>
      <c r="B574" s="38"/>
      <c r="C574" s="39"/>
      <c r="D574" s="189" t="s">
        <v>128</v>
      </c>
      <c r="E574" s="39"/>
      <c r="F574" s="190" t="s">
        <v>593</v>
      </c>
      <c r="G574" s="39"/>
      <c r="H574" s="39"/>
      <c r="I574" s="191"/>
      <c r="J574" s="39"/>
      <c r="K574" s="39"/>
      <c r="L574" s="42"/>
      <c r="M574" s="192"/>
      <c r="N574" s="193"/>
      <c r="O574" s="67"/>
      <c r="P574" s="67"/>
      <c r="Q574" s="67"/>
      <c r="R574" s="67"/>
      <c r="S574" s="67"/>
      <c r="T574" s="68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T574" s="20" t="s">
        <v>128</v>
      </c>
      <c r="AU574" s="20" t="s">
        <v>87</v>
      </c>
    </row>
    <row r="575" spans="1:65" s="15" customFormat="1" ht="10">
      <c r="B575" s="228"/>
      <c r="C575" s="229"/>
      <c r="D575" s="194" t="s">
        <v>270</v>
      </c>
      <c r="E575" s="230" t="s">
        <v>19</v>
      </c>
      <c r="F575" s="231" t="s">
        <v>386</v>
      </c>
      <c r="G575" s="229"/>
      <c r="H575" s="230" t="s">
        <v>19</v>
      </c>
      <c r="I575" s="232"/>
      <c r="J575" s="229"/>
      <c r="K575" s="229"/>
      <c r="L575" s="233"/>
      <c r="M575" s="234"/>
      <c r="N575" s="235"/>
      <c r="O575" s="235"/>
      <c r="P575" s="235"/>
      <c r="Q575" s="235"/>
      <c r="R575" s="235"/>
      <c r="S575" s="235"/>
      <c r="T575" s="236"/>
      <c r="AT575" s="237" t="s">
        <v>270</v>
      </c>
      <c r="AU575" s="237" t="s">
        <v>87</v>
      </c>
      <c r="AV575" s="15" t="s">
        <v>85</v>
      </c>
      <c r="AW575" s="15" t="s">
        <v>38</v>
      </c>
      <c r="AX575" s="15" t="s">
        <v>77</v>
      </c>
      <c r="AY575" s="237" t="s">
        <v>118</v>
      </c>
    </row>
    <row r="576" spans="1:65" s="15" customFormat="1" ht="10">
      <c r="B576" s="228"/>
      <c r="C576" s="229"/>
      <c r="D576" s="194" t="s">
        <v>270</v>
      </c>
      <c r="E576" s="230" t="s">
        <v>19</v>
      </c>
      <c r="F576" s="231" t="s">
        <v>594</v>
      </c>
      <c r="G576" s="229"/>
      <c r="H576" s="230" t="s">
        <v>19</v>
      </c>
      <c r="I576" s="232"/>
      <c r="J576" s="229"/>
      <c r="K576" s="229"/>
      <c r="L576" s="233"/>
      <c r="M576" s="234"/>
      <c r="N576" s="235"/>
      <c r="O576" s="235"/>
      <c r="P576" s="235"/>
      <c r="Q576" s="235"/>
      <c r="R576" s="235"/>
      <c r="S576" s="235"/>
      <c r="T576" s="236"/>
      <c r="AT576" s="237" t="s">
        <v>270</v>
      </c>
      <c r="AU576" s="237" t="s">
        <v>87</v>
      </c>
      <c r="AV576" s="15" t="s">
        <v>85</v>
      </c>
      <c r="AW576" s="15" t="s">
        <v>38</v>
      </c>
      <c r="AX576" s="15" t="s">
        <v>77</v>
      </c>
      <c r="AY576" s="237" t="s">
        <v>118</v>
      </c>
    </row>
    <row r="577" spans="1:65" s="13" customFormat="1" ht="10">
      <c r="B577" s="201"/>
      <c r="C577" s="202"/>
      <c r="D577" s="194" t="s">
        <v>270</v>
      </c>
      <c r="E577" s="204" t="s">
        <v>19</v>
      </c>
      <c r="F577" s="249" t="s">
        <v>233</v>
      </c>
      <c r="G577" s="202"/>
      <c r="H577" s="205">
        <v>158.69999999999999</v>
      </c>
      <c r="I577" s="206"/>
      <c r="J577" s="202"/>
      <c r="K577" s="202"/>
      <c r="L577" s="207"/>
      <c r="M577" s="208"/>
      <c r="N577" s="209"/>
      <c r="O577" s="209"/>
      <c r="P577" s="209"/>
      <c r="Q577" s="209"/>
      <c r="R577" s="209"/>
      <c r="S577" s="209"/>
      <c r="T577" s="210"/>
      <c r="AT577" s="211" t="s">
        <v>270</v>
      </c>
      <c r="AU577" s="211" t="s">
        <v>87</v>
      </c>
      <c r="AV577" s="13" t="s">
        <v>87</v>
      </c>
      <c r="AW577" s="13" t="s">
        <v>38</v>
      </c>
      <c r="AX577" s="13" t="s">
        <v>85</v>
      </c>
      <c r="AY577" s="211" t="s">
        <v>118</v>
      </c>
    </row>
    <row r="578" spans="1:65" s="2" customFormat="1" ht="10.5">
      <c r="A578" s="37"/>
      <c r="B578" s="38"/>
      <c r="C578" s="39"/>
      <c r="D578" s="194" t="s">
        <v>279</v>
      </c>
      <c r="E578" s="39"/>
      <c r="F578" s="223" t="s">
        <v>595</v>
      </c>
      <c r="G578" s="39"/>
      <c r="H578" s="39"/>
      <c r="I578" s="39"/>
      <c r="J578" s="39"/>
      <c r="K578" s="39"/>
      <c r="L578" s="42"/>
      <c r="M578" s="192"/>
      <c r="N578" s="193"/>
      <c r="O578" s="67"/>
      <c r="P578" s="67"/>
      <c r="Q578" s="67"/>
      <c r="R578" s="67"/>
      <c r="S578" s="67"/>
      <c r="T578" s="68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U578" s="20" t="s">
        <v>87</v>
      </c>
    </row>
    <row r="579" spans="1:65" s="2" customFormat="1" ht="10">
      <c r="A579" s="37"/>
      <c r="B579" s="38"/>
      <c r="C579" s="39"/>
      <c r="D579" s="194" t="s">
        <v>279</v>
      </c>
      <c r="E579" s="39"/>
      <c r="F579" s="224" t="s">
        <v>531</v>
      </c>
      <c r="G579" s="39"/>
      <c r="H579" s="225">
        <v>15.97</v>
      </c>
      <c r="I579" s="39"/>
      <c r="J579" s="39"/>
      <c r="K579" s="39"/>
      <c r="L579" s="42"/>
      <c r="M579" s="192"/>
      <c r="N579" s="193"/>
      <c r="O579" s="67"/>
      <c r="P579" s="67"/>
      <c r="Q579" s="67"/>
      <c r="R579" s="67"/>
      <c r="S579" s="67"/>
      <c r="T579" s="68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U579" s="20" t="s">
        <v>87</v>
      </c>
    </row>
    <row r="580" spans="1:65" s="2" customFormat="1" ht="10.5">
      <c r="A580" s="37"/>
      <c r="B580" s="38"/>
      <c r="C580" s="39"/>
      <c r="D580" s="194" t="s">
        <v>279</v>
      </c>
      <c r="E580" s="39"/>
      <c r="F580" s="223" t="s">
        <v>596</v>
      </c>
      <c r="G580" s="39"/>
      <c r="H580" s="39"/>
      <c r="I580" s="39"/>
      <c r="J580" s="39"/>
      <c r="K580" s="39"/>
      <c r="L580" s="42"/>
      <c r="M580" s="192"/>
      <c r="N580" s="193"/>
      <c r="O580" s="67"/>
      <c r="P580" s="67"/>
      <c r="Q580" s="67"/>
      <c r="R580" s="67"/>
      <c r="S580" s="67"/>
      <c r="T580" s="68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U580" s="20" t="s">
        <v>87</v>
      </c>
    </row>
    <row r="581" spans="1:65" s="2" customFormat="1" ht="10">
      <c r="A581" s="37"/>
      <c r="B581" s="38"/>
      <c r="C581" s="39"/>
      <c r="D581" s="194" t="s">
        <v>279</v>
      </c>
      <c r="E581" s="39"/>
      <c r="F581" s="224" t="s">
        <v>597</v>
      </c>
      <c r="G581" s="39"/>
      <c r="H581" s="225">
        <v>15.72</v>
      </c>
      <c r="I581" s="39"/>
      <c r="J581" s="39"/>
      <c r="K581" s="39"/>
      <c r="L581" s="42"/>
      <c r="M581" s="192"/>
      <c r="N581" s="193"/>
      <c r="O581" s="67"/>
      <c r="P581" s="67"/>
      <c r="Q581" s="67"/>
      <c r="R581" s="67"/>
      <c r="S581" s="67"/>
      <c r="T581" s="68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U581" s="20" t="s">
        <v>87</v>
      </c>
    </row>
    <row r="582" spans="1:65" s="2" customFormat="1" ht="10.5">
      <c r="A582" s="37"/>
      <c r="B582" s="38"/>
      <c r="C582" s="39"/>
      <c r="D582" s="194" t="s">
        <v>279</v>
      </c>
      <c r="E582" s="39"/>
      <c r="F582" s="223" t="s">
        <v>598</v>
      </c>
      <c r="G582" s="39"/>
      <c r="H582" s="39"/>
      <c r="I582" s="39"/>
      <c r="J582" s="39"/>
      <c r="K582" s="39"/>
      <c r="L582" s="42"/>
      <c r="M582" s="192"/>
      <c r="N582" s="193"/>
      <c r="O582" s="67"/>
      <c r="P582" s="67"/>
      <c r="Q582" s="67"/>
      <c r="R582" s="67"/>
      <c r="S582" s="67"/>
      <c r="T582" s="68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U582" s="20" t="s">
        <v>87</v>
      </c>
    </row>
    <row r="583" spans="1:65" s="2" customFormat="1" ht="10">
      <c r="A583" s="37"/>
      <c r="B583" s="38"/>
      <c r="C583" s="39"/>
      <c r="D583" s="194" t="s">
        <v>279</v>
      </c>
      <c r="E583" s="39"/>
      <c r="F583" s="224" t="s">
        <v>599</v>
      </c>
      <c r="G583" s="39"/>
      <c r="H583" s="225">
        <v>31.94</v>
      </c>
      <c r="I583" s="39"/>
      <c r="J583" s="39"/>
      <c r="K583" s="39"/>
      <c r="L583" s="42"/>
      <c r="M583" s="192"/>
      <c r="N583" s="193"/>
      <c r="O583" s="67"/>
      <c r="P583" s="67"/>
      <c r="Q583" s="67"/>
      <c r="R583" s="67"/>
      <c r="S583" s="67"/>
      <c r="T583" s="68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U583" s="20" t="s">
        <v>87</v>
      </c>
    </row>
    <row r="584" spans="1:65" s="2" customFormat="1" ht="10.5">
      <c r="A584" s="37"/>
      <c r="B584" s="38"/>
      <c r="C584" s="39"/>
      <c r="D584" s="194" t="s">
        <v>279</v>
      </c>
      <c r="E584" s="39"/>
      <c r="F584" s="223" t="s">
        <v>600</v>
      </c>
      <c r="G584" s="39"/>
      <c r="H584" s="39"/>
      <c r="I584" s="39"/>
      <c r="J584" s="39"/>
      <c r="K584" s="39"/>
      <c r="L584" s="42"/>
      <c r="M584" s="192"/>
      <c r="N584" s="193"/>
      <c r="O584" s="67"/>
      <c r="P584" s="67"/>
      <c r="Q584" s="67"/>
      <c r="R584" s="67"/>
      <c r="S584" s="67"/>
      <c r="T584" s="68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U584" s="20" t="s">
        <v>87</v>
      </c>
    </row>
    <row r="585" spans="1:65" s="2" customFormat="1" ht="10">
      <c r="A585" s="37"/>
      <c r="B585" s="38"/>
      <c r="C585" s="39"/>
      <c r="D585" s="194" t="s">
        <v>279</v>
      </c>
      <c r="E585" s="39"/>
      <c r="F585" s="224" t="s">
        <v>597</v>
      </c>
      <c r="G585" s="39"/>
      <c r="H585" s="225">
        <v>15.72</v>
      </c>
      <c r="I585" s="39"/>
      <c r="J585" s="39"/>
      <c r="K585" s="39"/>
      <c r="L585" s="42"/>
      <c r="M585" s="192"/>
      <c r="N585" s="193"/>
      <c r="O585" s="67"/>
      <c r="P585" s="67"/>
      <c r="Q585" s="67"/>
      <c r="R585" s="67"/>
      <c r="S585" s="67"/>
      <c r="T585" s="68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U585" s="20" t="s">
        <v>87</v>
      </c>
    </row>
    <row r="586" spans="1:65" s="2" customFormat="1" ht="37.75" customHeight="1">
      <c r="A586" s="37"/>
      <c r="B586" s="38"/>
      <c r="C586" s="176" t="s">
        <v>601</v>
      </c>
      <c r="D586" s="176" t="s">
        <v>121</v>
      </c>
      <c r="E586" s="177" t="s">
        <v>602</v>
      </c>
      <c r="F586" s="178" t="s">
        <v>603</v>
      </c>
      <c r="G586" s="179" t="s">
        <v>267</v>
      </c>
      <c r="H586" s="180">
        <v>44.44</v>
      </c>
      <c r="I586" s="181"/>
      <c r="J586" s="182">
        <f>ROUND(I586*H586,2)</f>
        <v>0</v>
      </c>
      <c r="K586" s="178" t="s">
        <v>125</v>
      </c>
      <c r="L586" s="42"/>
      <c r="M586" s="183" t="s">
        <v>19</v>
      </c>
      <c r="N586" s="184" t="s">
        <v>48</v>
      </c>
      <c r="O586" s="67"/>
      <c r="P586" s="185">
        <f>O586*H586</f>
        <v>0</v>
      </c>
      <c r="Q586" s="185">
        <v>2.0000000000000002E-5</v>
      </c>
      <c r="R586" s="185">
        <f>Q586*H586</f>
        <v>8.8880000000000003E-4</v>
      </c>
      <c r="S586" s="185">
        <v>1.0000000000000001E-5</v>
      </c>
      <c r="T586" s="186">
        <f>S586*H586</f>
        <v>4.4440000000000001E-4</v>
      </c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R586" s="187" t="s">
        <v>145</v>
      </c>
      <c r="AT586" s="187" t="s">
        <v>121</v>
      </c>
      <c r="AU586" s="187" t="s">
        <v>87</v>
      </c>
      <c r="AY586" s="20" t="s">
        <v>118</v>
      </c>
      <c r="BE586" s="188">
        <f>IF(N586="základní",J586,0)</f>
        <v>0</v>
      </c>
      <c r="BF586" s="188">
        <f>IF(N586="snížená",J586,0)</f>
        <v>0</v>
      </c>
      <c r="BG586" s="188">
        <f>IF(N586="zákl. přenesená",J586,0)</f>
        <v>0</v>
      </c>
      <c r="BH586" s="188">
        <f>IF(N586="sníž. přenesená",J586,0)</f>
        <v>0</v>
      </c>
      <c r="BI586" s="188">
        <f>IF(N586="nulová",J586,0)</f>
        <v>0</v>
      </c>
      <c r="BJ586" s="20" t="s">
        <v>85</v>
      </c>
      <c r="BK586" s="188">
        <f>ROUND(I586*H586,2)</f>
        <v>0</v>
      </c>
      <c r="BL586" s="20" t="s">
        <v>145</v>
      </c>
      <c r="BM586" s="187" t="s">
        <v>604</v>
      </c>
    </row>
    <row r="587" spans="1:65" s="2" customFormat="1" ht="10">
      <c r="A587" s="37"/>
      <c r="B587" s="38"/>
      <c r="C587" s="39"/>
      <c r="D587" s="189" t="s">
        <v>128</v>
      </c>
      <c r="E587" s="39"/>
      <c r="F587" s="190" t="s">
        <v>605</v>
      </c>
      <c r="G587" s="39"/>
      <c r="H587" s="39"/>
      <c r="I587" s="191"/>
      <c r="J587" s="39"/>
      <c r="K587" s="39"/>
      <c r="L587" s="42"/>
      <c r="M587" s="192"/>
      <c r="N587" s="193"/>
      <c r="O587" s="67"/>
      <c r="P587" s="67"/>
      <c r="Q587" s="67"/>
      <c r="R587" s="67"/>
      <c r="S587" s="67"/>
      <c r="T587" s="68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T587" s="20" t="s">
        <v>128</v>
      </c>
      <c r="AU587" s="20" t="s">
        <v>87</v>
      </c>
    </row>
    <row r="588" spans="1:65" s="15" customFormat="1" ht="10">
      <c r="B588" s="228"/>
      <c r="C588" s="229"/>
      <c r="D588" s="194" t="s">
        <v>270</v>
      </c>
      <c r="E588" s="230" t="s">
        <v>19</v>
      </c>
      <c r="F588" s="231" t="s">
        <v>386</v>
      </c>
      <c r="G588" s="229"/>
      <c r="H588" s="230" t="s">
        <v>19</v>
      </c>
      <c r="I588" s="232"/>
      <c r="J588" s="229"/>
      <c r="K588" s="229"/>
      <c r="L588" s="233"/>
      <c r="M588" s="234"/>
      <c r="N588" s="235"/>
      <c r="O588" s="235"/>
      <c r="P588" s="235"/>
      <c r="Q588" s="235"/>
      <c r="R588" s="235"/>
      <c r="S588" s="235"/>
      <c r="T588" s="236"/>
      <c r="AT588" s="237" t="s">
        <v>270</v>
      </c>
      <c r="AU588" s="237" t="s">
        <v>87</v>
      </c>
      <c r="AV588" s="15" t="s">
        <v>85</v>
      </c>
      <c r="AW588" s="15" t="s">
        <v>38</v>
      </c>
      <c r="AX588" s="15" t="s">
        <v>77</v>
      </c>
      <c r="AY588" s="237" t="s">
        <v>118</v>
      </c>
    </row>
    <row r="589" spans="1:65" s="15" customFormat="1" ht="10">
      <c r="B589" s="228"/>
      <c r="C589" s="229"/>
      <c r="D589" s="194" t="s">
        <v>270</v>
      </c>
      <c r="E589" s="230" t="s">
        <v>19</v>
      </c>
      <c r="F589" s="231" t="s">
        <v>606</v>
      </c>
      <c r="G589" s="229"/>
      <c r="H589" s="230" t="s">
        <v>19</v>
      </c>
      <c r="I589" s="232"/>
      <c r="J589" s="229"/>
      <c r="K589" s="229"/>
      <c r="L589" s="233"/>
      <c r="M589" s="234"/>
      <c r="N589" s="235"/>
      <c r="O589" s="235"/>
      <c r="P589" s="235"/>
      <c r="Q589" s="235"/>
      <c r="R589" s="235"/>
      <c r="S589" s="235"/>
      <c r="T589" s="236"/>
      <c r="AT589" s="237" t="s">
        <v>270</v>
      </c>
      <c r="AU589" s="237" t="s">
        <v>87</v>
      </c>
      <c r="AV589" s="15" t="s">
        <v>85</v>
      </c>
      <c r="AW589" s="15" t="s">
        <v>38</v>
      </c>
      <c r="AX589" s="15" t="s">
        <v>77</v>
      </c>
      <c r="AY589" s="237" t="s">
        <v>118</v>
      </c>
    </row>
    <row r="590" spans="1:65" s="15" customFormat="1" ht="10">
      <c r="B590" s="228"/>
      <c r="C590" s="229"/>
      <c r="D590" s="194" t="s">
        <v>270</v>
      </c>
      <c r="E590" s="230" t="s">
        <v>19</v>
      </c>
      <c r="F590" s="231" t="s">
        <v>607</v>
      </c>
      <c r="G590" s="229"/>
      <c r="H590" s="230" t="s">
        <v>19</v>
      </c>
      <c r="I590" s="232"/>
      <c r="J590" s="229"/>
      <c r="K590" s="229"/>
      <c r="L590" s="233"/>
      <c r="M590" s="234"/>
      <c r="N590" s="235"/>
      <c r="O590" s="235"/>
      <c r="P590" s="235"/>
      <c r="Q590" s="235"/>
      <c r="R590" s="235"/>
      <c r="S590" s="235"/>
      <c r="T590" s="236"/>
      <c r="AT590" s="237" t="s">
        <v>270</v>
      </c>
      <c r="AU590" s="237" t="s">
        <v>87</v>
      </c>
      <c r="AV590" s="15" t="s">
        <v>85</v>
      </c>
      <c r="AW590" s="15" t="s">
        <v>38</v>
      </c>
      <c r="AX590" s="15" t="s">
        <v>77</v>
      </c>
      <c r="AY590" s="237" t="s">
        <v>118</v>
      </c>
    </row>
    <row r="591" spans="1:65" s="15" customFormat="1" ht="10">
      <c r="B591" s="228"/>
      <c r="C591" s="229"/>
      <c r="D591" s="194" t="s">
        <v>270</v>
      </c>
      <c r="E591" s="230" t="s">
        <v>19</v>
      </c>
      <c r="F591" s="231" t="s">
        <v>608</v>
      </c>
      <c r="G591" s="229"/>
      <c r="H591" s="230" t="s">
        <v>19</v>
      </c>
      <c r="I591" s="232"/>
      <c r="J591" s="229"/>
      <c r="K591" s="229"/>
      <c r="L591" s="233"/>
      <c r="M591" s="234"/>
      <c r="N591" s="235"/>
      <c r="O591" s="235"/>
      <c r="P591" s="235"/>
      <c r="Q591" s="235"/>
      <c r="R591" s="235"/>
      <c r="S591" s="235"/>
      <c r="T591" s="236"/>
      <c r="AT591" s="237" t="s">
        <v>270</v>
      </c>
      <c r="AU591" s="237" t="s">
        <v>87</v>
      </c>
      <c r="AV591" s="15" t="s">
        <v>85</v>
      </c>
      <c r="AW591" s="15" t="s">
        <v>38</v>
      </c>
      <c r="AX591" s="15" t="s">
        <v>77</v>
      </c>
      <c r="AY591" s="237" t="s">
        <v>118</v>
      </c>
    </row>
    <row r="592" spans="1:65" s="13" customFormat="1" ht="10">
      <c r="B592" s="201"/>
      <c r="C592" s="202"/>
      <c r="D592" s="194" t="s">
        <v>270</v>
      </c>
      <c r="E592" s="204" t="s">
        <v>19</v>
      </c>
      <c r="F592" s="249" t="s">
        <v>230</v>
      </c>
      <c r="G592" s="202"/>
      <c r="H592" s="205">
        <v>44.44</v>
      </c>
      <c r="I592" s="206"/>
      <c r="J592" s="202"/>
      <c r="K592" s="202"/>
      <c r="L592" s="207"/>
      <c r="M592" s="208"/>
      <c r="N592" s="209"/>
      <c r="O592" s="209"/>
      <c r="P592" s="209"/>
      <c r="Q592" s="209"/>
      <c r="R592" s="209"/>
      <c r="S592" s="209"/>
      <c r="T592" s="210"/>
      <c r="AT592" s="211" t="s">
        <v>270</v>
      </c>
      <c r="AU592" s="211" t="s">
        <v>87</v>
      </c>
      <c r="AV592" s="13" t="s">
        <v>87</v>
      </c>
      <c r="AW592" s="13" t="s">
        <v>38</v>
      </c>
      <c r="AX592" s="13" t="s">
        <v>85</v>
      </c>
      <c r="AY592" s="211" t="s">
        <v>118</v>
      </c>
    </row>
    <row r="593" spans="1:65" s="2" customFormat="1" ht="10.5">
      <c r="A593" s="37"/>
      <c r="B593" s="38"/>
      <c r="C593" s="39"/>
      <c r="D593" s="194" t="s">
        <v>279</v>
      </c>
      <c r="E593" s="39"/>
      <c r="F593" s="223" t="s">
        <v>348</v>
      </c>
      <c r="G593" s="39"/>
      <c r="H593" s="39"/>
      <c r="I593" s="39"/>
      <c r="J593" s="39"/>
      <c r="K593" s="39"/>
      <c r="L593" s="42"/>
      <c r="M593" s="192"/>
      <c r="N593" s="193"/>
      <c r="O593" s="67"/>
      <c r="P593" s="67"/>
      <c r="Q593" s="67"/>
      <c r="R593" s="67"/>
      <c r="S593" s="67"/>
      <c r="T593" s="68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U593" s="20" t="s">
        <v>87</v>
      </c>
    </row>
    <row r="594" spans="1:65" s="2" customFormat="1" ht="10">
      <c r="A594" s="37"/>
      <c r="B594" s="38"/>
      <c r="C594" s="39"/>
      <c r="D594" s="194" t="s">
        <v>279</v>
      </c>
      <c r="E594" s="39"/>
      <c r="F594" s="224" t="s">
        <v>349</v>
      </c>
      <c r="G594" s="39"/>
      <c r="H594" s="225">
        <v>19</v>
      </c>
      <c r="I594" s="39"/>
      <c r="J594" s="39"/>
      <c r="K594" s="39"/>
      <c r="L594" s="42"/>
      <c r="M594" s="192"/>
      <c r="N594" s="193"/>
      <c r="O594" s="67"/>
      <c r="P594" s="67"/>
      <c r="Q594" s="67"/>
      <c r="R594" s="67"/>
      <c r="S594" s="67"/>
      <c r="T594" s="68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U594" s="20" t="s">
        <v>87</v>
      </c>
    </row>
    <row r="595" spans="1:65" s="2" customFormat="1" ht="10.5">
      <c r="A595" s="37"/>
      <c r="B595" s="38"/>
      <c r="C595" s="39"/>
      <c r="D595" s="194" t="s">
        <v>279</v>
      </c>
      <c r="E595" s="39"/>
      <c r="F595" s="223" t="s">
        <v>352</v>
      </c>
      <c r="G595" s="39"/>
      <c r="H595" s="39"/>
      <c r="I595" s="39"/>
      <c r="J595" s="39"/>
      <c r="K595" s="39"/>
      <c r="L595" s="42"/>
      <c r="M595" s="192"/>
      <c r="N595" s="193"/>
      <c r="O595" s="67"/>
      <c r="P595" s="67"/>
      <c r="Q595" s="67"/>
      <c r="R595" s="67"/>
      <c r="S595" s="67"/>
      <c r="T595" s="68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U595" s="20" t="s">
        <v>87</v>
      </c>
    </row>
    <row r="596" spans="1:65" s="2" customFormat="1" ht="10">
      <c r="A596" s="37"/>
      <c r="B596" s="38"/>
      <c r="C596" s="39"/>
      <c r="D596" s="194" t="s">
        <v>279</v>
      </c>
      <c r="E596" s="39"/>
      <c r="F596" s="224" t="s">
        <v>353</v>
      </c>
      <c r="G596" s="39"/>
      <c r="H596" s="225">
        <v>15.63</v>
      </c>
      <c r="I596" s="39"/>
      <c r="J596" s="39"/>
      <c r="K596" s="39"/>
      <c r="L596" s="42"/>
      <c r="M596" s="192"/>
      <c r="N596" s="193"/>
      <c r="O596" s="67"/>
      <c r="P596" s="67"/>
      <c r="Q596" s="67"/>
      <c r="R596" s="67"/>
      <c r="S596" s="67"/>
      <c r="T596" s="68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U596" s="20" t="s">
        <v>87</v>
      </c>
    </row>
    <row r="597" spans="1:65" s="2" customFormat="1" ht="10.5">
      <c r="A597" s="37"/>
      <c r="B597" s="38"/>
      <c r="C597" s="39"/>
      <c r="D597" s="194" t="s">
        <v>279</v>
      </c>
      <c r="E597" s="39"/>
      <c r="F597" s="223" t="s">
        <v>356</v>
      </c>
      <c r="G597" s="39"/>
      <c r="H597" s="39"/>
      <c r="I597" s="39"/>
      <c r="J597" s="39"/>
      <c r="K597" s="39"/>
      <c r="L597" s="42"/>
      <c r="M597" s="192"/>
      <c r="N597" s="193"/>
      <c r="O597" s="67"/>
      <c r="P597" s="67"/>
      <c r="Q597" s="67"/>
      <c r="R597" s="67"/>
      <c r="S597" s="67"/>
      <c r="T597" s="68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U597" s="20" t="s">
        <v>87</v>
      </c>
    </row>
    <row r="598" spans="1:65" s="2" customFormat="1" ht="10">
      <c r="A598" s="37"/>
      <c r="B598" s="38"/>
      <c r="C598" s="39"/>
      <c r="D598" s="194" t="s">
        <v>279</v>
      </c>
      <c r="E598" s="39"/>
      <c r="F598" s="224" t="s">
        <v>357</v>
      </c>
      <c r="G598" s="39"/>
      <c r="H598" s="225">
        <v>9.81</v>
      </c>
      <c r="I598" s="39"/>
      <c r="J598" s="39"/>
      <c r="K598" s="39"/>
      <c r="L598" s="42"/>
      <c r="M598" s="192"/>
      <c r="N598" s="193"/>
      <c r="O598" s="67"/>
      <c r="P598" s="67"/>
      <c r="Q598" s="67"/>
      <c r="R598" s="67"/>
      <c r="S598" s="67"/>
      <c r="T598" s="68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U598" s="20" t="s">
        <v>87</v>
      </c>
    </row>
    <row r="599" spans="1:65" s="2" customFormat="1" ht="24.15" customHeight="1">
      <c r="A599" s="37"/>
      <c r="B599" s="38"/>
      <c r="C599" s="176" t="s">
        <v>609</v>
      </c>
      <c r="D599" s="176" t="s">
        <v>121</v>
      </c>
      <c r="E599" s="177" t="s">
        <v>610</v>
      </c>
      <c r="F599" s="178" t="s">
        <v>611</v>
      </c>
      <c r="G599" s="179" t="s">
        <v>267</v>
      </c>
      <c r="H599" s="180">
        <v>442.93</v>
      </c>
      <c r="I599" s="181"/>
      <c r="J599" s="182">
        <f>ROUND(I599*H599,2)</f>
        <v>0</v>
      </c>
      <c r="K599" s="178" t="s">
        <v>125</v>
      </c>
      <c r="L599" s="42"/>
      <c r="M599" s="183" t="s">
        <v>19</v>
      </c>
      <c r="N599" s="184" t="s">
        <v>48</v>
      </c>
      <c r="O599" s="67"/>
      <c r="P599" s="185">
        <f>O599*H599</f>
        <v>0</v>
      </c>
      <c r="Q599" s="185">
        <v>0</v>
      </c>
      <c r="R599" s="185">
        <f>Q599*H599</f>
        <v>0</v>
      </c>
      <c r="S599" s="185">
        <v>0</v>
      </c>
      <c r="T599" s="186">
        <f>S599*H599</f>
        <v>0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187" t="s">
        <v>145</v>
      </c>
      <c r="AT599" s="187" t="s">
        <v>121</v>
      </c>
      <c r="AU599" s="187" t="s">
        <v>87</v>
      </c>
      <c r="AY599" s="20" t="s">
        <v>118</v>
      </c>
      <c r="BE599" s="188">
        <f>IF(N599="základní",J599,0)</f>
        <v>0</v>
      </c>
      <c r="BF599" s="188">
        <f>IF(N599="snížená",J599,0)</f>
        <v>0</v>
      </c>
      <c r="BG599" s="188">
        <f>IF(N599="zákl. přenesená",J599,0)</f>
        <v>0</v>
      </c>
      <c r="BH599" s="188">
        <f>IF(N599="sníž. přenesená",J599,0)</f>
        <v>0</v>
      </c>
      <c r="BI599" s="188">
        <f>IF(N599="nulová",J599,0)</f>
        <v>0</v>
      </c>
      <c r="BJ599" s="20" t="s">
        <v>85</v>
      </c>
      <c r="BK599" s="188">
        <f>ROUND(I599*H599,2)</f>
        <v>0</v>
      </c>
      <c r="BL599" s="20" t="s">
        <v>145</v>
      </c>
      <c r="BM599" s="187" t="s">
        <v>612</v>
      </c>
    </row>
    <row r="600" spans="1:65" s="2" customFormat="1" ht="10">
      <c r="A600" s="37"/>
      <c r="B600" s="38"/>
      <c r="C600" s="39"/>
      <c r="D600" s="189" t="s">
        <v>128</v>
      </c>
      <c r="E600" s="39"/>
      <c r="F600" s="190" t="s">
        <v>613</v>
      </c>
      <c r="G600" s="39"/>
      <c r="H600" s="39"/>
      <c r="I600" s="191"/>
      <c r="J600" s="39"/>
      <c r="K600" s="39"/>
      <c r="L600" s="42"/>
      <c r="M600" s="192"/>
      <c r="N600" s="193"/>
      <c r="O600" s="67"/>
      <c r="P600" s="67"/>
      <c r="Q600" s="67"/>
      <c r="R600" s="67"/>
      <c r="S600" s="67"/>
      <c r="T600" s="68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T600" s="20" t="s">
        <v>128</v>
      </c>
      <c r="AU600" s="20" t="s">
        <v>87</v>
      </c>
    </row>
    <row r="601" spans="1:65" s="15" customFormat="1" ht="10">
      <c r="B601" s="228"/>
      <c r="C601" s="229"/>
      <c r="D601" s="194" t="s">
        <v>270</v>
      </c>
      <c r="E601" s="230" t="s">
        <v>19</v>
      </c>
      <c r="F601" s="231" t="s">
        <v>386</v>
      </c>
      <c r="G601" s="229"/>
      <c r="H601" s="230" t="s">
        <v>19</v>
      </c>
      <c r="I601" s="232"/>
      <c r="J601" s="229"/>
      <c r="K601" s="229"/>
      <c r="L601" s="233"/>
      <c r="M601" s="234"/>
      <c r="N601" s="235"/>
      <c r="O601" s="235"/>
      <c r="P601" s="235"/>
      <c r="Q601" s="235"/>
      <c r="R601" s="235"/>
      <c r="S601" s="235"/>
      <c r="T601" s="236"/>
      <c r="AT601" s="237" t="s">
        <v>270</v>
      </c>
      <c r="AU601" s="237" t="s">
        <v>87</v>
      </c>
      <c r="AV601" s="15" t="s">
        <v>85</v>
      </c>
      <c r="AW601" s="15" t="s">
        <v>38</v>
      </c>
      <c r="AX601" s="15" t="s">
        <v>77</v>
      </c>
      <c r="AY601" s="237" t="s">
        <v>118</v>
      </c>
    </row>
    <row r="602" spans="1:65" s="15" customFormat="1" ht="10">
      <c r="B602" s="228"/>
      <c r="C602" s="229"/>
      <c r="D602" s="194" t="s">
        <v>270</v>
      </c>
      <c r="E602" s="230" t="s">
        <v>19</v>
      </c>
      <c r="F602" s="231" t="s">
        <v>547</v>
      </c>
      <c r="G602" s="229"/>
      <c r="H602" s="230" t="s">
        <v>19</v>
      </c>
      <c r="I602" s="232"/>
      <c r="J602" s="229"/>
      <c r="K602" s="229"/>
      <c r="L602" s="233"/>
      <c r="M602" s="234"/>
      <c r="N602" s="235"/>
      <c r="O602" s="235"/>
      <c r="P602" s="235"/>
      <c r="Q602" s="235"/>
      <c r="R602" s="235"/>
      <c r="S602" s="235"/>
      <c r="T602" s="236"/>
      <c r="AT602" s="237" t="s">
        <v>270</v>
      </c>
      <c r="AU602" s="237" t="s">
        <v>87</v>
      </c>
      <c r="AV602" s="15" t="s">
        <v>85</v>
      </c>
      <c r="AW602" s="15" t="s">
        <v>38</v>
      </c>
      <c r="AX602" s="15" t="s">
        <v>77</v>
      </c>
      <c r="AY602" s="237" t="s">
        <v>118</v>
      </c>
    </row>
    <row r="603" spans="1:65" s="15" customFormat="1" ht="10">
      <c r="B603" s="228"/>
      <c r="C603" s="229"/>
      <c r="D603" s="194" t="s">
        <v>270</v>
      </c>
      <c r="E603" s="230" t="s">
        <v>19</v>
      </c>
      <c r="F603" s="231" t="s">
        <v>548</v>
      </c>
      <c r="G603" s="229"/>
      <c r="H603" s="230" t="s">
        <v>19</v>
      </c>
      <c r="I603" s="232"/>
      <c r="J603" s="229"/>
      <c r="K603" s="229"/>
      <c r="L603" s="233"/>
      <c r="M603" s="234"/>
      <c r="N603" s="235"/>
      <c r="O603" s="235"/>
      <c r="P603" s="235"/>
      <c r="Q603" s="235"/>
      <c r="R603" s="235"/>
      <c r="S603" s="235"/>
      <c r="T603" s="236"/>
      <c r="AT603" s="237" t="s">
        <v>270</v>
      </c>
      <c r="AU603" s="237" t="s">
        <v>87</v>
      </c>
      <c r="AV603" s="15" t="s">
        <v>85</v>
      </c>
      <c r="AW603" s="15" t="s">
        <v>38</v>
      </c>
      <c r="AX603" s="15" t="s">
        <v>77</v>
      </c>
      <c r="AY603" s="237" t="s">
        <v>118</v>
      </c>
    </row>
    <row r="604" spans="1:65" s="15" customFormat="1" ht="10">
      <c r="B604" s="228"/>
      <c r="C604" s="229"/>
      <c r="D604" s="194" t="s">
        <v>270</v>
      </c>
      <c r="E604" s="230" t="s">
        <v>19</v>
      </c>
      <c r="F604" s="231" t="s">
        <v>549</v>
      </c>
      <c r="G604" s="229"/>
      <c r="H604" s="230" t="s">
        <v>19</v>
      </c>
      <c r="I604" s="232"/>
      <c r="J604" s="229"/>
      <c r="K604" s="229"/>
      <c r="L604" s="233"/>
      <c r="M604" s="234"/>
      <c r="N604" s="235"/>
      <c r="O604" s="235"/>
      <c r="P604" s="235"/>
      <c r="Q604" s="235"/>
      <c r="R604" s="235"/>
      <c r="S604" s="235"/>
      <c r="T604" s="236"/>
      <c r="AT604" s="237" t="s">
        <v>270</v>
      </c>
      <c r="AU604" s="237" t="s">
        <v>87</v>
      </c>
      <c r="AV604" s="15" t="s">
        <v>85</v>
      </c>
      <c r="AW604" s="15" t="s">
        <v>38</v>
      </c>
      <c r="AX604" s="15" t="s">
        <v>77</v>
      </c>
      <c r="AY604" s="237" t="s">
        <v>118</v>
      </c>
    </row>
    <row r="605" spans="1:65" s="15" customFormat="1" ht="10">
      <c r="B605" s="228"/>
      <c r="C605" s="229"/>
      <c r="D605" s="194" t="s">
        <v>270</v>
      </c>
      <c r="E605" s="230" t="s">
        <v>19</v>
      </c>
      <c r="F605" s="231" t="s">
        <v>550</v>
      </c>
      <c r="G605" s="229"/>
      <c r="H605" s="230" t="s">
        <v>19</v>
      </c>
      <c r="I605" s="232"/>
      <c r="J605" s="229"/>
      <c r="K605" s="229"/>
      <c r="L605" s="233"/>
      <c r="M605" s="234"/>
      <c r="N605" s="235"/>
      <c r="O605" s="235"/>
      <c r="P605" s="235"/>
      <c r="Q605" s="235"/>
      <c r="R605" s="235"/>
      <c r="S605" s="235"/>
      <c r="T605" s="236"/>
      <c r="AT605" s="237" t="s">
        <v>270</v>
      </c>
      <c r="AU605" s="237" t="s">
        <v>87</v>
      </c>
      <c r="AV605" s="15" t="s">
        <v>85</v>
      </c>
      <c r="AW605" s="15" t="s">
        <v>38</v>
      </c>
      <c r="AX605" s="15" t="s">
        <v>77</v>
      </c>
      <c r="AY605" s="237" t="s">
        <v>118</v>
      </c>
    </row>
    <row r="606" spans="1:65" s="13" customFormat="1" ht="10">
      <c r="B606" s="201"/>
      <c r="C606" s="202"/>
      <c r="D606" s="194" t="s">
        <v>270</v>
      </c>
      <c r="E606" s="204" t="s">
        <v>19</v>
      </c>
      <c r="F606" s="249" t="s">
        <v>195</v>
      </c>
      <c r="G606" s="202"/>
      <c r="H606" s="205">
        <v>442.93</v>
      </c>
      <c r="I606" s="206"/>
      <c r="J606" s="202"/>
      <c r="K606" s="202"/>
      <c r="L606" s="207"/>
      <c r="M606" s="208"/>
      <c r="N606" s="209"/>
      <c r="O606" s="209"/>
      <c r="P606" s="209"/>
      <c r="Q606" s="209"/>
      <c r="R606" s="209"/>
      <c r="S606" s="209"/>
      <c r="T606" s="210"/>
      <c r="AT606" s="211" t="s">
        <v>270</v>
      </c>
      <c r="AU606" s="211" t="s">
        <v>87</v>
      </c>
      <c r="AV606" s="13" t="s">
        <v>87</v>
      </c>
      <c r="AW606" s="13" t="s">
        <v>38</v>
      </c>
      <c r="AX606" s="13" t="s">
        <v>85</v>
      </c>
      <c r="AY606" s="211" t="s">
        <v>118</v>
      </c>
    </row>
    <row r="607" spans="1:65" s="2" customFormat="1" ht="10.5">
      <c r="A607" s="37"/>
      <c r="B607" s="38"/>
      <c r="C607" s="39"/>
      <c r="D607" s="194" t="s">
        <v>279</v>
      </c>
      <c r="E607" s="39"/>
      <c r="F607" s="223" t="s">
        <v>551</v>
      </c>
      <c r="G607" s="39"/>
      <c r="H607" s="39"/>
      <c r="I607" s="39"/>
      <c r="J607" s="39"/>
      <c r="K607" s="39"/>
      <c r="L607" s="42"/>
      <c r="M607" s="192"/>
      <c r="N607" s="193"/>
      <c r="O607" s="67"/>
      <c r="P607" s="67"/>
      <c r="Q607" s="67"/>
      <c r="R607" s="67"/>
      <c r="S607" s="67"/>
      <c r="T607" s="68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U607" s="20" t="s">
        <v>87</v>
      </c>
    </row>
    <row r="608" spans="1:65" s="2" customFormat="1" ht="10">
      <c r="A608" s="37"/>
      <c r="B608" s="38"/>
      <c r="C608" s="39"/>
      <c r="D608" s="194" t="s">
        <v>279</v>
      </c>
      <c r="E608" s="39"/>
      <c r="F608" s="224" t="s">
        <v>552</v>
      </c>
      <c r="G608" s="39"/>
      <c r="H608" s="225">
        <v>107.57</v>
      </c>
      <c r="I608" s="39"/>
      <c r="J608" s="39"/>
      <c r="K608" s="39"/>
      <c r="L608" s="42"/>
      <c r="M608" s="192"/>
      <c r="N608" s="193"/>
      <c r="O608" s="67"/>
      <c r="P608" s="67"/>
      <c r="Q608" s="67"/>
      <c r="R608" s="67"/>
      <c r="S608" s="67"/>
      <c r="T608" s="68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U608" s="20" t="s">
        <v>87</v>
      </c>
    </row>
    <row r="609" spans="1:47" s="2" customFormat="1" ht="10.5">
      <c r="A609" s="37"/>
      <c r="B609" s="38"/>
      <c r="C609" s="39"/>
      <c r="D609" s="194" t="s">
        <v>279</v>
      </c>
      <c r="E609" s="39"/>
      <c r="F609" s="223" t="s">
        <v>553</v>
      </c>
      <c r="G609" s="39"/>
      <c r="H609" s="39"/>
      <c r="I609" s="39"/>
      <c r="J609" s="39"/>
      <c r="K609" s="39"/>
      <c r="L609" s="42"/>
      <c r="M609" s="192"/>
      <c r="N609" s="193"/>
      <c r="O609" s="67"/>
      <c r="P609" s="67"/>
      <c r="Q609" s="67"/>
      <c r="R609" s="67"/>
      <c r="S609" s="67"/>
      <c r="T609" s="68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U609" s="20" t="s">
        <v>87</v>
      </c>
    </row>
    <row r="610" spans="1:47" s="2" customFormat="1" ht="10">
      <c r="A610" s="37"/>
      <c r="B610" s="38"/>
      <c r="C610" s="39"/>
      <c r="D610" s="194" t="s">
        <v>279</v>
      </c>
      <c r="E610" s="39"/>
      <c r="F610" s="224" t="s">
        <v>349</v>
      </c>
      <c r="G610" s="39"/>
      <c r="H610" s="225">
        <v>19</v>
      </c>
      <c r="I610" s="39"/>
      <c r="J610" s="39"/>
      <c r="K610" s="39"/>
      <c r="L610" s="42"/>
      <c r="M610" s="192"/>
      <c r="N610" s="193"/>
      <c r="O610" s="67"/>
      <c r="P610" s="67"/>
      <c r="Q610" s="67"/>
      <c r="R610" s="67"/>
      <c r="S610" s="67"/>
      <c r="T610" s="68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U610" s="20" t="s">
        <v>87</v>
      </c>
    </row>
    <row r="611" spans="1:47" s="2" customFormat="1" ht="10.5">
      <c r="A611" s="37"/>
      <c r="B611" s="38"/>
      <c r="C611" s="39"/>
      <c r="D611" s="194" t="s">
        <v>279</v>
      </c>
      <c r="E611" s="39"/>
      <c r="F611" s="223" t="s">
        <v>554</v>
      </c>
      <c r="G611" s="39"/>
      <c r="H611" s="39"/>
      <c r="I611" s="39"/>
      <c r="J611" s="39"/>
      <c r="K611" s="39"/>
      <c r="L611" s="42"/>
      <c r="M611" s="192"/>
      <c r="N611" s="193"/>
      <c r="O611" s="67"/>
      <c r="P611" s="67"/>
      <c r="Q611" s="67"/>
      <c r="R611" s="67"/>
      <c r="S611" s="67"/>
      <c r="T611" s="68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U611" s="20" t="s">
        <v>87</v>
      </c>
    </row>
    <row r="612" spans="1:47" s="2" customFormat="1" ht="10">
      <c r="A612" s="37"/>
      <c r="B612" s="38"/>
      <c r="C612" s="39"/>
      <c r="D612" s="194" t="s">
        <v>279</v>
      </c>
      <c r="E612" s="39"/>
      <c r="F612" s="224" t="s">
        <v>555</v>
      </c>
      <c r="G612" s="39"/>
      <c r="H612" s="225">
        <v>2.44</v>
      </c>
      <c r="I612" s="39"/>
      <c r="J612" s="39"/>
      <c r="K612" s="39"/>
      <c r="L612" s="42"/>
      <c r="M612" s="192"/>
      <c r="N612" s="193"/>
      <c r="O612" s="67"/>
      <c r="P612" s="67"/>
      <c r="Q612" s="67"/>
      <c r="R612" s="67"/>
      <c r="S612" s="67"/>
      <c r="T612" s="68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U612" s="20" t="s">
        <v>87</v>
      </c>
    </row>
    <row r="613" spans="1:47" s="2" customFormat="1" ht="10.5">
      <c r="A613" s="37"/>
      <c r="B613" s="38"/>
      <c r="C613" s="39"/>
      <c r="D613" s="194" t="s">
        <v>279</v>
      </c>
      <c r="E613" s="39"/>
      <c r="F613" s="223" t="s">
        <v>556</v>
      </c>
      <c r="G613" s="39"/>
      <c r="H613" s="39"/>
      <c r="I613" s="39"/>
      <c r="J613" s="39"/>
      <c r="K613" s="39"/>
      <c r="L613" s="42"/>
      <c r="M613" s="192"/>
      <c r="N613" s="193"/>
      <c r="O613" s="67"/>
      <c r="P613" s="67"/>
      <c r="Q613" s="67"/>
      <c r="R613" s="67"/>
      <c r="S613" s="67"/>
      <c r="T613" s="68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U613" s="20" t="s">
        <v>87</v>
      </c>
    </row>
    <row r="614" spans="1:47" s="2" customFormat="1" ht="10">
      <c r="A614" s="37"/>
      <c r="B614" s="38"/>
      <c r="C614" s="39"/>
      <c r="D614" s="194" t="s">
        <v>279</v>
      </c>
      <c r="E614" s="39"/>
      <c r="F614" s="224" t="s">
        <v>557</v>
      </c>
      <c r="G614" s="39"/>
      <c r="H614" s="225">
        <v>136.57</v>
      </c>
      <c r="I614" s="39"/>
      <c r="J614" s="39"/>
      <c r="K614" s="39"/>
      <c r="L614" s="42"/>
      <c r="M614" s="192"/>
      <c r="N614" s="193"/>
      <c r="O614" s="67"/>
      <c r="P614" s="67"/>
      <c r="Q614" s="67"/>
      <c r="R614" s="67"/>
      <c r="S614" s="67"/>
      <c r="T614" s="68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U614" s="20" t="s">
        <v>87</v>
      </c>
    </row>
    <row r="615" spans="1:47" s="2" customFormat="1" ht="10.5">
      <c r="A615" s="37"/>
      <c r="B615" s="38"/>
      <c r="C615" s="39"/>
      <c r="D615" s="194" t="s">
        <v>279</v>
      </c>
      <c r="E615" s="39"/>
      <c r="F615" s="223" t="s">
        <v>558</v>
      </c>
      <c r="G615" s="39"/>
      <c r="H615" s="39"/>
      <c r="I615" s="39"/>
      <c r="J615" s="39"/>
      <c r="K615" s="39"/>
      <c r="L615" s="42"/>
      <c r="M615" s="192"/>
      <c r="N615" s="193"/>
      <c r="O615" s="67"/>
      <c r="P615" s="67"/>
      <c r="Q615" s="67"/>
      <c r="R615" s="67"/>
      <c r="S615" s="67"/>
      <c r="T615" s="68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U615" s="20" t="s">
        <v>87</v>
      </c>
    </row>
    <row r="616" spans="1:47" s="2" customFormat="1" ht="10">
      <c r="A616" s="37"/>
      <c r="B616" s="38"/>
      <c r="C616" s="39"/>
      <c r="D616" s="194" t="s">
        <v>279</v>
      </c>
      <c r="E616" s="39"/>
      <c r="F616" s="224" t="s">
        <v>559</v>
      </c>
      <c r="G616" s="39"/>
      <c r="H616" s="225">
        <v>13.81</v>
      </c>
      <c r="I616" s="39"/>
      <c r="J616" s="39"/>
      <c r="K616" s="39"/>
      <c r="L616" s="42"/>
      <c r="M616" s="192"/>
      <c r="N616" s="193"/>
      <c r="O616" s="67"/>
      <c r="P616" s="67"/>
      <c r="Q616" s="67"/>
      <c r="R616" s="67"/>
      <c r="S616" s="67"/>
      <c r="T616" s="68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U616" s="20" t="s">
        <v>87</v>
      </c>
    </row>
    <row r="617" spans="1:47" s="2" customFormat="1" ht="10.5">
      <c r="A617" s="37"/>
      <c r="B617" s="38"/>
      <c r="C617" s="39"/>
      <c r="D617" s="194" t="s">
        <v>279</v>
      </c>
      <c r="E617" s="39"/>
      <c r="F617" s="223" t="s">
        <v>560</v>
      </c>
      <c r="G617" s="39"/>
      <c r="H617" s="39"/>
      <c r="I617" s="39"/>
      <c r="J617" s="39"/>
      <c r="K617" s="39"/>
      <c r="L617" s="42"/>
      <c r="M617" s="192"/>
      <c r="N617" s="193"/>
      <c r="O617" s="67"/>
      <c r="P617" s="67"/>
      <c r="Q617" s="67"/>
      <c r="R617" s="67"/>
      <c r="S617" s="67"/>
      <c r="T617" s="68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U617" s="20" t="s">
        <v>87</v>
      </c>
    </row>
    <row r="618" spans="1:47" s="2" customFormat="1" ht="10">
      <c r="A618" s="37"/>
      <c r="B618" s="38"/>
      <c r="C618" s="39"/>
      <c r="D618" s="194" t="s">
        <v>279</v>
      </c>
      <c r="E618" s="39"/>
      <c r="F618" s="224" t="s">
        <v>561</v>
      </c>
      <c r="G618" s="39"/>
      <c r="H618" s="225">
        <v>5.57</v>
      </c>
      <c r="I618" s="39"/>
      <c r="J618" s="39"/>
      <c r="K618" s="39"/>
      <c r="L618" s="42"/>
      <c r="M618" s="192"/>
      <c r="N618" s="193"/>
      <c r="O618" s="67"/>
      <c r="P618" s="67"/>
      <c r="Q618" s="67"/>
      <c r="R618" s="67"/>
      <c r="S618" s="67"/>
      <c r="T618" s="68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U618" s="20" t="s">
        <v>87</v>
      </c>
    </row>
    <row r="619" spans="1:47" s="2" customFormat="1" ht="10.5">
      <c r="A619" s="37"/>
      <c r="B619" s="38"/>
      <c r="C619" s="39"/>
      <c r="D619" s="194" t="s">
        <v>279</v>
      </c>
      <c r="E619" s="39"/>
      <c r="F619" s="223" t="s">
        <v>562</v>
      </c>
      <c r="G619" s="39"/>
      <c r="H619" s="39"/>
      <c r="I619" s="39"/>
      <c r="J619" s="39"/>
      <c r="K619" s="39"/>
      <c r="L619" s="42"/>
      <c r="M619" s="192"/>
      <c r="N619" s="193"/>
      <c r="O619" s="67"/>
      <c r="P619" s="67"/>
      <c r="Q619" s="67"/>
      <c r="R619" s="67"/>
      <c r="S619" s="67"/>
      <c r="T619" s="68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U619" s="20" t="s">
        <v>87</v>
      </c>
    </row>
    <row r="620" spans="1:47" s="2" customFormat="1" ht="10">
      <c r="A620" s="37"/>
      <c r="B620" s="38"/>
      <c r="C620" s="39"/>
      <c r="D620" s="194" t="s">
        <v>279</v>
      </c>
      <c r="E620" s="39"/>
      <c r="F620" s="224" t="s">
        <v>563</v>
      </c>
      <c r="G620" s="39"/>
      <c r="H620" s="225">
        <v>2.08</v>
      </c>
      <c r="I620" s="39"/>
      <c r="J620" s="39"/>
      <c r="K620" s="39"/>
      <c r="L620" s="42"/>
      <c r="M620" s="192"/>
      <c r="N620" s="193"/>
      <c r="O620" s="67"/>
      <c r="P620" s="67"/>
      <c r="Q620" s="67"/>
      <c r="R620" s="67"/>
      <c r="S620" s="67"/>
      <c r="T620" s="68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U620" s="20" t="s">
        <v>87</v>
      </c>
    </row>
    <row r="621" spans="1:47" s="2" customFormat="1" ht="10.5">
      <c r="A621" s="37"/>
      <c r="B621" s="38"/>
      <c r="C621" s="39"/>
      <c r="D621" s="194" t="s">
        <v>279</v>
      </c>
      <c r="E621" s="39"/>
      <c r="F621" s="223" t="s">
        <v>564</v>
      </c>
      <c r="G621" s="39"/>
      <c r="H621" s="39"/>
      <c r="I621" s="39"/>
      <c r="J621" s="39"/>
      <c r="K621" s="39"/>
      <c r="L621" s="42"/>
      <c r="M621" s="192"/>
      <c r="N621" s="193"/>
      <c r="O621" s="67"/>
      <c r="P621" s="67"/>
      <c r="Q621" s="67"/>
      <c r="R621" s="67"/>
      <c r="S621" s="67"/>
      <c r="T621" s="68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U621" s="20" t="s">
        <v>87</v>
      </c>
    </row>
    <row r="622" spans="1:47" s="2" customFormat="1" ht="10">
      <c r="A622" s="37"/>
      <c r="B622" s="38"/>
      <c r="C622" s="39"/>
      <c r="D622" s="194" t="s">
        <v>279</v>
      </c>
      <c r="E622" s="39"/>
      <c r="F622" s="224" t="s">
        <v>565</v>
      </c>
      <c r="G622" s="39"/>
      <c r="H622" s="225">
        <v>113.69</v>
      </c>
      <c r="I622" s="39"/>
      <c r="J622" s="39"/>
      <c r="K622" s="39"/>
      <c r="L622" s="42"/>
      <c r="M622" s="192"/>
      <c r="N622" s="193"/>
      <c r="O622" s="67"/>
      <c r="P622" s="67"/>
      <c r="Q622" s="67"/>
      <c r="R622" s="67"/>
      <c r="S622" s="67"/>
      <c r="T622" s="68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U622" s="20" t="s">
        <v>87</v>
      </c>
    </row>
    <row r="623" spans="1:47" s="2" customFormat="1" ht="10.5">
      <c r="A623" s="37"/>
      <c r="B623" s="38"/>
      <c r="C623" s="39"/>
      <c r="D623" s="194" t="s">
        <v>279</v>
      </c>
      <c r="E623" s="39"/>
      <c r="F623" s="223" t="s">
        <v>566</v>
      </c>
      <c r="G623" s="39"/>
      <c r="H623" s="39"/>
      <c r="I623" s="39"/>
      <c r="J623" s="39"/>
      <c r="K623" s="39"/>
      <c r="L623" s="42"/>
      <c r="M623" s="192"/>
      <c r="N623" s="193"/>
      <c r="O623" s="67"/>
      <c r="P623" s="67"/>
      <c r="Q623" s="67"/>
      <c r="R623" s="67"/>
      <c r="S623" s="67"/>
      <c r="T623" s="68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U623" s="20" t="s">
        <v>87</v>
      </c>
    </row>
    <row r="624" spans="1:47" s="2" customFormat="1" ht="10">
      <c r="A624" s="37"/>
      <c r="B624" s="38"/>
      <c r="C624" s="39"/>
      <c r="D624" s="194" t="s">
        <v>279</v>
      </c>
      <c r="E624" s="39"/>
      <c r="F624" s="224" t="s">
        <v>567</v>
      </c>
      <c r="G624" s="39"/>
      <c r="H624" s="225">
        <v>6.88</v>
      </c>
      <c r="I624" s="39"/>
      <c r="J624" s="39"/>
      <c r="K624" s="39"/>
      <c r="L624" s="42"/>
      <c r="M624" s="192"/>
      <c r="N624" s="193"/>
      <c r="O624" s="67"/>
      <c r="P624" s="67"/>
      <c r="Q624" s="67"/>
      <c r="R624" s="67"/>
      <c r="S624" s="67"/>
      <c r="T624" s="68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U624" s="20" t="s">
        <v>87</v>
      </c>
    </row>
    <row r="625" spans="1:65" s="2" customFormat="1" ht="10.5">
      <c r="A625" s="37"/>
      <c r="B625" s="38"/>
      <c r="C625" s="39"/>
      <c r="D625" s="194" t="s">
        <v>279</v>
      </c>
      <c r="E625" s="39"/>
      <c r="F625" s="223" t="s">
        <v>568</v>
      </c>
      <c r="G625" s="39"/>
      <c r="H625" s="39"/>
      <c r="I625" s="39"/>
      <c r="J625" s="39"/>
      <c r="K625" s="39"/>
      <c r="L625" s="42"/>
      <c r="M625" s="192"/>
      <c r="N625" s="193"/>
      <c r="O625" s="67"/>
      <c r="P625" s="67"/>
      <c r="Q625" s="67"/>
      <c r="R625" s="67"/>
      <c r="S625" s="67"/>
      <c r="T625" s="68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U625" s="20" t="s">
        <v>87</v>
      </c>
    </row>
    <row r="626" spans="1:65" s="2" customFormat="1" ht="10">
      <c r="A626" s="37"/>
      <c r="B626" s="38"/>
      <c r="C626" s="39"/>
      <c r="D626" s="194" t="s">
        <v>279</v>
      </c>
      <c r="E626" s="39"/>
      <c r="F626" s="224" t="s">
        <v>569</v>
      </c>
      <c r="G626" s="39"/>
      <c r="H626" s="225">
        <v>137.32</v>
      </c>
      <c r="I626" s="39"/>
      <c r="J626" s="39"/>
      <c r="K626" s="39"/>
      <c r="L626" s="42"/>
      <c r="M626" s="192"/>
      <c r="N626" s="193"/>
      <c r="O626" s="67"/>
      <c r="P626" s="67"/>
      <c r="Q626" s="67"/>
      <c r="R626" s="67"/>
      <c r="S626" s="67"/>
      <c r="T626" s="68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U626" s="20" t="s">
        <v>87</v>
      </c>
    </row>
    <row r="627" spans="1:65" s="2" customFormat="1" ht="37.75" customHeight="1">
      <c r="A627" s="37"/>
      <c r="B627" s="38"/>
      <c r="C627" s="176" t="s">
        <v>614</v>
      </c>
      <c r="D627" s="176" t="s">
        <v>121</v>
      </c>
      <c r="E627" s="177" t="s">
        <v>615</v>
      </c>
      <c r="F627" s="178" t="s">
        <v>616</v>
      </c>
      <c r="G627" s="179" t="s">
        <v>317</v>
      </c>
      <c r="H627" s="180">
        <v>57.225000000000001</v>
      </c>
      <c r="I627" s="181"/>
      <c r="J627" s="182">
        <f>ROUND(I627*H627,2)</f>
        <v>0</v>
      </c>
      <c r="K627" s="178" t="s">
        <v>125</v>
      </c>
      <c r="L627" s="42"/>
      <c r="M627" s="183" t="s">
        <v>19</v>
      </c>
      <c r="N627" s="184" t="s">
        <v>48</v>
      </c>
      <c r="O627" s="67"/>
      <c r="P627" s="185">
        <f>O627*H627</f>
        <v>0</v>
      </c>
      <c r="Q627" s="185">
        <v>0</v>
      </c>
      <c r="R627" s="185">
        <f>Q627*H627</f>
        <v>0</v>
      </c>
      <c r="S627" s="185">
        <v>0</v>
      </c>
      <c r="T627" s="186">
        <f>S627*H627</f>
        <v>0</v>
      </c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R627" s="187" t="s">
        <v>145</v>
      </c>
      <c r="AT627" s="187" t="s">
        <v>121</v>
      </c>
      <c r="AU627" s="187" t="s">
        <v>87</v>
      </c>
      <c r="AY627" s="20" t="s">
        <v>118</v>
      </c>
      <c r="BE627" s="188">
        <f>IF(N627="základní",J627,0)</f>
        <v>0</v>
      </c>
      <c r="BF627" s="188">
        <f>IF(N627="snížená",J627,0)</f>
        <v>0</v>
      </c>
      <c r="BG627" s="188">
        <f>IF(N627="zákl. přenesená",J627,0)</f>
        <v>0</v>
      </c>
      <c r="BH627" s="188">
        <f>IF(N627="sníž. přenesená",J627,0)</f>
        <v>0</v>
      </c>
      <c r="BI627" s="188">
        <f>IF(N627="nulová",J627,0)</f>
        <v>0</v>
      </c>
      <c r="BJ627" s="20" t="s">
        <v>85</v>
      </c>
      <c r="BK627" s="188">
        <f>ROUND(I627*H627,2)</f>
        <v>0</v>
      </c>
      <c r="BL627" s="20" t="s">
        <v>145</v>
      </c>
      <c r="BM627" s="187" t="s">
        <v>617</v>
      </c>
    </row>
    <row r="628" spans="1:65" s="2" customFormat="1" ht="10">
      <c r="A628" s="37"/>
      <c r="B628" s="38"/>
      <c r="C628" s="39"/>
      <c r="D628" s="189" t="s">
        <v>128</v>
      </c>
      <c r="E628" s="39"/>
      <c r="F628" s="190" t="s">
        <v>618</v>
      </c>
      <c r="G628" s="39"/>
      <c r="H628" s="39"/>
      <c r="I628" s="191"/>
      <c r="J628" s="39"/>
      <c r="K628" s="39"/>
      <c r="L628" s="42"/>
      <c r="M628" s="192"/>
      <c r="N628" s="193"/>
      <c r="O628" s="67"/>
      <c r="P628" s="67"/>
      <c r="Q628" s="67"/>
      <c r="R628" s="67"/>
      <c r="S628" s="67"/>
      <c r="T628" s="68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T628" s="20" t="s">
        <v>128</v>
      </c>
      <c r="AU628" s="20" t="s">
        <v>87</v>
      </c>
    </row>
    <row r="629" spans="1:65" s="13" customFormat="1" ht="10">
      <c r="B629" s="201"/>
      <c r="C629" s="202"/>
      <c r="D629" s="194" t="s">
        <v>270</v>
      </c>
      <c r="E629" s="204" t="s">
        <v>19</v>
      </c>
      <c r="F629" s="249" t="s">
        <v>203</v>
      </c>
      <c r="G629" s="202"/>
      <c r="H629" s="205">
        <v>57.225000000000001</v>
      </c>
      <c r="I629" s="206"/>
      <c r="J629" s="202"/>
      <c r="K629" s="202"/>
      <c r="L629" s="207"/>
      <c r="M629" s="208"/>
      <c r="N629" s="209"/>
      <c r="O629" s="209"/>
      <c r="P629" s="209"/>
      <c r="Q629" s="209"/>
      <c r="R629" s="209"/>
      <c r="S629" s="209"/>
      <c r="T629" s="210"/>
      <c r="AT629" s="211" t="s">
        <v>270</v>
      </c>
      <c r="AU629" s="211" t="s">
        <v>87</v>
      </c>
      <c r="AV629" s="13" t="s">
        <v>87</v>
      </c>
      <c r="AW629" s="13" t="s">
        <v>38</v>
      </c>
      <c r="AX629" s="13" t="s">
        <v>85</v>
      </c>
      <c r="AY629" s="211" t="s">
        <v>118</v>
      </c>
    </row>
    <row r="630" spans="1:65" s="2" customFormat="1" ht="10">
      <c r="A630" s="37"/>
      <c r="B630" s="38"/>
      <c r="C630" s="39"/>
      <c r="D630" s="194" t="s">
        <v>279</v>
      </c>
      <c r="E630" s="39"/>
      <c r="F630" s="250" t="s">
        <v>519</v>
      </c>
      <c r="G630" s="39"/>
      <c r="H630" s="39"/>
      <c r="I630" s="39"/>
      <c r="J630" s="39"/>
      <c r="K630" s="39"/>
      <c r="L630" s="42"/>
      <c r="M630" s="192"/>
      <c r="N630" s="193"/>
      <c r="O630" s="67"/>
      <c r="P630" s="67"/>
      <c r="Q630" s="67"/>
      <c r="R630" s="67"/>
      <c r="S630" s="67"/>
      <c r="T630" s="68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U630" s="20" t="s">
        <v>87</v>
      </c>
    </row>
    <row r="631" spans="1:65" s="2" customFormat="1" ht="10">
      <c r="A631" s="37"/>
      <c r="B631" s="38"/>
      <c r="C631" s="39"/>
      <c r="D631" s="194" t="s">
        <v>279</v>
      </c>
      <c r="E631" s="39"/>
      <c r="F631" s="224" t="s">
        <v>520</v>
      </c>
      <c r="G631" s="39"/>
      <c r="H631" s="225">
        <v>57.225000000000001</v>
      </c>
      <c r="I631" s="39"/>
      <c r="J631" s="39"/>
      <c r="K631" s="39"/>
      <c r="L631" s="42"/>
      <c r="M631" s="192"/>
      <c r="N631" s="193"/>
      <c r="O631" s="67"/>
      <c r="P631" s="67"/>
      <c r="Q631" s="67"/>
      <c r="R631" s="67"/>
      <c r="S631" s="67"/>
      <c r="T631" s="68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U631" s="20" t="s">
        <v>87</v>
      </c>
    </row>
    <row r="632" spans="1:65" s="2" customFormat="1" ht="10.5">
      <c r="A632" s="37"/>
      <c r="B632" s="38"/>
      <c r="C632" s="39"/>
      <c r="D632" s="194" t="s">
        <v>279</v>
      </c>
      <c r="E632" s="39"/>
      <c r="F632" s="226" t="s">
        <v>462</v>
      </c>
      <c r="G632" s="39"/>
      <c r="H632" s="39"/>
      <c r="I632" s="39"/>
      <c r="J632" s="39"/>
      <c r="K632" s="39"/>
      <c r="L632" s="42"/>
      <c r="M632" s="192"/>
      <c r="N632" s="193"/>
      <c r="O632" s="67"/>
      <c r="P632" s="67"/>
      <c r="Q632" s="67"/>
      <c r="R632" s="67"/>
      <c r="S632" s="67"/>
      <c r="T632" s="68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U632" s="20" t="s">
        <v>87</v>
      </c>
    </row>
    <row r="633" spans="1:65" s="2" customFormat="1" ht="10">
      <c r="A633" s="37"/>
      <c r="B633" s="38"/>
      <c r="C633" s="39"/>
      <c r="D633" s="194" t="s">
        <v>279</v>
      </c>
      <c r="E633" s="39"/>
      <c r="F633" s="227" t="s">
        <v>463</v>
      </c>
      <c r="G633" s="39"/>
      <c r="H633" s="225">
        <v>57.225000000000001</v>
      </c>
      <c r="I633" s="39"/>
      <c r="J633" s="39"/>
      <c r="K633" s="39"/>
      <c r="L633" s="42"/>
      <c r="M633" s="192"/>
      <c r="N633" s="193"/>
      <c r="O633" s="67"/>
      <c r="P633" s="67"/>
      <c r="Q633" s="67"/>
      <c r="R633" s="67"/>
      <c r="S633" s="67"/>
      <c r="T633" s="68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U633" s="20" t="s">
        <v>87</v>
      </c>
    </row>
    <row r="634" spans="1:65" s="12" customFormat="1" ht="22.75" customHeight="1">
      <c r="B634" s="160"/>
      <c r="C634" s="161"/>
      <c r="D634" s="162" t="s">
        <v>76</v>
      </c>
      <c r="E634" s="174" t="s">
        <v>174</v>
      </c>
      <c r="F634" s="174" t="s">
        <v>619</v>
      </c>
      <c r="G634" s="161"/>
      <c r="H634" s="161"/>
      <c r="I634" s="164"/>
      <c r="J634" s="175">
        <f>BK634</f>
        <v>0</v>
      </c>
      <c r="K634" s="161"/>
      <c r="L634" s="166"/>
      <c r="M634" s="167"/>
      <c r="N634" s="168"/>
      <c r="O634" s="168"/>
      <c r="P634" s="169">
        <f>SUM(P635:P759)</f>
        <v>0</v>
      </c>
      <c r="Q634" s="168"/>
      <c r="R634" s="169">
        <f>SUM(R635:R759)</f>
        <v>0</v>
      </c>
      <c r="S634" s="168"/>
      <c r="T634" s="170">
        <f>SUM(T635:T759)</f>
        <v>9.5070200000000007</v>
      </c>
      <c r="AR634" s="171" t="s">
        <v>85</v>
      </c>
      <c r="AT634" s="172" t="s">
        <v>76</v>
      </c>
      <c r="AU634" s="172" t="s">
        <v>85</v>
      </c>
      <c r="AY634" s="171" t="s">
        <v>118</v>
      </c>
      <c r="BK634" s="173">
        <f>SUM(BK635:BK759)</f>
        <v>0</v>
      </c>
    </row>
    <row r="635" spans="1:65" s="2" customFormat="1" ht="44.25" customHeight="1">
      <c r="A635" s="37"/>
      <c r="B635" s="38"/>
      <c r="C635" s="176" t="s">
        <v>620</v>
      </c>
      <c r="D635" s="176" t="s">
        <v>121</v>
      </c>
      <c r="E635" s="177" t="s">
        <v>621</v>
      </c>
      <c r="F635" s="178" t="s">
        <v>622</v>
      </c>
      <c r="G635" s="179" t="s">
        <v>267</v>
      </c>
      <c r="H635" s="180">
        <v>544</v>
      </c>
      <c r="I635" s="181"/>
      <c r="J635" s="182">
        <f>ROUND(I635*H635,2)</f>
        <v>0</v>
      </c>
      <c r="K635" s="178" t="s">
        <v>125</v>
      </c>
      <c r="L635" s="42"/>
      <c r="M635" s="183" t="s">
        <v>19</v>
      </c>
      <c r="N635" s="184" t="s">
        <v>48</v>
      </c>
      <c r="O635" s="67"/>
      <c r="P635" s="185">
        <f>O635*H635</f>
        <v>0</v>
      </c>
      <c r="Q635" s="185">
        <v>0</v>
      </c>
      <c r="R635" s="185">
        <f>Q635*H635</f>
        <v>0</v>
      </c>
      <c r="S635" s="185">
        <v>0</v>
      </c>
      <c r="T635" s="186">
        <f>S635*H635</f>
        <v>0</v>
      </c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R635" s="187" t="s">
        <v>145</v>
      </c>
      <c r="AT635" s="187" t="s">
        <v>121</v>
      </c>
      <c r="AU635" s="187" t="s">
        <v>87</v>
      </c>
      <c r="AY635" s="20" t="s">
        <v>118</v>
      </c>
      <c r="BE635" s="188">
        <f>IF(N635="základní",J635,0)</f>
        <v>0</v>
      </c>
      <c r="BF635" s="188">
        <f>IF(N635="snížená",J635,0)</f>
        <v>0</v>
      </c>
      <c r="BG635" s="188">
        <f>IF(N635="zákl. přenesená",J635,0)</f>
        <v>0</v>
      </c>
      <c r="BH635" s="188">
        <f>IF(N635="sníž. přenesená",J635,0)</f>
        <v>0</v>
      </c>
      <c r="BI635" s="188">
        <f>IF(N635="nulová",J635,0)</f>
        <v>0</v>
      </c>
      <c r="BJ635" s="20" t="s">
        <v>85</v>
      </c>
      <c r="BK635" s="188">
        <f>ROUND(I635*H635,2)</f>
        <v>0</v>
      </c>
      <c r="BL635" s="20" t="s">
        <v>145</v>
      </c>
      <c r="BM635" s="187" t="s">
        <v>623</v>
      </c>
    </row>
    <row r="636" spans="1:65" s="2" customFormat="1" ht="10">
      <c r="A636" s="37"/>
      <c r="B636" s="38"/>
      <c r="C636" s="39"/>
      <c r="D636" s="189" t="s">
        <v>128</v>
      </c>
      <c r="E636" s="39"/>
      <c r="F636" s="190" t="s">
        <v>624</v>
      </c>
      <c r="G636" s="39"/>
      <c r="H636" s="39"/>
      <c r="I636" s="191"/>
      <c r="J636" s="39"/>
      <c r="K636" s="39"/>
      <c r="L636" s="42"/>
      <c r="M636" s="192"/>
      <c r="N636" s="193"/>
      <c r="O636" s="67"/>
      <c r="P636" s="67"/>
      <c r="Q636" s="67"/>
      <c r="R636" s="67"/>
      <c r="S636" s="67"/>
      <c r="T636" s="68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T636" s="20" t="s">
        <v>128</v>
      </c>
      <c r="AU636" s="20" t="s">
        <v>87</v>
      </c>
    </row>
    <row r="637" spans="1:65" s="15" customFormat="1" ht="10">
      <c r="B637" s="228"/>
      <c r="C637" s="229"/>
      <c r="D637" s="194" t="s">
        <v>270</v>
      </c>
      <c r="E637" s="230" t="s">
        <v>19</v>
      </c>
      <c r="F637" s="231" t="s">
        <v>625</v>
      </c>
      <c r="G637" s="229"/>
      <c r="H637" s="230" t="s">
        <v>19</v>
      </c>
      <c r="I637" s="232"/>
      <c r="J637" s="229"/>
      <c r="K637" s="229"/>
      <c r="L637" s="233"/>
      <c r="M637" s="234"/>
      <c r="N637" s="235"/>
      <c r="O637" s="235"/>
      <c r="P637" s="235"/>
      <c r="Q637" s="235"/>
      <c r="R637" s="235"/>
      <c r="S637" s="235"/>
      <c r="T637" s="236"/>
      <c r="AT637" s="237" t="s">
        <v>270</v>
      </c>
      <c r="AU637" s="237" t="s">
        <v>87</v>
      </c>
      <c r="AV637" s="15" t="s">
        <v>85</v>
      </c>
      <c r="AW637" s="15" t="s">
        <v>38</v>
      </c>
      <c r="AX637" s="15" t="s">
        <v>77</v>
      </c>
      <c r="AY637" s="237" t="s">
        <v>118</v>
      </c>
    </row>
    <row r="638" spans="1:65" s="13" customFormat="1" ht="10">
      <c r="B638" s="201"/>
      <c r="C638" s="202"/>
      <c r="D638" s="194" t="s">
        <v>270</v>
      </c>
      <c r="E638" s="203" t="s">
        <v>19</v>
      </c>
      <c r="F638" s="204" t="s">
        <v>626</v>
      </c>
      <c r="G638" s="202"/>
      <c r="H638" s="205">
        <v>144</v>
      </c>
      <c r="I638" s="206"/>
      <c r="J638" s="202"/>
      <c r="K638" s="202"/>
      <c r="L638" s="207"/>
      <c r="M638" s="208"/>
      <c r="N638" s="209"/>
      <c r="O638" s="209"/>
      <c r="P638" s="209"/>
      <c r="Q638" s="209"/>
      <c r="R638" s="209"/>
      <c r="S638" s="209"/>
      <c r="T638" s="210"/>
      <c r="AT638" s="211" t="s">
        <v>270</v>
      </c>
      <c r="AU638" s="211" t="s">
        <v>87</v>
      </c>
      <c r="AV638" s="13" t="s">
        <v>87</v>
      </c>
      <c r="AW638" s="13" t="s">
        <v>38</v>
      </c>
      <c r="AX638" s="13" t="s">
        <v>77</v>
      </c>
      <c r="AY638" s="211" t="s">
        <v>118</v>
      </c>
    </row>
    <row r="639" spans="1:65" s="13" customFormat="1" ht="10">
      <c r="B639" s="201"/>
      <c r="C639" s="202"/>
      <c r="D639" s="194" t="s">
        <v>270</v>
      </c>
      <c r="E639" s="203" t="s">
        <v>19</v>
      </c>
      <c r="F639" s="204" t="s">
        <v>627</v>
      </c>
      <c r="G639" s="202"/>
      <c r="H639" s="205">
        <v>128</v>
      </c>
      <c r="I639" s="206"/>
      <c r="J639" s="202"/>
      <c r="K639" s="202"/>
      <c r="L639" s="207"/>
      <c r="M639" s="208"/>
      <c r="N639" s="209"/>
      <c r="O639" s="209"/>
      <c r="P639" s="209"/>
      <c r="Q639" s="209"/>
      <c r="R639" s="209"/>
      <c r="S639" s="209"/>
      <c r="T639" s="210"/>
      <c r="AT639" s="211" t="s">
        <v>270</v>
      </c>
      <c r="AU639" s="211" t="s">
        <v>87</v>
      </c>
      <c r="AV639" s="13" t="s">
        <v>87</v>
      </c>
      <c r="AW639" s="13" t="s">
        <v>38</v>
      </c>
      <c r="AX639" s="13" t="s">
        <v>77</v>
      </c>
      <c r="AY639" s="211" t="s">
        <v>118</v>
      </c>
    </row>
    <row r="640" spans="1:65" s="13" customFormat="1" ht="10">
      <c r="B640" s="201"/>
      <c r="C640" s="202"/>
      <c r="D640" s="194" t="s">
        <v>270</v>
      </c>
      <c r="E640" s="203" t="s">
        <v>19</v>
      </c>
      <c r="F640" s="204" t="s">
        <v>628</v>
      </c>
      <c r="G640" s="202"/>
      <c r="H640" s="205">
        <v>144</v>
      </c>
      <c r="I640" s="206"/>
      <c r="J640" s="202"/>
      <c r="K640" s="202"/>
      <c r="L640" s="207"/>
      <c r="M640" s="208"/>
      <c r="N640" s="209"/>
      <c r="O640" s="209"/>
      <c r="P640" s="209"/>
      <c r="Q640" s="209"/>
      <c r="R640" s="209"/>
      <c r="S640" s="209"/>
      <c r="T640" s="210"/>
      <c r="AT640" s="211" t="s">
        <v>270</v>
      </c>
      <c r="AU640" s="211" t="s">
        <v>87</v>
      </c>
      <c r="AV640" s="13" t="s">
        <v>87</v>
      </c>
      <c r="AW640" s="13" t="s">
        <v>38</v>
      </c>
      <c r="AX640" s="13" t="s">
        <v>77</v>
      </c>
      <c r="AY640" s="211" t="s">
        <v>118</v>
      </c>
    </row>
    <row r="641" spans="1:65" s="13" customFormat="1" ht="10">
      <c r="B641" s="201"/>
      <c r="C641" s="202"/>
      <c r="D641" s="194" t="s">
        <v>270</v>
      </c>
      <c r="E641" s="203" t="s">
        <v>19</v>
      </c>
      <c r="F641" s="204" t="s">
        <v>629</v>
      </c>
      <c r="G641" s="202"/>
      <c r="H641" s="205">
        <v>128</v>
      </c>
      <c r="I641" s="206"/>
      <c r="J641" s="202"/>
      <c r="K641" s="202"/>
      <c r="L641" s="207"/>
      <c r="M641" s="208"/>
      <c r="N641" s="209"/>
      <c r="O641" s="209"/>
      <c r="P641" s="209"/>
      <c r="Q641" s="209"/>
      <c r="R641" s="209"/>
      <c r="S641" s="209"/>
      <c r="T641" s="210"/>
      <c r="AT641" s="211" t="s">
        <v>270</v>
      </c>
      <c r="AU641" s="211" t="s">
        <v>87</v>
      </c>
      <c r="AV641" s="13" t="s">
        <v>87</v>
      </c>
      <c r="AW641" s="13" t="s">
        <v>38</v>
      </c>
      <c r="AX641" s="13" t="s">
        <v>77</v>
      </c>
      <c r="AY641" s="211" t="s">
        <v>118</v>
      </c>
    </row>
    <row r="642" spans="1:65" s="14" customFormat="1" ht="10">
      <c r="B642" s="212"/>
      <c r="C642" s="213"/>
      <c r="D642" s="194" t="s">
        <v>270</v>
      </c>
      <c r="E642" s="214" t="s">
        <v>236</v>
      </c>
      <c r="F642" s="215" t="s">
        <v>273</v>
      </c>
      <c r="G642" s="213"/>
      <c r="H642" s="216">
        <v>544</v>
      </c>
      <c r="I642" s="217"/>
      <c r="J642" s="213"/>
      <c r="K642" s="213"/>
      <c r="L642" s="218"/>
      <c r="M642" s="219"/>
      <c r="N642" s="220"/>
      <c r="O642" s="220"/>
      <c r="P642" s="220"/>
      <c r="Q642" s="220"/>
      <c r="R642" s="220"/>
      <c r="S642" s="220"/>
      <c r="T642" s="221"/>
      <c r="AT642" s="222" t="s">
        <v>270</v>
      </c>
      <c r="AU642" s="222" t="s">
        <v>87</v>
      </c>
      <c r="AV642" s="14" t="s">
        <v>145</v>
      </c>
      <c r="AW642" s="14" t="s">
        <v>38</v>
      </c>
      <c r="AX642" s="14" t="s">
        <v>85</v>
      </c>
      <c r="AY642" s="222" t="s">
        <v>118</v>
      </c>
    </row>
    <row r="643" spans="1:65" s="2" customFormat="1" ht="49" customHeight="1">
      <c r="A643" s="37"/>
      <c r="B643" s="38"/>
      <c r="C643" s="176" t="s">
        <v>630</v>
      </c>
      <c r="D643" s="176" t="s">
        <v>121</v>
      </c>
      <c r="E643" s="177" t="s">
        <v>631</v>
      </c>
      <c r="F643" s="178" t="s">
        <v>632</v>
      </c>
      <c r="G643" s="179" t="s">
        <v>267</v>
      </c>
      <c r="H643" s="180">
        <v>40800</v>
      </c>
      <c r="I643" s="181"/>
      <c r="J643" s="182">
        <f>ROUND(I643*H643,2)</f>
        <v>0</v>
      </c>
      <c r="K643" s="178" t="s">
        <v>125</v>
      </c>
      <c r="L643" s="42"/>
      <c r="M643" s="183" t="s">
        <v>19</v>
      </c>
      <c r="N643" s="184" t="s">
        <v>48</v>
      </c>
      <c r="O643" s="67"/>
      <c r="P643" s="185">
        <f>O643*H643</f>
        <v>0</v>
      </c>
      <c r="Q643" s="185">
        <v>0</v>
      </c>
      <c r="R643" s="185">
        <f>Q643*H643</f>
        <v>0</v>
      </c>
      <c r="S643" s="185">
        <v>0</v>
      </c>
      <c r="T643" s="186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187" t="s">
        <v>145</v>
      </c>
      <c r="AT643" s="187" t="s">
        <v>121</v>
      </c>
      <c r="AU643" s="187" t="s">
        <v>87</v>
      </c>
      <c r="AY643" s="20" t="s">
        <v>118</v>
      </c>
      <c r="BE643" s="188">
        <f>IF(N643="základní",J643,0)</f>
        <v>0</v>
      </c>
      <c r="BF643" s="188">
        <f>IF(N643="snížená",J643,0)</f>
        <v>0</v>
      </c>
      <c r="BG643" s="188">
        <f>IF(N643="zákl. přenesená",J643,0)</f>
        <v>0</v>
      </c>
      <c r="BH643" s="188">
        <f>IF(N643="sníž. přenesená",J643,0)</f>
        <v>0</v>
      </c>
      <c r="BI643" s="188">
        <f>IF(N643="nulová",J643,0)</f>
        <v>0</v>
      </c>
      <c r="BJ643" s="20" t="s">
        <v>85</v>
      </c>
      <c r="BK643" s="188">
        <f>ROUND(I643*H643,2)</f>
        <v>0</v>
      </c>
      <c r="BL643" s="20" t="s">
        <v>145</v>
      </c>
      <c r="BM643" s="187" t="s">
        <v>633</v>
      </c>
    </row>
    <row r="644" spans="1:65" s="2" customFormat="1" ht="10">
      <c r="A644" s="37"/>
      <c r="B644" s="38"/>
      <c r="C644" s="39"/>
      <c r="D644" s="189" t="s">
        <v>128</v>
      </c>
      <c r="E644" s="39"/>
      <c r="F644" s="190" t="s">
        <v>634</v>
      </c>
      <c r="G644" s="39"/>
      <c r="H644" s="39"/>
      <c r="I644" s="191"/>
      <c r="J644" s="39"/>
      <c r="K644" s="39"/>
      <c r="L644" s="42"/>
      <c r="M644" s="192"/>
      <c r="N644" s="193"/>
      <c r="O644" s="67"/>
      <c r="P644" s="67"/>
      <c r="Q644" s="67"/>
      <c r="R644" s="67"/>
      <c r="S644" s="67"/>
      <c r="T644" s="68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T644" s="20" t="s">
        <v>128</v>
      </c>
      <c r="AU644" s="20" t="s">
        <v>87</v>
      </c>
    </row>
    <row r="645" spans="1:65" s="13" customFormat="1" ht="10">
      <c r="B645" s="201"/>
      <c r="C645" s="202"/>
      <c r="D645" s="194" t="s">
        <v>270</v>
      </c>
      <c r="E645" s="202"/>
      <c r="F645" s="204" t="s">
        <v>635</v>
      </c>
      <c r="G645" s="202"/>
      <c r="H645" s="205">
        <v>40800</v>
      </c>
      <c r="I645" s="206"/>
      <c r="J645" s="202"/>
      <c r="K645" s="202"/>
      <c r="L645" s="207"/>
      <c r="M645" s="208"/>
      <c r="N645" s="209"/>
      <c r="O645" s="209"/>
      <c r="P645" s="209"/>
      <c r="Q645" s="209"/>
      <c r="R645" s="209"/>
      <c r="S645" s="209"/>
      <c r="T645" s="210"/>
      <c r="AT645" s="211" t="s">
        <v>270</v>
      </c>
      <c r="AU645" s="211" t="s">
        <v>87</v>
      </c>
      <c r="AV645" s="13" t="s">
        <v>87</v>
      </c>
      <c r="AW645" s="13" t="s">
        <v>4</v>
      </c>
      <c r="AX645" s="13" t="s">
        <v>85</v>
      </c>
      <c r="AY645" s="211" t="s">
        <v>118</v>
      </c>
    </row>
    <row r="646" spans="1:65" s="2" customFormat="1" ht="62.75" customHeight="1">
      <c r="A646" s="37"/>
      <c r="B646" s="38"/>
      <c r="C646" s="176" t="s">
        <v>636</v>
      </c>
      <c r="D646" s="176" t="s">
        <v>121</v>
      </c>
      <c r="E646" s="177" t="s">
        <v>637</v>
      </c>
      <c r="F646" s="178" t="s">
        <v>638</v>
      </c>
      <c r="G646" s="179" t="s">
        <v>639</v>
      </c>
      <c r="H646" s="180">
        <v>1</v>
      </c>
      <c r="I646" s="181"/>
      <c r="J646" s="182">
        <f>ROUND(I646*H646,2)</f>
        <v>0</v>
      </c>
      <c r="K646" s="178" t="s">
        <v>125</v>
      </c>
      <c r="L646" s="42"/>
      <c r="M646" s="183" t="s">
        <v>19</v>
      </c>
      <c r="N646" s="184" t="s">
        <v>48</v>
      </c>
      <c r="O646" s="67"/>
      <c r="P646" s="185">
        <f>O646*H646</f>
        <v>0</v>
      </c>
      <c r="Q646" s="185">
        <v>0</v>
      </c>
      <c r="R646" s="185">
        <f>Q646*H646</f>
        <v>0</v>
      </c>
      <c r="S646" s="185">
        <v>0</v>
      </c>
      <c r="T646" s="186">
        <f>S646*H646</f>
        <v>0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7" t="s">
        <v>145</v>
      </c>
      <c r="AT646" s="187" t="s">
        <v>121</v>
      </c>
      <c r="AU646" s="187" t="s">
        <v>87</v>
      </c>
      <c r="AY646" s="20" t="s">
        <v>118</v>
      </c>
      <c r="BE646" s="188">
        <f>IF(N646="základní",J646,0)</f>
        <v>0</v>
      </c>
      <c r="BF646" s="188">
        <f>IF(N646="snížená",J646,0)</f>
        <v>0</v>
      </c>
      <c r="BG646" s="188">
        <f>IF(N646="zákl. přenesená",J646,0)</f>
        <v>0</v>
      </c>
      <c r="BH646" s="188">
        <f>IF(N646="sníž. přenesená",J646,0)</f>
        <v>0</v>
      </c>
      <c r="BI646" s="188">
        <f>IF(N646="nulová",J646,0)</f>
        <v>0</v>
      </c>
      <c r="BJ646" s="20" t="s">
        <v>85</v>
      </c>
      <c r="BK646" s="188">
        <f>ROUND(I646*H646,2)</f>
        <v>0</v>
      </c>
      <c r="BL646" s="20" t="s">
        <v>145</v>
      </c>
      <c r="BM646" s="187" t="s">
        <v>640</v>
      </c>
    </row>
    <row r="647" spans="1:65" s="2" customFormat="1" ht="10">
      <c r="A647" s="37"/>
      <c r="B647" s="38"/>
      <c r="C647" s="39"/>
      <c r="D647" s="189" t="s">
        <v>128</v>
      </c>
      <c r="E647" s="39"/>
      <c r="F647" s="190" t="s">
        <v>641</v>
      </c>
      <c r="G647" s="39"/>
      <c r="H647" s="39"/>
      <c r="I647" s="191"/>
      <c r="J647" s="39"/>
      <c r="K647" s="39"/>
      <c r="L647" s="42"/>
      <c r="M647" s="192"/>
      <c r="N647" s="193"/>
      <c r="O647" s="67"/>
      <c r="P647" s="67"/>
      <c r="Q647" s="67"/>
      <c r="R647" s="67"/>
      <c r="S647" s="67"/>
      <c r="T647" s="68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20" t="s">
        <v>128</v>
      </c>
      <c r="AU647" s="20" t="s">
        <v>87</v>
      </c>
    </row>
    <row r="648" spans="1:65" s="13" customFormat="1" ht="10">
      <c r="B648" s="201"/>
      <c r="C648" s="202"/>
      <c r="D648" s="194" t="s">
        <v>270</v>
      </c>
      <c r="E648" s="203" t="s">
        <v>19</v>
      </c>
      <c r="F648" s="204" t="s">
        <v>85</v>
      </c>
      <c r="G648" s="202"/>
      <c r="H648" s="205">
        <v>1</v>
      </c>
      <c r="I648" s="206"/>
      <c r="J648" s="202"/>
      <c r="K648" s="202"/>
      <c r="L648" s="207"/>
      <c r="M648" s="208"/>
      <c r="N648" s="209"/>
      <c r="O648" s="209"/>
      <c r="P648" s="209"/>
      <c r="Q648" s="209"/>
      <c r="R648" s="209"/>
      <c r="S648" s="209"/>
      <c r="T648" s="210"/>
      <c r="AT648" s="211" t="s">
        <v>270</v>
      </c>
      <c r="AU648" s="211" t="s">
        <v>87</v>
      </c>
      <c r="AV648" s="13" t="s">
        <v>87</v>
      </c>
      <c r="AW648" s="13" t="s">
        <v>38</v>
      </c>
      <c r="AX648" s="13" t="s">
        <v>85</v>
      </c>
      <c r="AY648" s="211" t="s">
        <v>118</v>
      </c>
    </row>
    <row r="649" spans="1:65" s="2" customFormat="1" ht="44.25" customHeight="1">
      <c r="A649" s="37"/>
      <c r="B649" s="38"/>
      <c r="C649" s="176" t="s">
        <v>642</v>
      </c>
      <c r="D649" s="176" t="s">
        <v>121</v>
      </c>
      <c r="E649" s="177" t="s">
        <v>643</v>
      </c>
      <c r="F649" s="178" t="s">
        <v>644</v>
      </c>
      <c r="G649" s="179" t="s">
        <v>267</v>
      </c>
      <c r="H649" s="180">
        <v>544</v>
      </c>
      <c r="I649" s="181"/>
      <c r="J649" s="182">
        <f>ROUND(I649*H649,2)</f>
        <v>0</v>
      </c>
      <c r="K649" s="178" t="s">
        <v>125</v>
      </c>
      <c r="L649" s="42"/>
      <c r="M649" s="183" t="s">
        <v>19</v>
      </c>
      <c r="N649" s="184" t="s">
        <v>48</v>
      </c>
      <c r="O649" s="67"/>
      <c r="P649" s="185">
        <f>O649*H649</f>
        <v>0</v>
      </c>
      <c r="Q649" s="185">
        <v>0</v>
      </c>
      <c r="R649" s="185">
        <f>Q649*H649</f>
        <v>0</v>
      </c>
      <c r="S649" s="185">
        <v>0</v>
      </c>
      <c r="T649" s="186">
        <f>S649*H649</f>
        <v>0</v>
      </c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R649" s="187" t="s">
        <v>145</v>
      </c>
      <c r="AT649" s="187" t="s">
        <v>121</v>
      </c>
      <c r="AU649" s="187" t="s">
        <v>87</v>
      </c>
      <c r="AY649" s="20" t="s">
        <v>118</v>
      </c>
      <c r="BE649" s="188">
        <f>IF(N649="základní",J649,0)</f>
        <v>0</v>
      </c>
      <c r="BF649" s="188">
        <f>IF(N649="snížená",J649,0)</f>
        <v>0</v>
      </c>
      <c r="BG649" s="188">
        <f>IF(N649="zákl. přenesená",J649,0)</f>
        <v>0</v>
      </c>
      <c r="BH649" s="188">
        <f>IF(N649="sníž. přenesená",J649,0)</f>
        <v>0</v>
      </c>
      <c r="BI649" s="188">
        <f>IF(N649="nulová",J649,0)</f>
        <v>0</v>
      </c>
      <c r="BJ649" s="20" t="s">
        <v>85</v>
      </c>
      <c r="BK649" s="188">
        <f>ROUND(I649*H649,2)</f>
        <v>0</v>
      </c>
      <c r="BL649" s="20" t="s">
        <v>145</v>
      </c>
      <c r="BM649" s="187" t="s">
        <v>645</v>
      </c>
    </row>
    <row r="650" spans="1:65" s="2" customFormat="1" ht="10">
      <c r="A650" s="37"/>
      <c r="B650" s="38"/>
      <c r="C650" s="39"/>
      <c r="D650" s="189" t="s">
        <v>128</v>
      </c>
      <c r="E650" s="39"/>
      <c r="F650" s="190" t="s">
        <v>646</v>
      </c>
      <c r="G650" s="39"/>
      <c r="H650" s="39"/>
      <c r="I650" s="191"/>
      <c r="J650" s="39"/>
      <c r="K650" s="39"/>
      <c r="L650" s="42"/>
      <c r="M650" s="192"/>
      <c r="N650" s="193"/>
      <c r="O650" s="67"/>
      <c r="P650" s="67"/>
      <c r="Q650" s="67"/>
      <c r="R650" s="67"/>
      <c r="S650" s="67"/>
      <c r="T650" s="68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T650" s="20" t="s">
        <v>128</v>
      </c>
      <c r="AU650" s="20" t="s">
        <v>87</v>
      </c>
    </row>
    <row r="651" spans="1:65" s="13" customFormat="1" ht="10">
      <c r="B651" s="201"/>
      <c r="C651" s="202"/>
      <c r="D651" s="194" t="s">
        <v>270</v>
      </c>
      <c r="E651" s="203" t="s">
        <v>19</v>
      </c>
      <c r="F651" s="204" t="s">
        <v>236</v>
      </c>
      <c r="G651" s="202"/>
      <c r="H651" s="205">
        <v>544</v>
      </c>
      <c r="I651" s="206"/>
      <c r="J651" s="202"/>
      <c r="K651" s="202"/>
      <c r="L651" s="207"/>
      <c r="M651" s="208"/>
      <c r="N651" s="209"/>
      <c r="O651" s="209"/>
      <c r="P651" s="209"/>
      <c r="Q651" s="209"/>
      <c r="R651" s="209"/>
      <c r="S651" s="209"/>
      <c r="T651" s="210"/>
      <c r="AT651" s="211" t="s">
        <v>270</v>
      </c>
      <c r="AU651" s="211" t="s">
        <v>87</v>
      </c>
      <c r="AV651" s="13" t="s">
        <v>87</v>
      </c>
      <c r="AW651" s="13" t="s">
        <v>38</v>
      </c>
      <c r="AX651" s="13" t="s">
        <v>85</v>
      </c>
      <c r="AY651" s="211" t="s">
        <v>118</v>
      </c>
    </row>
    <row r="652" spans="1:65" s="2" customFormat="1" ht="10.5">
      <c r="A652" s="37"/>
      <c r="B652" s="38"/>
      <c r="C652" s="39"/>
      <c r="D652" s="194" t="s">
        <v>279</v>
      </c>
      <c r="E652" s="39"/>
      <c r="F652" s="223" t="s">
        <v>647</v>
      </c>
      <c r="G652" s="39"/>
      <c r="H652" s="39"/>
      <c r="I652" s="39"/>
      <c r="J652" s="39"/>
      <c r="K652" s="39"/>
      <c r="L652" s="42"/>
      <c r="M652" s="192"/>
      <c r="N652" s="193"/>
      <c r="O652" s="67"/>
      <c r="P652" s="67"/>
      <c r="Q652" s="67"/>
      <c r="R652" s="67"/>
      <c r="S652" s="67"/>
      <c r="T652" s="68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U652" s="20" t="s">
        <v>87</v>
      </c>
    </row>
    <row r="653" spans="1:65" s="2" customFormat="1" ht="10">
      <c r="A653" s="37"/>
      <c r="B653" s="38"/>
      <c r="C653" s="39"/>
      <c r="D653" s="194" t="s">
        <v>279</v>
      </c>
      <c r="E653" s="39"/>
      <c r="F653" s="224" t="s">
        <v>625</v>
      </c>
      <c r="G653" s="39"/>
      <c r="H653" s="225">
        <v>0</v>
      </c>
      <c r="I653" s="39"/>
      <c r="J653" s="39"/>
      <c r="K653" s="39"/>
      <c r="L653" s="42"/>
      <c r="M653" s="192"/>
      <c r="N653" s="193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U653" s="20" t="s">
        <v>87</v>
      </c>
    </row>
    <row r="654" spans="1:65" s="2" customFormat="1" ht="10">
      <c r="A654" s="37"/>
      <c r="B654" s="38"/>
      <c r="C654" s="39"/>
      <c r="D654" s="194" t="s">
        <v>279</v>
      </c>
      <c r="E654" s="39"/>
      <c r="F654" s="224" t="s">
        <v>626</v>
      </c>
      <c r="G654" s="39"/>
      <c r="H654" s="225">
        <v>144</v>
      </c>
      <c r="I654" s="39"/>
      <c r="J654" s="39"/>
      <c r="K654" s="39"/>
      <c r="L654" s="42"/>
      <c r="M654" s="192"/>
      <c r="N654" s="193"/>
      <c r="O654" s="67"/>
      <c r="P654" s="67"/>
      <c r="Q654" s="67"/>
      <c r="R654" s="67"/>
      <c r="S654" s="67"/>
      <c r="T654" s="68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U654" s="20" t="s">
        <v>87</v>
      </c>
    </row>
    <row r="655" spans="1:65" s="2" customFormat="1" ht="10">
      <c r="A655" s="37"/>
      <c r="B655" s="38"/>
      <c r="C655" s="39"/>
      <c r="D655" s="194" t="s">
        <v>279</v>
      </c>
      <c r="E655" s="39"/>
      <c r="F655" s="224" t="s">
        <v>627</v>
      </c>
      <c r="G655" s="39"/>
      <c r="H655" s="225">
        <v>128</v>
      </c>
      <c r="I655" s="39"/>
      <c r="J655" s="39"/>
      <c r="K655" s="39"/>
      <c r="L655" s="42"/>
      <c r="M655" s="192"/>
      <c r="N655" s="193"/>
      <c r="O655" s="67"/>
      <c r="P655" s="67"/>
      <c r="Q655" s="67"/>
      <c r="R655" s="67"/>
      <c r="S655" s="67"/>
      <c r="T655" s="68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U655" s="20" t="s">
        <v>87</v>
      </c>
    </row>
    <row r="656" spans="1:65" s="2" customFormat="1" ht="10">
      <c r="A656" s="37"/>
      <c r="B656" s="38"/>
      <c r="C656" s="39"/>
      <c r="D656" s="194" t="s">
        <v>279</v>
      </c>
      <c r="E656" s="39"/>
      <c r="F656" s="224" t="s">
        <v>628</v>
      </c>
      <c r="G656" s="39"/>
      <c r="H656" s="225">
        <v>144</v>
      </c>
      <c r="I656" s="39"/>
      <c r="J656" s="39"/>
      <c r="K656" s="39"/>
      <c r="L656" s="42"/>
      <c r="M656" s="192"/>
      <c r="N656" s="193"/>
      <c r="O656" s="67"/>
      <c r="P656" s="67"/>
      <c r="Q656" s="67"/>
      <c r="R656" s="67"/>
      <c r="S656" s="67"/>
      <c r="T656" s="68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U656" s="20" t="s">
        <v>87</v>
      </c>
    </row>
    <row r="657" spans="1:65" s="2" customFormat="1" ht="10">
      <c r="A657" s="37"/>
      <c r="B657" s="38"/>
      <c r="C657" s="39"/>
      <c r="D657" s="194" t="s">
        <v>279</v>
      </c>
      <c r="E657" s="39"/>
      <c r="F657" s="224" t="s">
        <v>629</v>
      </c>
      <c r="G657" s="39"/>
      <c r="H657" s="225">
        <v>128</v>
      </c>
      <c r="I657" s="39"/>
      <c r="J657" s="39"/>
      <c r="K657" s="39"/>
      <c r="L657" s="42"/>
      <c r="M657" s="192"/>
      <c r="N657" s="193"/>
      <c r="O657" s="67"/>
      <c r="P657" s="67"/>
      <c r="Q657" s="67"/>
      <c r="R657" s="67"/>
      <c r="S657" s="67"/>
      <c r="T657" s="68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U657" s="20" t="s">
        <v>87</v>
      </c>
    </row>
    <row r="658" spans="1:65" s="2" customFormat="1" ht="10">
      <c r="A658" s="37"/>
      <c r="B658" s="38"/>
      <c r="C658" s="39"/>
      <c r="D658" s="194" t="s">
        <v>279</v>
      </c>
      <c r="E658" s="39"/>
      <c r="F658" s="224" t="s">
        <v>273</v>
      </c>
      <c r="G658" s="39"/>
      <c r="H658" s="225">
        <v>544</v>
      </c>
      <c r="I658" s="39"/>
      <c r="J658" s="39"/>
      <c r="K658" s="39"/>
      <c r="L658" s="42"/>
      <c r="M658" s="192"/>
      <c r="N658" s="193"/>
      <c r="O658" s="67"/>
      <c r="P658" s="67"/>
      <c r="Q658" s="67"/>
      <c r="R658" s="67"/>
      <c r="S658" s="67"/>
      <c r="T658" s="68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U658" s="20" t="s">
        <v>87</v>
      </c>
    </row>
    <row r="659" spans="1:65" s="2" customFormat="1" ht="24.15" customHeight="1">
      <c r="A659" s="37"/>
      <c r="B659" s="38"/>
      <c r="C659" s="176" t="s">
        <v>648</v>
      </c>
      <c r="D659" s="176" t="s">
        <v>121</v>
      </c>
      <c r="E659" s="177" t="s">
        <v>649</v>
      </c>
      <c r="F659" s="178" t="s">
        <v>650</v>
      </c>
      <c r="G659" s="179" t="s">
        <v>317</v>
      </c>
      <c r="H659" s="180">
        <v>272</v>
      </c>
      <c r="I659" s="181"/>
      <c r="J659" s="182">
        <f>ROUND(I659*H659,2)</f>
        <v>0</v>
      </c>
      <c r="K659" s="178" t="s">
        <v>125</v>
      </c>
      <c r="L659" s="42"/>
      <c r="M659" s="183" t="s">
        <v>19</v>
      </c>
      <c r="N659" s="184" t="s">
        <v>48</v>
      </c>
      <c r="O659" s="67"/>
      <c r="P659" s="185">
        <f>O659*H659</f>
        <v>0</v>
      </c>
      <c r="Q659" s="185">
        <v>0</v>
      </c>
      <c r="R659" s="185">
        <f>Q659*H659</f>
        <v>0</v>
      </c>
      <c r="S659" s="185">
        <v>0</v>
      </c>
      <c r="T659" s="186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187" t="s">
        <v>145</v>
      </c>
      <c r="AT659" s="187" t="s">
        <v>121</v>
      </c>
      <c r="AU659" s="187" t="s">
        <v>87</v>
      </c>
      <c r="AY659" s="20" t="s">
        <v>118</v>
      </c>
      <c r="BE659" s="188">
        <f>IF(N659="základní",J659,0)</f>
        <v>0</v>
      </c>
      <c r="BF659" s="188">
        <f>IF(N659="snížená",J659,0)</f>
        <v>0</v>
      </c>
      <c r="BG659" s="188">
        <f>IF(N659="zákl. přenesená",J659,0)</f>
        <v>0</v>
      </c>
      <c r="BH659" s="188">
        <f>IF(N659="sníž. přenesená",J659,0)</f>
        <v>0</v>
      </c>
      <c r="BI659" s="188">
        <f>IF(N659="nulová",J659,0)</f>
        <v>0</v>
      </c>
      <c r="BJ659" s="20" t="s">
        <v>85</v>
      </c>
      <c r="BK659" s="188">
        <f>ROUND(I659*H659,2)</f>
        <v>0</v>
      </c>
      <c r="BL659" s="20" t="s">
        <v>145</v>
      </c>
      <c r="BM659" s="187" t="s">
        <v>651</v>
      </c>
    </row>
    <row r="660" spans="1:65" s="2" customFormat="1" ht="10">
      <c r="A660" s="37"/>
      <c r="B660" s="38"/>
      <c r="C660" s="39"/>
      <c r="D660" s="189" t="s">
        <v>128</v>
      </c>
      <c r="E660" s="39"/>
      <c r="F660" s="190" t="s">
        <v>652</v>
      </c>
      <c r="G660" s="39"/>
      <c r="H660" s="39"/>
      <c r="I660" s="191"/>
      <c r="J660" s="39"/>
      <c r="K660" s="39"/>
      <c r="L660" s="42"/>
      <c r="M660" s="192"/>
      <c r="N660" s="193"/>
      <c r="O660" s="67"/>
      <c r="P660" s="67"/>
      <c r="Q660" s="67"/>
      <c r="R660" s="67"/>
      <c r="S660" s="67"/>
      <c r="T660" s="68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T660" s="20" t="s">
        <v>128</v>
      </c>
      <c r="AU660" s="20" t="s">
        <v>87</v>
      </c>
    </row>
    <row r="661" spans="1:65" s="13" customFormat="1" ht="10">
      <c r="B661" s="201"/>
      <c r="C661" s="202"/>
      <c r="D661" s="194" t="s">
        <v>270</v>
      </c>
      <c r="E661" s="203" t="s">
        <v>19</v>
      </c>
      <c r="F661" s="204" t="s">
        <v>653</v>
      </c>
      <c r="G661" s="202"/>
      <c r="H661" s="205">
        <v>72</v>
      </c>
      <c r="I661" s="206"/>
      <c r="J661" s="202"/>
      <c r="K661" s="202"/>
      <c r="L661" s="207"/>
      <c r="M661" s="208"/>
      <c r="N661" s="209"/>
      <c r="O661" s="209"/>
      <c r="P661" s="209"/>
      <c r="Q661" s="209"/>
      <c r="R661" s="209"/>
      <c r="S661" s="209"/>
      <c r="T661" s="210"/>
      <c r="AT661" s="211" t="s">
        <v>270</v>
      </c>
      <c r="AU661" s="211" t="s">
        <v>87</v>
      </c>
      <c r="AV661" s="13" t="s">
        <v>87</v>
      </c>
      <c r="AW661" s="13" t="s">
        <v>38</v>
      </c>
      <c r="AX661" s="13" t="s">
        <v>77</v>
      </c>
      <c r="AY661" s="211" t="s">
        <v>118</v>
      </c>
    </row>
    <row r="662" spans="1:65" s="13" customFormat="1" ht="10">
      <c r="B662" s="201"/>
      <c r="C662" s="202"/>
      <c r="D662" s="194" t="s">
        <v>270</v>
      </c>
      <c r="E662" s="203" t="s">
        <v>19</v>
      </c>
      <c r="F662" s="204" t="s">
        <v>654</v>
      </c>
      <c r="G662" s="202"/>
      <c r="H662" s="205">
        <v>64</v>
      </c>
      <c r="I662" s="206"/>
      <c r="J662" s="202"/>
      <c r="K662" s="202"/>
      <c r="L662" s="207"/>
      <c r="M662" s="208"/>
      <c r="N662" s="209"/>
      <c r="O662" s="209"/>
      <c r="P662" s="209"/>
      <c r="Q662" s="209"/>
      <c r="R662" s="209"/>
      <c r="S662" s="209"/>
      <c r="T662" s="210"/>
      <c r="AT662" s="211" t="s">
        <v>270</v>
      </c>
      <c r="AU662" s="211" t="s">
        <v>87</v>
      </c>
      <c r="AV662" s="13" t="s">
        <v>87</v>
      </c>
      <c r="AW662" s="13" t="s">
        <v>38</v>
      </c>
      <c r="AX662" s="13" t="s">
        <v>77</v>
      </c>
      <c r="AY662" s="211" t="s">
        <v>118</v>
      </c>
    </row>
    <row r="663" spans="1:65" s="13" customFormat="1" ht="10">
      <c r="B663" s="201"/>
      <c r="C663" s="202"/>
      <c r="D663" s="194" t="s">
        <v>270</v>
      </c>
      <c r="E663" s="203" t="s">
        <v>19</v>
      </c>
      <c r="F663" s="204" t="s">
        <v>655</v>
      </c>
      <c r="G663" s="202"/>
      <c r="H663" s="205">
        <v>72</v>
      </c>
      <c r="I663" s="206"/>
      <c r="J663" s="202"/>
      <c r="K663" s="202"/>
      <c r="L663" s="207"/>
      <c r="M663" s="208"/>
      <c r="N663" s="209"/>
      <c r="O663" s="209"/>
      <c r="P663" s="209"/>
      <c r="Q663" s="209"/>
      <c r="R663" s="209"/>
      <c r="S663" s="209"/>
      <c r="T663" s="210"/>
      <c r="AT663" s="211" t="s">
        <v>270</v>
      </c>
      <c r="AU663" s="211" t="s">
        <v>87</v>
      </c>
      <c r="AV663" s="13" t="s">
        <v>87</v>
      </c>
      <c r="AW663" s="13" t="s">
        <v>38</v>
      </c>
      <c r="AX663" s="13" t="s">
        <v>77</v>
      </c>
      <c r="AY663" s="211" t="s">
        <v>118</v>
      </c>
    </row>
    <row r="664" spans="1:65" s="13" customFormat="1" ht="10">
      <c r="B664" s="201"/>
      <c r="C664" s="202"/>
      <c r="D664" s="194" t="s">
        <v>270</v>
      </c>
      <c r="E664" s="203" t="s">
        <v>19</v>
      </c>
      <c r="F664" s="204" t="s">
        <v>656</v>
      </c>
      <c r="G664" s="202"/>
      <c r="H664" s="205">
        <v>64</v>
      </c>
      <c r="I664" s="206"/>
      <c r="J664" s="202"/>
      <c r="K664" s="202"/>
      <c r="L664" s="207"/>
      <c r="M664" s="208"/>
      <c r="N664" s="209"/>
      <c r="O664" s="209"/>
      <c r="P664" s="209"/>
      <c r="Q664" s="209"/>
      <c r="R664" s="209"/>
      <c r="S664" s="209"/>
      <c r="T664" s="210"/>
      <c r="AT664" s="211" t="s">
        <v>270</v>
      </c>
      <c r="AU664" s="211" t="s">
        <v>87</v>
      </c>
      <c r="AV664" s="13" t="s">
        <v>87</v>
      </c>
      <c r="AW664" s="13" t="s">
        <v>38</v>
      </c>
      <c r="AX664" s="13" t="s">
        <v>77</v>
      </c>
      <c r="AY664" s="211" t="s">
        <v>118</v>
      </c>
    </row>
    <row r="665" spans="1:65" s="14" customFormat="1" ht="10">
      <c r="B665" s="212"/>
      <c r="C665" s="213"/>
      <c r="D665" s="194" t="s">
        <v>270</v>
      </c>
      <c r="E665" s="214" t="s">
        <v>19</v>
      </c>
      <c r="F665" s="215" t="s">
        <v>273</v>
      </c>
      <c r="G665" s="213"/>
      <c r="H665" s="216">
        <v>272</v>
      </c>
      <c r="I665" s="217"/>
      <c r="J665" s="213"/>
      <c r="K665" s="213"/>
      <c r="L665" s="218"/>
      <c r="M665" s="219"/>
      <c r="N665" s="220"/>
      <c r="O665" s="220"/>
      <c r="P665" s="220"/>
      <c r="Q665" s="220"/>
      <c r="R665" s="220"/>
      <c r="S665" s="220"/>
      <c r="T665" s="221"/>
      <c r="AT665" s="222" t="s">
        <v>270</v>
      </c>
      <c r="AU665" s="222" t="s">
        <v>87</v>
      </c>
      <c r="AV665" s="14" t="s">
        <v>145</v>
      </c>
      <c r="AW665" s="14" t="s">
        <v>38</v>
      </c>
      <c r="AX665" s="14" t="s">
        <v>85</v>
      </c>
      <c r="AY665" s="222" t="s">
        <v>118</v>
      </c>
    </row>
    <row r="666" spans="1:65" s="2" customFormat="1" ht="37.75" customHeight="1">
      <c r="A666" s="37"/>
      <c r="B666" s="38"/>
      <c r="C666" s="176" t="s">
        <v>657</v>
      </c>
      <c r="D666" s="176" t="s">
        <v>121</v>
      </c>
      <c r="E666" s="177" t="s">
        <v>658</v>
      </c>
      <c r="F666" s="178" t="s">
        <v>659</v>
      </c>
      <c r="G666" s="179" t="s">
        <v>317</v>
      </c>
      <c r="H666" s="180">
        <v>20400</v>
      </c>
      <c r="I666" s="181"/>
      <c r="J666" s="182">
        <f>ROUND(I666*H666,2)</f>
        <v>0</v>
      </c>
      <c r="K666" s="178" t="s">
        <v>125</v>
      </c>
      <c r="L666" s="42"/>
      <c r="M666" s="183" t="s">
        <v>19</v>
      </c>
      <c r="N666" s="184" t="s">
        <v>48</v>
      </c>
      <c r="O666" s="67"/>
      <c r="P666" s="185">
        <f>O666*H666</f>
        <v>0</v>
      </c>
      <c r="Q666" s="185">
        <v>0</v>
      </c>
      <c r="R666" s="185">
        <f>Q666*H666</f>
        <v>0</v>
      </c>
      <c r="S666" s="185">
        <v>0</v>
      </c>
      <c r="T666" s="186">
        <f>S666*H666</f>
        <v>0</v>
      </c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R666" s="187" t="s">
        <v>145</v>
      </c>
      <c r="AT666" s="187" t="s">
        <v>121</v>
      </c>
      <c r="AU666" s="187" t="s">
        <v>87</v>
      </c>
      <c r="AY666" s="20" t="s">
        <v>118</v>
      </c>
      <c r="BE666" s="188">
        <f>IF(N666="základní",J666,0)</f>
        <v>0</v>
      </c>
      <c r="BF666" s="188">
        <f>IF(N666="snížená",J666,0)</f>
        <v>0</v>
      </c>
      <c r="BG666" s="188">
        <f>IF(N666="zákl. přenesená",J666,0)</f>
        <v>0</v>
      </c>
      <c r="BH666" s="188">
        <f>IF(N666="sníž. přenesená",J666,0)</f>
        <v>0</v>
      </c>
      <c r="BI666" s="188">
        <f>IF(N666="nulová",J666,0)</f>
        <v>0</v>
      </c>
      <c r="BJ666" s="20" t="s">
        <v>85</v>
      </c>
      <c r="BK666" s="188">
        <f>ROUND(I666*H666,2)</f>
        <v>0</v>
      </c>
      <c r="BL666" s="20" t="s">
        <v>145</v>
      </c>
      <c r="BM666" s="187" t="s">
        <v>660</v>
      </c>
    </row>
    <row r="667" spans="1:65" s="2" customFormat="1" ht="10">
      <c r="A667" s="37"/>
      <c r="B667" s="38"/>
      <c r="C667" s="39"/>
      <c r="D667" s="189" t="s">
        <v>128</v>
      </c>
      <c r="E667" s="39"/>
      <c r="F667" s="190" t="s">
        <v>661</v>
      </c>
      <c r="G667" s="39"/>
      <c r="H667" s="39"/>
      <c r="I667" s="191"/>
      <c r="J667" s="39"/>
      <c r="K667" s="39"/>
      <c r="L667" s="42"/>
      <c r="M667" s="192"/>
      <c r="N667" s="193"/>
      <c r="O667" s="67"/>
      <c r="P667" s="67"/>
      <c r="Q667" s="67"/>
      <c r="R667" s="67"/>
      <c r="S667" s="67"/>
      <c r="T667" s="68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T667" s="20" t="s">
        <v>128</v>
      </c>
      <c r="AU667" s="20" t="s">
        <v>87</v>
      </c>
    </row>
    <row r="668" spans="1:65" s="13" customFormat="1" ht="10">
      <c r="B668" s="201"/>
      <c r="C668" s="202"/>
      <c r="D668" s="194" t="s">
        <v>270</v>
      </c>
      <c r="E668" s="202"/>
      <c r="F668" s="204" t="s">
        <v>662</v>
      </c>
      <c r="G668" s="202"/>
      <c r="H668" s="205">
        <v>20400</v>
      </c>
      <c r="I668" s="206"/>
      <c r="J668" s="202"/>
      <c r="K668" s="202"/>
      <c r="L668" s="207"/>
      <c r="M668" s="208"/>
      <c r="N668" s="209"/>
      <c r="O668" s="209"/>
      <c r="P668" s="209"/>
      <c r="Q668" s="209"/>
      <c r="R668" s="209"/>
      <c r="S668" s="209"/>
      <c r="T668" s="210"/>
      <c r="AT668" s="211" t="s">
        <v>270</v>
      </c>
      <c r="AU668" s="211" t="s">
        <v>87</v>
      </c>
      <c r="AV668" s="13" t="s">
        <v>87</v>
      </c>
      <c r="AW668" s="13" t="s">
        <v>4</v>
      </c>
      <c r="AX668" s="13" t="s">
        <v>85</v>
      </c>
      <c r="AY668" s="211" t="s">
        <v>118</v>
      </c>
    </row>
    <row r="669" spans="1:65" s="2" customFormat="1" ht="24.15" customHeight="1">
      <c r="A669" s="37"/>
      <c r="B669" s="38"/>
      <c r="C669" s="176" t="s">
        <v>663</v>
      </c>
      <c r="D669" s="176" t="s">
        <v>121</v>
      </c>
      <c r="E669" s="177" t="s">
        <v>664</v>
      </c>
      <c r="F669" s="178" t="s">
        <v>665</v>
      </c>
      <c r="G669" s="179" t="s">
        <v>317</v>
      </c>
      <c r="H669" s="180">
        <v>272</v>
      </c>
      <c r="I669" s="181"/>
      <c r="J669" s="182">
        <f>ROUND(I669*H669,2)</f>
        <v>0</v>
      </c>
      <c r="K669" s="178" t="s">
        <v>125</v>
      </c>
      <c r="L669" s="42"/>
      <c r="M669" s="183" t="s">
        <v>19</v>
      </c>
      <c r="N669" s="184" t="s">
        <v>48</v>
      </c>
      <c r="O669" s="67"/>
      <c r="P669" s="185">
        <f>O669*H669</f>
        <v>0</v>
      </c>
      <c r="Q669" s="185">
        <v>0</v>
      </c>
      <c r="R669" s="185">
        <f>Q669*H669</f>
        <v>0</v>
      </c>
      <c r="S669" s="185">
        <v>0</v>
      </c>
      <c r="T669" s="186">
        <f>S669*H669</f>
        <v>0</v>
      </c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R669" s="187" t="s">
        <v>145</v>
      </c>
      <c r="AT669" s="187" t="s">
        <v>121</v>
      </c>
      <c r="AU669" s="187" t="s">
        <v>87</v>
      </c>
      <c r="AY669" s="20" t="s">
        <v>118</v>
      </c>
      <c r="BE669" s="188">
        <f>IF(N669="základní",J669,0)</f>
        <v>0</v>
      </c>
      <c r="BF669" s="188">
        <f>IF(N669="snížená",J669,0)</f>
        <v>0</v>
      </c>
      <c r="BG669" s="188">
        <f>IF(N669="zákl. přenesená",J669,0)</f>
        <v>0</v>
      </c>
      <c r="BH669" s="188">
        <f>IF(N669="sníž. přenesená",J669,0)</f>
        <v>0</v>
      </c>
      <c r="BI669" s="188">
        <f>IF(N669="nulová",J669,0)</f>
        <v>0</v>
      </c>
      <c r="BJ669" s="20" t="s">
        <v>85</v>
      </c>
      <c r="BK669" s="188">
        <f>ROUND(I669*H669,2)</f>
        <v>0</v>
      </c>
      <c r="BL669" s="20" t="s">
        <v>145</v>
      </c>
      <c r="BM669" s="187" t="s">
        <v>666</v>
      </c>
    </row>
    <row r="670" spans="1:65" s="2" customFormat="1" ht="10">
      <c r="A670" s="37"/>
      <c r="B670" s="38"/>
      <c r="C670" s="39"/>
      <c r="D670" s="189" t="s">
        <v>128</v>
      </c>
      <c r="E670" s="39"/>
      <c r="F670" s="190" t="s">
        <v>667</v>
      </c>
      <c r="G670" s="39"/>
      <c r="H670" s="39"/>
      <c r="I670" s="191"/>
      <c r="J670" s="39"/>
      <c r="K670" s="39"/>
      <c r="L670" s="42"/>
      <c r="M670" s="192"/>
      <c r="N670" s="193"/>
      <c r="O670" s="67"/>
      <c r="P670" s="67"/>
      <c r="Q670" s="67"/>
      <c r="R670" s="67"/>
      <c r="S670" s="67"/>
      <c r="T670" s="68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T670" s="20" t="s">
        <v>128</v>
      </c>
      <c r="AU670" s="20" t="s">
        <v>87</v>
      </c>
    </row>
    <row r="671" spans="1:65" s="13" customFormat="1" ht="10">
      <c r="B671" s="201"/>
      <c r="C671" s="202"/>
      <c r="D671" s="194" t="s">
        <v>270</v>
      </c>
      <c r="E671" s="203" t="s">
        <v>19</v>
      </c>
      <c r="F671" s="204" t="s">
        <v>653</v>
      </c>
      <c r="G671" s="202"/>
      <c r="H671" s="205">
        <v>72</v>
      </c>
      <c r="I671" s="206"/>
      <c r="J671" s="202"/>
      <c r="K671" s="202"/>
      <c r="L671" s="207"/>
      <c r="M671" s="208"/>
      <c r="N671" s="209"/>
      <c r="O671" s="209"/>
      <c r="P671" s="209"/>
      <c r="Q671" s="209"/>
      <c r="R671" s="209"/>
      <c r="S671" s="209"/>
      <c r="T671" s="210"/>
      <c r="AT671" s="211" t="s">
        <v>270</v>
      </c>
      <c r="AU671" s="211" t="s">
        <v>87</v>
      </c>
      <c r="AV671" s="13" t="s">
        <v>87</v>
      </c>
      <c r="AW671" s="13" t="s">
        <v>38</v>
      </c>
      <c r="AX671" s="13" t="s">
        <v>77</v>
      </c>
      <c r="AY671" s="211" t="s">
        <v>118</v>
      </c>
    </row>
    <row r="672" spans="1:65" s="13" customFormat="1" ht="10">
      <c r="B672" s="201"/>
      <c r="C672" s="202"/>
      <c r="D672" s="194" t="s">
        <v>270</v>
      </c>
      <c r="E672" s="203" t="s">
        <v>19</v>
      </c>
      <c r="F672" s="204" t="s">
        <v>654</v>
      </c>
      <c r="G672" s="202"/>
      <c r="H672" s="205">
        <v>64</v>
      </c>
      <c r="I672" s="206"/>
      <c r="J672" s="202"/>
      <c r="K672" s="202"/>
      <c r="L672" s="207"/>
      <c r="M672" s="208"/>
      <c r="N672" s="209"/>
      <c r="O672" s="209"/>
      <c r="P672" s="209"/>
      <c r="Q672" s="209"/>
      <c r="R672" s="209"/>
      <c r="S672" s="209"/>
      <c r="T672" s="210"/>
      <c r="AT672" s="211" t="s">
        <v>270</v>
      </c>
      <c r="AU672" s="211" t="s">
        <v>87</v>
      </c>
      <c r="AV672" s="13" t="s">
        <v>87</v>
      </c>
      <c r="AW672" s="13" t="s">
        <v>38</v>
      </c>
      <c r="AX672" s="13" t="s">
        <v>77</v>
      </c>
      <c r="AY672" s="211" t="s">
        <v>118</v>
      </c>
    </row>
    <row r="673" spans="1:65" s="13" customFormat="1" ht="10">
      <c r="B673" s="201"/>
      <c r="C673" s="202"/>
      <c r="D673" s="194" t="s">
        <v>270</v>
      </c>
      <c r="E673" s="203" t="s">
        <v>19</v>
      </c>
      <c r="F673" s="204" t="s">
        <v>655</v>
      </c>
      <c r="G673" s="202"/>
      <c r="H673" s="205">
        <v>72</v>
      </c>
      <c r="I673" s="206"/>
      <c r="J673" s="202"/>
      <c r="K673" s="202"/>
      <c r="L673" s="207"/>
      <c r="M673" s="208"/>
      <c r="N673" s="209"/>
      <c r="O673" s="209"/>
      <c r="P673" s="209"/>
      <c r="Q673" s="209"/>
      <c r="R673" s="209"/>
      <c r="S673" s="209"/>
      <c r="T673" s="210"/>
      <c r="AT673" s="211" t="s">
        <v>270</v>
      </c>
      <c r="AU673" s="211" t="s">
        <v>87</v>
      </c>
      <c r="AV673" s="13" t="s">
        <v>87</v>
      </c>
      <c r="AW673" s="13" t="s">
        <v>38</v>
      </c>
      <c r="AX673" s="13" t="s">
        <v>77</v>
      </c>
      <c r="AY673" s="211" t="s">
        <v>118</v>
      </c>
    </row>
    <row r="674" spans="1:65" s="13" customFormat="1" ht="10">
      <c r="B674" s="201"/>
      <c r="C674" s="202"/>
      <c r="D674" s="194" t="s">
        <v>270</v>
      </c>
      <c r="E674" s="203" t="s">
        <v>19</v>
      </c>
      <c r="F674" s="204" t="s">
        <v>656</v>
      </c>
      <c r="G674" s="202"/>
      <c r="H674" s="205">
        <v>64</v>
      </c>
      <c r="I674" s="206"/>
      <c r="J674" s="202"/>
      <c r="K674" s="202"/>
      <c r="L674" s="207"/>
      <c r="M674" s="208"/>
      <c r="N674" s="209"/>
      <c r="O674" s="209"/>
      <c r="P674" s="209"/>
      <c r="Q674" s="209"/>
      <c r="R674" s="209"/>
      <c r="S674" s="209"/>
      <c r="T674" s="210"/>
      <c r="AT674" s="211" t="s">
        <v>270</v>
      </c>
      <c r="AU674" s="211" t="s">
        <v>87</v>
      </c>
      <c r="AV674" s="13" t="s">
        <v>87</v>
      </c>
      <c r="AW674" s="13" t="s">
        <v>38</v>
      </c>
      <c r="AX674" s="13" t="s">
        <v>77</v>
      </c>
      <c r="AY674" s="211" t="s">
        <v>118</v>
      </c>
    </row>
    <row r="675" spans="1:65" s="14" customFormat="1" ht="10">
      <c r="B675" s="212"/>
      <c r="C675" s="213"/>
      <c r="D675" s="194" t="s">
        <v>270</v>
      </c>
      <c r="E675" s="214" t="s">
        <v>19</v>
      </c>
      <c r="F675" s="215" t="s">
        <v>273</v>
      </c>
      <c r="G675" s="213"/>
      <c r="H675" s="216">
        <v>272</v>
      </c>
      <c r="I675" s="217"/>
      <c r="J675" s="213"/>
      <c r="K675" s="213"/>
      <c r="L675" s="218"/>
      <c r="M675" s="219"/>
      <c r="N675" s="220"/>
      <c r="O675" s="220"/>
      <c r="P675" s="220"/>
      <c r="Q675" s="220"/>
      <c r="R675" s="220"/>
      <c r="S675" s="220"/>
      <c r="T675" s="221"/>
      <c r="AT675" s="222" t="s">
        <v>270</v>
      </c>
      <c r="AU675" s="222" t="s">
        <v>87</v>
      </c>
      <c r="AV675" s="14" t="s">
        <v>145</v>
      </c>
      <c r="AW675" s="14" t="s">
        <v>38</v>
      </c>
      <c r="AX675" s="14" t="s">
        <v>85</v>
      </c>
      <c r="AY675" s="222" t="s">
        <v>118</v>
      </c>
    </row>
    <row r="676" spans="1:65" s="2" customFormat="1" ht="24.15" customHeight="1">
      <c r="A676" s="37"/>
      <c r="B676" s="38"/>
      <c r="C676" s="176" t="s">
        <v>668</v>
      </c>
      <c r="D676" s="176" t="s">
        <v>121</v>
      </c>
      <c r="E676" s="177" t="s">
        <v>669</v>
      </c>
      <c r="F676" s="178" t="s">
        <v>670</v>
      </c>
      <c r="G676" s="179" t="s">
        <v>267</v>
      </c>
      <c r="H676" s="180">
        <v>544</v>
      </c>
      <c r="I676" s="181"/>
      <c r="J676" s="182">
        <f>ROUND(I676*H676,2)</f>
        <v>0</v>
      </c>
      <c r="K676" s="178" t="s">
        <v>125</v>
      </c>
      <c r="L676" s="42"/>
      <c r="M676" s="183" t="s">
        <v>19</v>
      </c>
      <c r="N676" s="184" t="s">
        <v>48</v>
      </c>
      <c r="O676" s="67"/>
      <c r="P676" s="185">
        <f>O676*H676</f>
        <v>0</v>
      </c>
      <c r="Q676" s="185">
        <v>0</v>
      </c>
      <c r="R676" s="185">
        <f>Q676*H676</f>
        <v>0</v>
      </c>
      <c r="S676" s="185">
        <v>0</v>
      </c>
      <c r="T676" s="186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187" t="s">
        <v>145</v>
      </c>
      <c r="AT676" s="187" t="s">
        <v>121</v>
      </c>
      <c r="AU676" s="187" t="s">
        <v>87</v>
      </c>
      <c r="AY676" s="20" t="s">
        <v>118</v>
      </c>
      <c r="BE676" s="188">
        <f>IF(N676="základní",J676,0)</f>
        <v>0</v>
      </c>
      <c r="BF676" s="188">
        <f>IF(N676="snížená",J676,0)</f>
        <v>0</v>
      </c>
      <c r="BG676" s="188">
        <f>IF(N676="zákl. přenesená",J676,0)</f>
        <v>0</v>
      </c>
      <c r="BH676" s="188">
        <f>IF(N676="sníž. přenesená",J676,0)</f>
        <v>0</v>
      </c>
      <c r="BI676" s="188">
        <f>IF(N676="nulová",J676,0)</f>
        <v>0</v>
      </c>
      <c r="BJ676" s="20" t="s">
        <v>85</v>
      </c>
      <c r="BK676" s="188">
        <f>ROUND(I676*H676,2)</f>
        <v>0</v>
      </c>
      <c r="BL676" s="20" t="s">
        <v>145</v>
      </c>
      <c r="BM676" s="187" t="s">
        <v>671</v>
      </c>
    </row>
    <row r="677" spans="1:65" s="2" customFormat="1" ht="10">
      <c r="A677" s="37"/>
      <c r="B677" s="38"/>
      <c r="C677" s="39"/>
      <c r="D677" s="189" t="s">
        <v>128</v>
      </c>
      <c r="E677" s="39"/>
      <c r="F677" s="190" t="s">
        <v>672</v>
      </c>
      <c r="G677" s="39"/>
      <c r="H677" s="39"/>
      <c r="I677" s="191"/>
      <c r="J677" s="39"/>
      <c r="K677" s="39"/>
      <c r="L677" s="42"/>
      <c r="M677" s="192"/>
      <c r="N677" s="193"/>
      <c r="O677" s="67"/>
      <c r="P677" s="67"/>
      <c r="Q677" s="67"/>
      <c r="R677" s="67"/>
      <c r="S677" s="67"/>
      <c r="T677" s="68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T677" s="20" t="s">
        <v>128</v>
      </c>
      <c r="AU677" s="20" t="s">
        <v>87</v>
      </c>
    </row>
    <row r="678" spans="1:65" s="13" customFormat="1" ht="10">
      <c r="B678" s="201"/>
      <c r="C678" s="202"/>
      <c r="D678" s="194" t="s">
        <v>270</v>
      </c>
      <c r="E678" s="203" t="s">
        <v>19</v>
      </c>
      <c r="F678" s="204" t="s">
        <v>236</v>
      </c>
      <c r="G678" s="202"/>
      <c r="H678" s="205">
        <v>544</v>
      </c>
      <c r="I678" s="206"/>
      <c r="J678" s="202"/>
      <c r="K678" s="202"/>
      <c r="L678" s="207"/>
      <c r="M678" s="208"/>
      <c r="N678" s="209"/>
      <c r="O678" s="209"/>
      <c r="P678" s="209"/>
      <c r="Q678" s="209"/>
      <c r="R678" s="209"/>
      <c r="S678" s="209"/>
      <c r="T678" s="210"/>
      <c r="AT678" s="211" t="s">
        <v>270</v>
      </c>
      <c r="AU678" s="211" t="s">
        <v>87</v>
      </c>
      <c r="AV678" s="13" t="s">
        <v>87</v>
      </c>
      <c r="AW678" s="13" t="s">
        <v>38</v>
      </c>
      <c r="AX678" s="13" t="s">
        <v>85</v>
      </c>
      <c r="AY678" s="211" t="s">
        <v>118</v>
      </c>
    </row>
    <row r="679" spans="1:65" s="2" customFormat="1" ht="10.5">
      <c r="A679" s="37"/>
      <c r="B679" s="38"/>
      <c r="C679" s="39"/>
      <c r="D679" s="194" t="s">
        <v>279</v>
      </c>
      <c r="E679" s="39"/>
      <c r="F679" s="223" t="s">
        <v>647</v>
      </c>
      <c r="G679" s="39"/>
      <c r="H679" s="39"/>
      <c r="I679" s="39"/>
      <c r="J679" s="39"/>
      <c r="K679" s="39"/>
      <c r="L679" s="42"/>
      <c r="M679" s="192"/>
      <c r="N679" s="193"/>
      <c r="O679" s="67"/>
      <c r="P679" s="67"/>
      <c r="Q679" s="67"/>
      <c r="R679" s="67"/>
      <c r="S679" s="67"/>
      <c r="T679" s="68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U679" s="20" t="s">
        <v>87</v>
      </c>
    </row>
    <row r="680" spans="1:65" s="2" customFormat="1" ht="10">
      <c r="A680" s="37"/>
      <c r="B680" s="38"/>
      <c r="C680" s="39"/>
      <c r="D680" s="194" t="s">
        <v>279</v>
      </c>
      <c r="E680" s="39"/>
      <c r="F680" s="224" t="s">
        <v>625</v>
      </c>
      <c r="G680" s="39"/>
      <c r="H680" s="225">
        <v>0</v>
      </c>
      <c r="I680" s="39"/>
      <c r="J680" s="39"/>
      <c r="K680" s="39"/>
      <c r="L680" s="42"/>
      <c r="M680" s="192"/>
      <c r="N680" s="193"/>
      <c r="O680" s="67"/>
      <c r="P680" s="67"/>
      <c r="Q680" s="67"/>
      <c r="R680" s="67"/>
      <c r="S680" s="67"/>
      <c r="T680" s="68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U680" s="20" t="s">
        <v>87</v>
      </c>
    </row>
    <row r="681" spans="1:65" s="2" customFormat="1" ht="10">
      <c r="A681" s="37"/>
      <c r="B681" s="38"/>
      <c r="C681" s="39"/>
      <c r="D681" s="194" t="s">
        <v>279</v>
      </c>
      <c r="E681" s="39"/>
      <c r="F681" s="224" t="s">
        <v>626</v>
      </c>
      <c r="G681" s="39"/>
      <c r="H681" s="225">
        <v>144</v>
      </c>
      <c r="I681" s="39"/>
      <c r="J681" s="39"/>
      <c r="K681" s="39"/>
      <c r="L681" s="42"/>
      <c r="M681" s="192"/>
      <c r="N681" s="193"/>
      <c r="O681" s="67"/>
      <c r="P681" s="67"/>
      <c r="Q681" s="67"/>
      <c r="R681" s="67"/>
      <c r="S681" s="67"/>
      <c r="T681" s="68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U681" s="20" t="s">
        <v>87</v>
      </c>
    </row>
    <row r="682" spans="1:65" s="2" customFormat="1" ht="10">
      <c r="A682" s="37"/>
      <c r="B682" s="38"/>
      <c r="C682" s="39"/>
      <c r="D682" s="194" t="s">
        <v>279</v>
      </c>
      <c r="E682" s="39"/>
      <c r="F682" s="224" t="s">
        <v>627</v>
      </c>
      <c r="G682" s="39"/>
      <c r="H682" s="225">
        <v>128</v>
      </c>
      <c r="I682" s="39"/>
      <c r="J682" s="39"/>
      <c r="K682" s="39"/>
      <c r="L682" s="42"/>
      <c r="M682" s="192"/>
      <c r="N682" s="193"/>
      <c r="O682" s="67"/>
      <c r="P682" s="67"/>
      <c r="Q682" s="67"/>
      <c r="R682" s="67"/>
      <c r="S682" s="67"/>
      <c r="T682" s="68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U682" s="20" t="s">
        <v>87</v>
      </c>
    </row>
    <row r="683" spans="1:65" s="2" customFormat="1" ht="10">
      <c r="A683" s="37"/>
      <c r="B683" s="38"/>
      <c r="C683" s="39"/>
      <c r="D683" s="194" t="s">
        <v>279</v>
      </c>
      <c r="E683" s="39"/>
      <c r="F683" s="224" t="s">
        <v>628</v>
      </c>
      <c r="G683" s="39"/>
      <c r="H683" s="225">
        <v>144</v>
      </c>
      <c r="I683" s="39"/>
      <c r="J683" s="39"/>
      <c r="K683" s="39"/>
      <c r="L683" s="42"/>
      <c r="M683" s="192"/>
      <c r="N683" s="193"/>
      <c r="O683" s="67"/>
      <c r="P683" s="67"/>
      <c r="Q683" s="67"/>
      <c r="R683" s="67"/>
      <c r="S683" s="67"/>
      <c r="T683" s="68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U683" s="20" t="s">
        <v>87</v>
      </c>
    </row>
    <row r="684" spans="1:65" s="2" customFormat="1" ht="10">
      <c r="A684" s="37"/>
      <c r="B684" s="38"/>
      <c r="C684" s="39"/>
      <c r="D684" s="194" t="s">
        <v>279</v>
      </c>
      <c r="E684" s="39"/>
      <c r="F684" s="224" t="s">
        <v>629</v>
      </c>
      <c r="G684" s="39"/>
      <c r="H684" s="225">
        <v>128</v>
      </c>
      <c r="I684" s="39"/>
      <c r="J684" s="39"/>
      <c r="K684" s="39"/>
      <c r="L684" s="42"/>
      <c r="M684" s="192"/>
      <c r="N684" s="193"/>
      <c r="O684" s="67"/>
      <c r="P684" s="67"/>
      <c r="Q684" s="67"/>
      <c r="R684" s="67"/>
      <c r="S684" s="67"/>
      <c r="T684" s="68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U684" s="20" t="s">
        <v>87</v>
      </c>
    </row>
    <row r="685" spans="1:65" s="2" customFormat="1" ht="10">
      <c r="A685" s="37"/>
      <c r="B685" s="38"/>
      <c r="C685" s="39"/>
      <c r="D685" s="194" t="s">
        <v>279</v>
      </c>
      <c r="E685" s="39"/>
      <c r="F685" s="224" t="s">
        <v>273</v>
      </c>
      <c r="G685" s="39"/>
      <c r="H685" s="225">
        <v>544</v>
      </c>
      <c r="I685" s="39"/>
      <c r="J685" s="39"/>
      <c r="K685" s="39"/>
      <c r="L685" s="42"/>
      <c r="M685" s="192"/>
      <c r="N685" s="193"/>
      <c r="O685" s="67"/>
      <c r="P685" s="67"/>
      <c r="Q685" s="67"/>
      <c r="R685" s="67"/>
      <c r="S685" s="67"/>
      <c r="T685" s="68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U685" s="20" t="s">
        <v>87</v>
      </c>
    </row>
    <row r="686" spans="1:65" s="2" customFormat="1" ht="33" customHeight="1">
      <c r="A686" s="37"/>
      <c r="B686" s="38"/>
      <c r="C686" s="176" t="s">
        <v>673</v>
      </c>
      <c r="D686" s="176" t="s">
        <v>121</v>
      </c>
      <c r="E686" s="177" t="s">
        <v>674</v>
      </c>
      <c r="F686" s="178" t="s">
        <v>675</v>
      </c>
      <c r="G686" s="179" t="s">
        <v>267</v>
      </c>
      <c r="H686" s="180">
        <v>40800</v>
      </c>
      <c r="I686" s="181"/>
      <c r="J686" s="182">
        <f>ROUND(I686*H686,2)</f>
        <v>0</v>
      </c>
      <c r="K686" s="178" t="s">
        <v>125</v>
      </c>
      <c r="L686" s="42"/>
      <c r="M686" s="183" t="s">
        <v>19</v>
      </c>
      <c r="N686" s="184" t="s">
        <v>48</v>
      </c>
      <c r="O686" s="67"/>
      <c r="P686" s="185">
        <f>O686*H686</f>
        <v>0</v>
      </c>
      <c r="Q686" s="185">
        <v>0</v>
      </c>
      <c r="R686" s="185">
        <f>Q686*H686</f>
        <v>0</v>
      </c>
      <c r="S686" s="185">
        <v>0</v>
      </c>
      <c r="T686" s="186">
        <f>S686*H686</f>
        <v>0</v>
      </c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R686" s="187" t="s">
        <v>145</v>
      </c>
      <c r="AT686" s="187" t="s">
        <v>121</v>
      </c>
      <c r="AU686" s="187" t="s">
        <v>87</v>
      </c>
      <c r="AY686" s="20" t="s">
        <v>118</v>
      </c>
      <c r="BE686" s="188">
        <f>IF(N686="základní",J686,0)</f>
        <v>0</v>
      </c>
      <c r="BF686" s="188">
        <f>IF(N686="snížená",J686,0)</f>
        <v>0</v>
      </c>
      <c r="BG686" s="188">
        <f>IF(N686="zákl. přenesená",J686,0)</f>
        <v>0</v>
      </c>
      <c r="BH686" s="188">
        <f>IF(N686="sníž. přenesená",J686,0)</f>
        <v>0</v>
      </c>
      <c r="BI686" s="188">
        <f>IF(N686="nulová",J686,0)</f>
        <v>0</v>
      </c>
      <c r="BJ686" s="20" t="s">
        <v>85</v>
      </c>
      <c r="BK686" s="188">
        <f>ROUND(I686*H686,2)</f>
        <v>0</v>
      </c>
      <c r="BL686" s="20" t="s">
        <v>145</v>
      </c>
      <c r="BM686" s="187" t="s">
        <v>676</v>
      </c>
    </row>
    <row r="687" spans="1:65" s="2" customFormat="1" ht="10">
      <c r="A687" s="37"/>
      <c r="B687" s="38"/>
      <c r="C687" s="39"/>
      <c r="D687" s="189" t="s">
        <v>128</v>
      </c>
      <c r="E687" s="39"/>
      <c r="F687" s="190" t="s">
        <v>677</v>
      </c>
      <c r="G687" s="39"/>
      <c r="H687" s="39"/>
      <c r="I687" s="191"/>
      <c r="J687" s="39"/>
      <c r="K687" s="39"/>
      <c r="L687" s="42"/>
      <c r="M687" s="192"/>
      <c r="N687" s="193"/>
      <c r="O687" s="67"/>
      <c r="P687" s="67"/>
      <c r="Q687" s="67"/>
      <c r="R687" s="67"/>
      <c r="S687" s="67"/>
      <c r="T687" s="68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T687" s="20" t="s">
        <v>128</v>
      </c>
      <c r="AU687" s="20" t="s">
        <v>87</v>
      </c>
    </row>
    <row r="688" spans="1:65" s="13" customFormat="1" ht="10">
      <c r="B688" s="201"/>
      <c r="C688" s="202"/>
      <c r="D688" s="194" t="s">
        <v>270</v>
      </c>
      <c r="E688" s="202"/>
      <c r="F688" s="204" t="s">
        <v>635</v>
      </c>
      <c r="G688" s="202"/>
      <c r="H688" s="205">
        <v>40800</v>
      </c>
      <c r="I688" s="206"/>
      <c r="J688" s="202"/>
      <c r="K688" s="202"/>
      <c r="L688" s="207"/>
      <c r="M688" s="208"/>
      <c r="N688" s="209"/>
      <c r="O688" s="209"/>
      <c r="P688" s="209"/>
      <c r="Q688" s="209"/>
      <c r="R688" s="209"/>
      <c r="S688" s="209"/>
      <c r="T688" s="210"/>
      <c r="AT688" s="211" t="s">
        <v>270</v>
      </c>
      <c r="AU688" s="211" t="s">
        <v>87</v>
      </c>
      <c r="AV688" s="13" t="s">
        <v>87</v>
      </c>
      <c r="AW688" s="13" t="s">
        <v>4</v>
      </c>
      <c r="AX688" s="13" t="s">
        <v>85</v>
      </c>
      <c r="AY688" s="211" t="s">
        <v>118</v>
      </c>
    </row>
    <row r="689" spans="1:65" s="2" customFormat="1" ht="24.15" customHeight="1">
      <c r="A689" s="37"/>
      <c r="B689" s="38"/>
      <c r="C689" s="176" t="s">
        <v>678</v>
      </c>
      <c r="D689" s="176" t="s">
        <v>121</v>
      </c>
      <c r="E689" s="177" t="s">
        <v>679</v>
      </c>
      <c r="F689" s="178" t="s">
        <v>680</v>
      </c>
      <c r="G689" s="179" t="s">
        <v>267</v>
      </c>
      <c r="H689" s="180">
        <v>544</v>
      </c>
      <c r="I689" s="181"/>
      <c r="J689" s="182">
        <f>ROUND(I689*H689,2)</f>
        <v>0</v>
      </c>
      <c r="K689" s="178" t="s">
        <v>125</v>
      </c>
      <c r="L689" s="42"/>
      <c r="M689" s="183" t="s">
        <v>19</v>
      </c>
      <c r="N689" s="184" t="s">
        <v>48</v>
      </c>
      <c r="O689" s="67"/>
      <c r="P689" s="185">
        <f>O689*H689</f>
        <v>0</v>
      </c>
      <c r="Q689" s="185">
        <v>0</v>
      </c>
      <c r="R689" s="185">
        <f>Q689*H689</f>
        <v>0</v>
      </c>
      <c r="S689" s="185">
        <v>0</v>
      </c>
      <c r="T689" s="186">
        <f>S689*H689</f>
        <v>0</v>
      </c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R689" s="187" t="s">
        <v>145</v>
      </c>
      <c r="AT689" s="187" t="s">
        <v>121</v>
      </c>
      <c r="AU689" s="187" t="s">
        <v>87</v>
      </c>
      <c r="AY689" s="20" t="s">
        <v>118</v>
      </c>
      <c r="BE689" s="188">
        <f>IF(N689="základní",J689,0)</f>
        <v>0</v>
      </c>
      <c r="BF689" s="188">
        <f>IF(N689="snížená",J689,0)</f>
        <v>0</v>
      </c>
      <c r="BG689" s="188">
        <f>IF(N689="zákl. přenesená",J689,0)</f>
        <v>0</v>
      </c>
      <c r="BH689" s="188">
        <f>IF(N689="sníž. přenesená",J689,0)</f>
        <v>0</v>
      </c>
      <c r="BI689" s="188">
        <f>IF(N689="nulová",J689,0)</f>
        <v>0</v>
      </c>
      <c r="BJ689" s="20" t="s">
        <v>85</v>
      </c>
      <c r="BK689" s="188">
        <f>ROUND(I689*H689,2)</f>
        <v>0</v>
      </c>
      <c r="BL689" s="20" t="s">
        <v>145</v>
      </c>
      <c r="BM689" s="187" t="s">
        <v>681</v>
      </c>
    </row>
    <row r="690" spans="1:65" s="2" customFormat="1" ht="10">
      <c r="A690" s="37"/>
      <c r="B690" s="38"/>
      <c r="C690" s="39"/>
      <c r="D690" s="189" t="s">
        <v>128</v>
      </c>
      <c r="E690" s="39"/>
      <c r="F690" s="190" t="s">
        <v>682</v>
      </c>
      <c r="G690" s="39"/>
      <c r="H690" s="39"/>
      <c r="I690" s="191"/>
      <c r="J690" s="39"/>
      <c r="K690" s="39"/>
      <c r="L690" s="42"/>
      <c r="M690" s="192"/>
      <c r="N690" s="193"/>
      <c r="O690" s="67"/>
      <c r="P690" s="67"/>
      <c r="Q690" s="67"/>
      <c r="R690" s="67"/>
      <c r="S690" s="67"/>
      <c r="T690" s="68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T690" s="20" t="s">
        <v>128</v>
      </c>
      <c r="AU690" s="20" t="s">
        <v>87</v>
      </c>
    </row>
    <row r="691" spans="1:65" s="13" customFormat="1" ht="10">
      <c r="B691" s="201"/>
      <c r="C691" s="202"/>
      <c r="D691" s="194" t="s">
        <v>270</v>
      </c>
      <c r="E691" s="203" t="s">
        <v>19</v>
      </c>
      <c r="F691" s="204" t="s">
        <v>236</v>
      </c>
      <c r="G691" s="202"/>
      <c r="H691" s="205">
        <v>544</v>
      </c>
      <c r="I691" s="206"/>
      <c r="J691" s="202"/>
      <c r="K691" s="202"/>
      <c r="L691" s="207"/>
      <c r="M691" s="208"/>
      <c r="N691" s="209"/>
      <c r="O691" s="209"/>
      <c r="P691" s="209"/>
      <c r="Q691" s="209"/>
      <c r="R691" s="209"/>
      <c r="S691" s="209"/>
      <c r="T691" s="210"/>
      <c r="AT691" s="211" t="s">
        <v>270</v>
      </c>
      <c r="AU691" s="211" t="s">
        <v>87</v>
      </c>
      <c r="AV691" s="13" t="s">
        <v>87</v>
      </c>
      <c r="AW691" s="13" t="s">
        <v>38</v>
      </c>
      <c r="AX691" s="13" t="s">
        <v>85</v>
      </c>
      <c r="AY691" s="211" t="s">
        <v>118</v>
      </c>
    </row>
    <row r="692" spans="1:65" s="2" customFormat="1" ht="10.5">
      <c r="A692" s="37"/>
      <c r="B692" s="38"/>
      <c r="C692" s="39"/>
      <c r="D692" s="194" t="s">
        <v>279</v>
      </c>
      <c r="E692" s="39"/>
      <c r="F692" s="223" t="s">
        <v>647</v>
      </c>
      <c r="G692" s="39"/>
      <c r="H692" s="39"/>
      <c r="I692" s="39"/>
      <c r="J692" s="39"/>
      <c r="K692" s="39"/>
      <c r="L692" s="42"/>
      <c r="M692" s="192"/>
      <c r="N692" s="193"/>
      <c r="O692" s="67"/>
      <c r="P692" s="67"/>
      <c r="Q692" s="67"/>
      <c r="R692" s="67"/>
      <c r="S692" s="67"/>
      <c r="T692" s="68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U692" s="20" t="s">
        <v>87</v>
      </c>
    </row>
    <row r="693" spans="1:65" s="2" customFormat="1" ht="10">
      <c r="A693" s="37"/>
      <c r="B693" s="38"/>
      <c r="C693" s="39"/>
      <c r="D693" s="194" t="s">
        <v>279</v>
      </c>
      <c r="E693" s="39"/>
      <c r="F693" s="224" t="s">
        <v>625</v>
      </c>
      <c r="G693" s="39"/>
      <c r="H693" s="225">
        <v>0</v>
      </c>
      <c r="I693" s="39"/>
      <c r="J693" s="39"/>
      <c r="K693" s="39"/>
      <c r="L693" s="42"/>
      <c r="M693" s="192"/>
      <c r="N693" s="193"/>
      <c r="O693" s="67"/>
      <c r="P693" s="67"/>
      <c r="Q693" s="67"/>
      <c r="R693" s="67"/>
      <c r="S693" s="67"/>
      <c r="T693" s="68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U693" s="20" t="s">
        <v>87</v>
      </c>
    </row>
    <row r="694" spans="1:65" s="2" customFormat="1" ht="10">
      <c r="A694" s="37"/>
      <c r="B694" s="38"/>
      <c r="C694" s="39"/>
      <c r="D694" s="194" t="s">
        <v>279</v>
      </c>
      <c r="E694" s="39"/>
      <c r="F694" s="224" t="s">
        <v>626</v>
      </c>
      <c r="G694" s="39"/>
      <c r="H694" s="225">
        <v>144</v>
      </c>
      <c r="I694" s="39"/>
      <c r="J694" s="39"/>
      <c r="K694" s="39"/>
      <c r="L694" s="42"/>
      <c r="M694" s="192"/>
      <c r="N694" s="193"/>
      <c r="O694" s="67"/>
      <c r="P694" s="67"/>
      <c r="Q694" s="67"/>
      <c r="R694" s="67"/>
      <c r="S694" s="67"/>
      <c r="T694" s="68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U694" s="20" t="s">
        <v>87</v>
      </c>
    </row>
    <row r="695" spans="1:65" s="2" customFormat="1" ht="10">
      <c r="A695" s="37"/>
      <c r="B695" s="38"/>
      <c r="C695" s="39"/>
      <c r="D695" s="194" t="s">
        <v>279</v>
      </c>
      <c r="E695" s="39"/>
      <c r="F695" s="224" t="s">
        <v>627</v>
      </c>
      <c r="G695" s="39"/>
      <c r="H695" s="225">
        <v>128</v>
      </c>
      <c r="I695" s="39"/>
      <c r="J695" s="39"/>
      <c r="K695" s="39"/>
      <c r="L695" s="42"/>
      <c r="M695" s="192"/>
      <c r="N695" s="193"/>
      <c r="O695" s="67"/>
      <c r="P695" s="67"/>
      <c r="Q695" s="67"/>
      <c r="R695" s="67"/>
      <c r="S695" s="67"/>
      <c r="T695" s="68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U695" s="20" t="s">
        <v>87</v>
      </c>
    </row>
    <row r="696" spans="1:65" s="2" customFormat="1" ht="10">
      <c r="A696" s="37"/>
      <c r="B696" s="38"/>
      <c r="C696" s="39"/>
      <c r="D696" s="194" t="s">
        <v>279</v>
      </c>
      <c r="E696" s="39"/>
      <c r="F696" s="224" t="s">
        <v>628</v>
      </c>
      <c r="G696" s="39"/>
      <c r="H696" s="225">
        <v>144</v>
      </c>
      <c r="I696" s="39"/>
      <c r="J696" s="39"/>
      <c r="K696" s="39"/>
      <c r="L696" s="42"/>
      <c r="M696" s="192"/>
      <c r="N696" s="193"/>
      <c r="O696" s="67"/>
      <c r="P696" s="67"/>
      <c r="Q696" s="67"/>
      <c r="R696" s="67"/>
      <c r="S696" s="67"/>
      <c r="T696" s="68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U696" s="20" t="s">
        <v>87</v>
      </c>
    </row>
    <row r="697" spans="1:65" s="2" customFormat="1" ht="10">
      <c r="A697" s="37"/>
      <c r="B697" s="38"/>
      <c r="C697" s="39"/>
      <c r="D697" s="194" t="s">
        <v>279</v>
      </c>
      <c r="E697" s="39"/>
      <c r="F697" s="224" t="s">
        <v>629</v>
      </c>
      <c r="G697" s="39"/>
      <c r="H697" s="225">
        <v>128</v>
      </c>
      <c r="I697" s="39"/>
      <c r="J697" s="39"/>
      <c r="K697" s="39"/>
      <c r="L697" s="42"/>
      <c r="M697" s="192"/>
      <c r="N697" s="193"/>
      <c r="O697" s="67"/>
      <c r="P697" s="67"/>
      <c r="Q697" s="67"/>
      <c r="R697" s="67"/>
      <c r="S697" s="67"/>
      <c r="T697" s="68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U697" s="20" t="s">
        <v>87</v>
      </c>
    </row>
    <row r="698" spans="1:65" s="2" customFormat="1" ht="10">
      <c r="A698" s="37"/>
      <c r="B698" s="38"/>
      <c r="C698" s="39"/>
      <c r="D698" s="194" t="s">
        <v>279</v>
      </c>
      <c r="E698" s="39"/>
      <c r="F698" s="224" t="s">
        <v>273</v>
      </c>
      <c r="G698" s="39"/>
      <c r="H698" s="225">
        <v>544</v>
      </c>
      <c r="I698" s="39"/>
      <c r="J698" s="39"/>
      <c r="K698" s="39"/>
      <c r="L698" s="42"/>
      <c r="M698" s="192"/>
      <c r="N698" s="193"/>
      <c r="O698" s="67"/>
      <c r="P698" s="67"/>
      <c r="Q698" s="67"/>
      <c r="R698" s="67"/>
      <c r="S698" s="67"/>
      <c r="T698" s="68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U698" s="20" t="s">
        <v>87</v>
      </c>
    </row>
    <row r="699" spans="1:65" s="2" customFormat="1" ht="24.15" customHeight="1">
      <c r="A699" s="37"/>
      <c r="B699" s="38"/>
      <c r="C699" s="176" t="s">
        <v>683</v>
      </c>
      <c r="D699" s="176" t="s">
        <v>121</v>
      </c>
      <c r="E699" s="177" t="s">
        <v>684</v>
      </c>
      <c r="F699" s="178" t="s">
        <v>685</v>
      </c>
      <c r="G699" s="179" t="s">
        <v>267</v>
      </c>
      <c r="H699" s="180">
        <v>5.2629999999999999</v>
      </c>
      <c r="I699" s="181"/>
      <c r="J699" s="182">
        <f>ROUND(I699*H699,2)</f>
        <v>0</v>
      </c>
      <c r="K699" s="178" t="s">
        <v>125</v>
      </c>
      <c r="L699" s="42"/>
      <c r="M699" s="183" t="s">
        <v>19</v>
      </c>
      <c r="N699" s="184" t="s">
        <v>48</v>
      </c>
      <c r="O699" s="67"/>
      <c r="P699" s="185">
        <f>O699*H699</f>
        <v>0</v>
      </c>
      <c r="Q699" s="185">
        <v>0</v>
      </c>
      <c r="R699" s="185">
        <f>Q699*H699</f>
        <v>0</v>
      </c>
      <c r="S699" s="185">
        <v>0.1</v>
      </c>
      <c r="T699" s="186">
        <f>S699*H699</f>
        <v>0.52629999999999999</v>
      </c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R699" s="187" t="s">
        <v>145</v>
      </c>
      <c r="AT699" s="187" t="s">
        <v>121</v>
      </c>
      <c r="AU699" s="187" t="s">
        <v>87</v>
      </c>
      <c r="AY699" s="20" t="s">
        <v>118</v>
      </c>
      <c r="BE699" s="188">
        <f>IF(N699="základní",J699,0)</f>
        <v>0</v>
      </c>
      <c r="BF699" s="188">
        <f>IF(N699="snížená",J699,0)</f>
        <v>0</v>
      </c>
      <c r="BG699" s="188">
        <f>IF(N699="zákl. přenesená",J699,0)</f>
        <v>0</v>
      </c>
      <c r="BH699" s="188">
        <f>IF(N699="sníž. přenesená",J699,0)</f>
        <v>0</v>
      </c>
      <c r="BI699" s="188">
        <f>IF(N699="nulová",J699,0)</f>
        <v>0</v>
      </c>
      <c r="BJ699" s="20" t="s">
        <v>85</v>
      </c>
      <c r="BK699" s="188">
        <f>ROUND(I699*H699,2)</f>
        <v>0</v>
      </c>
      <c r="BL699" s="20" t="s">
        <v>145</v>
      </c>
      <c r="BM699" s="187" t="s">
        <v>686</v>
      </c>
    </row>
    <row r="700" spans="1:65" s="2" customFormat="1" ht="10">
      <c r="A700" s="37"/>
      <c r="B700" s="38"/>
      <c r="C700" s="39"/>
      <c r="D700" s="189" t="s">
        <v>128</v>
      </c>
      <c r="E700" s="39"/>
      <c r="F700" s="190" t="s">
        <v>687</v>
      </c>
      <c r="G700" s="39"/>
      <c r="H700" s="39"/>
      <c r="I700" s="191"/>
      <c r="J700" s="39"/>
      <c r="K700" s="39"/>
      <c r="L700" s="42"/>
      <c r="M700" s="192"/>
      <c r="N700" s="193"/>
      <c r="O700" s="67"/>
      <c r="P700" s="67"/>
      <c r="Q700" s="67"/>
      <c r="R700" s="67"/>
      <c r="S700" s="67"/>
      <c r="T700" s="68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T700" s="20" t="s">
        <v>128</v>
      </c>
      <c r="AU700" s="20" t="s">
        <v>87</v>
      </c>
    </row>
    <row r="701" spans="1:65" s="15" customFormat="1" ht="10">
      <c r="B701" s="228"/>
      <c r="C701" s="229"/>
      <c r="D701" s="194" t="s">
        <v>270</v>
      </c>
      <c r="E701" s="230" t="s">
        <v>19</v>
      </c>
      <c r="F701" s="231" t="s">
        <v>688</v>
      </c>
      <c r="G701" s="229"/>
      <c r="H701" s="230" t="s">
        <v>19</v>
      </c>
      <c r="I701" s="232"/>
      <c r="J701" s="229"/>
      <c r="K701" s="229"/>
      <c r="L701" s="233"/>
      <c r="M701" s="234"/>
      <c r="N701" s="235"/>
      <c r="O701" s="235"/>
      <c r="P701" s="235"/>
      <c r="Q701" s="235"/>
      <c r="R701" s="235"/>
      <c r="S701" s="235"/>
      <c r="T701" s="236"/>
      <c r="AT701" s="237" t="s">
        <v>270</v>
      </c>
      <c r="AU701" s="237" t="s">
        <v>87</v>
      </c>
      <c r="AV701" s="15" t="s">
        <v>85</v>
      </c>
      <c r="AW701" s="15" t="s">
        <v>38</v>
      </c>
      <c r="AX701" s="15" t="s">
        <v>77</v>
      </c>
      <c r="AY701" s="237" t="s">
        <v>118</v>
      </c>
    </row>
    <row r="702" spans="1:65" s="13" customFormat="1" ht="10">
      <c r="B702" s="201"/>
      <c r="C702" s="202"/>
      <c r="D702" s="194" t="s">
        <v>270</v>
      </c>
      <c r="E702" s="203" t="s">
        <v>19</v>
      </c>
      <c r="F702" s="204" t="s">
        <v>689</v>
      </c>
      <c r="G702" s="202"/>
      <c r="H702" s="205">
        <v>2.5</v>
      </c>
      <c r="I702" s="206"/>
      <c r="J702" s="202"/>
      <c r="K702" s="202"/>
      <c r="L702" s="207"/>
      <c r="M702" s="208"/>
      <c r="N702" s="209"/>
      <c r="O702" s="209"/>
      <c r="P702" s="209"/>
      <c r="Q702" s="209"/>
      <c r="R702" s="209"/>
      <c r="S702" s="209"/>
      <c r="T702" s="210"/>
      <c r="AT702" s="211" t="s">
        <v>270</v>
      </c>
      <c r="AU702" s="211" t="s">
        <v>87</v>
      </c>
      <c r="AV702" s="13" t="s">
        <v>87</v>
      </c>
      <c r="AW702" s="13" t="s">
        <v>38</v>
      </c>
      <c r="AX702" s="13" t="s">
        <v>77</v>
      </c>
      <c r="AY702" s="211" t="s">
        <v>118</v>
      </c>
    </row>
    <row r="703" spans="1:65" s="13" customFormat="1" ht="10">
      <c r="B703" s="201"/>
      <c r="C703" s="202"/>
      <c r="D703" s="194" t="s">
        <v>270</v>
      </c>
      <c r="E703" s="203" t="s">
        <v>19</v>
      </c>
      <c r="F703" s="204" t="s">
        <v>690</v>
      </c>
      <c r="G703" s="202"/>
      <c r="H703" s="205">
        <v>2.7629999999999999</v>
      </c>
      <c r="I703" s="206"/>
      <c r="J703" s="202"/>
      <c r="K703" s="202"/>
      <c r="L703" s="207"/>
      <c r="M703" s="208"/>
      <c r="N703" s="209"/>
      <c r="O703" s="209"/>
      <c r="P703" s="209"/>
      <c r="Q703" s="209"/>
      <c r="R703" s="209"/>
      <c r="S703" s="209"/>
      <c r="T703" s="210"/>
      <c r="AT703" s="211" t="s">
        <v>270</v>
      </c>
      <c r="AU703" s="211" t="s">
        <v>87</v>
      </c>
      <c r="AV703" s="13" t="s">
        <v>87</v>
      </c>
      <c r="AW703" s="13" t="s">
        <v>38</v>
      </c>
      <c r="AX703" s="13" t="s">
        <v>77</v>
      </c>
      <c r="AY703" s="211" t="s">
        <v>118</v>
      </c>
    </row>
    <row r="704" spans="1:65" s="14" customFormat="1" ht="10">
      <c r="B704" s="212"/>
      <c r="C704" s="213"/>
      <c r="D704" s="194" t="s">
        <v>270</v>
      </c>
      <c r="E704" s="214" t="s">
        <v>19</v>
      </c>
      <c r="F704" s="215" t="s">
        <v>273</v>
      </c>
      <c r="G704" s="213"/>
      <c r="H704" s="216">
        <v>5.2629999999999999</v>
      </c>
      <c r="I704" s="217"/>
      <c r="J704" s="213"/>
      <c r="K704" s="213"/>
      <c r="L704" s="218"/>
      <c r="M704" s="219"/>
      <c r="N704" s="220"/>
      <c r="O704" s="220"/>
      <c r="P704" s="220"/>
      <c r="Q704" s="220"/>
      <c r="R704" s="220"/>
      <c r="S704" s="220"/>
      <c r="T704" s="221"/>
      <c r="AT704" s="222" t="s">
        <v>270</v>
      </c>
      <c r="AU704" s="222" t="s">
        <v>87</v>
      </c>
      <c r="AV704" s="14" t="s">
        <v>145</v>
      </c>
      <c r="AW704" s="14" t="s">
        <v>38</v>
      </c>
      <c r="AX704" s="14" t="s">
        <v>85</v>
      </c>
      <c r="AY704" s="222" t="s">
        <v>118</v>
      </c>
    </row>
    <row r="705" spans="1:65" s="2" customFormat="1" ht="24.15" customHeight="1">
      <c r="A705" s="37"/>
      <c r="B705" s="38"/>
      <c r="C705" s="176" t="s">
        <v>691</v>
      </c>
      <c r="D705" s="176" t="s">
        <v>121</v>
      </c>
      <c r="E705" s="177" t="s">
        <v>692</v>
      </c>
      <c r="F705" s="178" t="s">
        <v>693</v>
      </c>
      <c r="G705" s="179" t="s">
        <v>694</v>
      </c>
      <c r="H705" s="180">
        <v>0.68</v>
      </c>
      <c r="I705" s="181"/>
      <c r="J705" s="182">
        <f>ROUND(I705*H705,2)</f>
        <v>0</v>
      </c>
      <c r="K705" s="178" t="s">
        <v>125</v>
      </c>
      <c r="L705" s="42"/>
      <c r="M705" s="183" t="s">
        <v>19</v>
      </c>
      <c r="N705" s="184" t="s">
        <v>48</v>
      </c>
      <c r="O705" s="67"/>
      <c r="P705" s="185">
        <f>O705*H705</f>
        <v>0</v>
      </c>
      <c r="Q705" s="185">
        <v>0</v>
      </c>
      <c r="R705" s="185">
        <f>Q705*H705</f>
        <v>0</v>
      </c>
      <c r="S705" s="185">
        <v>2.4</v>
      </c>
      <c r="T705" s="186">
        <f>S705*H705</f>
        <v>1.6320000000000001</v>
      </c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R705" s="187" t="s">
        <v>145</v>
      </c>
      <c r="AT705" s="187" t="s">
        <v>121</v>
      </c>
      <c r="AU705" s="187" t="s">
        <v>87</v>
      </c>
      <c r="AY705" s="20" t="s">
        <v>118</v>
      </c>
      <c r="BE705" s="188">
        <f>IF(N705="základní",J705,0)</f>
        <v>0</v>
      </c>
      <c r="BF705" s="188">
        <f>IF(N705="snížená",J705,0)</f>
        <v>0</v>
      </c>
      <c r="BG705" s="188">
        <f>IF(N705="zákl. přenesená",J705,0)</f>
        <v>0</v>
      </c>
      <c r="BH705" s="188">
        <f>IF(N705="sníž. přenesená",J705,0)</f>
        <v>0</v>
      </c>
      <c r="BI705" s="188">
        <f>IF(N705="nulová",J705,0)</f>
        <v>0</v>
      </c>
      <c r="BJ705" s="20" t="s">
        <v>85</v>
      </c>
      <c r="BK705" s="188">
        <f>ROUND(I705*H705,2)</f>
        <v>0</v>
      </c>
      <c r="BL705" s="20" t="s">
        <v>145</v>
      </c>
      <c r="BM705" s="187" t="s">
        <v>695</v>
      </c>
    </row>
    <row r="706" spans="1:65" s="2" customFormat="1" ht="10">
      <c r="A706" s="37"/>
      <c r="B706" s="38"/>
      <c r="C706" s="39"/>
      <c r="D706" s="189" t="s">
        <v>128</v>
      </c>
      <c r="E706" s="39"/>
      <c r="F706" s="190" t="s">
        <v>696</v>
      </c>
      <c r="G706" s="39"/>
      <c r="H706" s="39"/>
      <c r="I706" s="191"/>
      <c r="J706" s="39"/>
      <c r="K706" s="39"/>
      <c r="L706" s="42"/>
      <c r="M706" s="192"/>
      <c r="N706" s="193"/>
      <c r="O706" s="67"/>
      <c r="P706" s="67"/>
      <c r="Q706" s="67"/>
      <c r="R706" s="67"/>
      <c r="S706" s="67"/>
      <c r="T706" s="68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T706" s="20" t="s">
        <v>128</v>
      </c>
      <c r="AU706" s="20" t="s">
        <v>87</v>
      </c>
    </row>
    <row r="707" spans="1:65" s="13" customFormat="1" ht="10">
      <c r="B707" s="201"/>
      <c r="C707" s="202"/>
      <c r="D707" s="194" t="s">
        <v>270</v>
      </c>
      <c r="E707" s="203" t="s">
        <v>19</v>
      </c>
      <c r="F707" s="204" t="s">
        <v>697</v>
      </c>
      <c r="G707" s="202"/>
      <c r="H707" s="205">
        <v>0.68</v>
      </c>
      <c r="I707" s="206"/>
      <c r="J707" s="202"/>
      <c r="K707" s="202"/>
      <c r="L707" s="207"/>
      <c r="M707" s="208"/>
      <c r="N707" s="209"/>
      <c r="O707" s="209"/>
      <c r="P707" s="209"/>
      <c r="Q707" s="209"/>
      <c r="R707" s="209"/>
      <c r="S707" s="209"/>
      <c r="T707" s="210"/>
      <c r="AT707" s="211" t="s">
        <v>270</v>
      </c>
      <c r="AU707" s="211" t="s">
        <v>87</v>
      </c>
      <c r="AV707" s="13" t="s">
        <v>87</v>
      </c>
      <c r="AW707" s="13" t="s">
        <v>38</v>
      </c>
      <c r="AX707" s="13" t="s">
        <v>77</v>
      </c>
      <c r="AY707" s="211" t="s">
        <v>118</v>
      </c>
    </row>
    <row r="708" spans="1:65" s="14" customFormat="1" ht="10">
      <c r="B708" s="212"/>
      <c r="C708" s="213"/>
      <c r="D708" s="194" t="s">
        <v>270</v>
      </c>
      <c r="E708" s="214" t="s">
        <v>19</v>
      </c>
      <c r="F708" s="215" t="s">
        <v>273</v>
      </c>
      <c r="G708" s="213"/>
      <c r="H708" s="216">
        <v>0.68</v>
      </c>
      <c r="I708" s="217"/>
      <c r="J708" s="213"/>
      <c r="K708" s="213"/>
      <c r="L708" s="218"/>
      <c r="M708" s="219"/>
      <c r="N708" s="220"/>
      <c r="O708" s="220"/>
      <c r="P708" s="220"/>
      <c r="Q708" s="220"/>
      <c r="R708" s="220"/>
      <c r="S708" s="220"/>
      <c r="T708" s="221"/>
      <c r="AT708" s="222" t="s">
        <v>270</v>
      </c>
      <c r="AU708" s="222" t="s">
        <v>87</v>
      </c>
      <c r="AV708" s="14" t="s">
        <v>145</v>
      </c>
      <c r="AW708" s="14" t="s">
        <v>38</v>
      </c>
      <c r="AX708" s="14" t="s">
        <v>85</v>
      </c>
      <c r="AY708" s="222" t="s">
        <v>118</v>
      </c>
    </row>
    <row r="709" spans="1:65" s="2" customFormat="1" ht="33" customHeight="1">
      <c r="A709" s="37"/>
      <c r="B709" s="38"/>
      <c r="C709" s="176" t="s">
        <v>698</v>
      </c>
      <c r="D709" s="176" t="s">
        <v>121</v>
      </c>
      <c r="E709" s="177" t="s">
        <v>699</v>
      </c>
      <c r="F709" s="178" t="s">
        <v>700</v>
      </c>
      <c r="G709" s="179" t="s">
        <v>267</v>
      </c>
      <c r="H709" s="180">
        <v>1.44</v>
      </c>
      <c r="I709" s="181"/>
      <c r="J709" s="182">
        <f>ROUND(I709*H709,2)</f>
        <v>0</v>
      </c>
      <c r="K709" s="178" t="s">
        <v>125</v>
      </c>
      <c r="L709" s="42"/>
      <c r="M709" s="183" t="s">
        <v>19</v>
      </c>
      <c r="N709" s="184" t="s">
        <v>48</v>
      </c>
      <c r="O709" s="67"/>
      <c r="P709" s="185">
        <f>O709*H709</f>
        <v>0</v>
      </c>
      <c r="Q709" s="185">
        <v>0</v>
      </c>
      <c r="R709" s="185">
        <f>Q709*H709</f>
        <v>0</v>
      </c>
      <c r="S709" s="185">
        <v>7.2999999999999995E-2</v>
      </c>
      <c r="T709" s="186">
        <f>S709*H709</f>
        <v>0.10511999999999999</v>
      </c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R709" s="187" t="s">
        <v>145</v>
      </c>
      <c r="AT709" s="187" t="s">
        <v>121</v>
      </c>
      <c r="AU709" s="187" t="s">
        <v>87</v>
      </c>
      <c r="AY709" s="20" t="s">
        <v>118</v>
      </c>
      <c r="BE709" s="188">
        <f>IF(N709="základní",J709,0)</f>
        <v>0</v>
      </c>
      <c r="BF709" s="188">
        <f>IF(N709="snížená",J709,0)</f>
        <v>0</v>
      </c>
      <c r="BG709" s="188">
        <f>IF(N709="zákl. přenesená",J709,0)</f>
        <v>0</v>
      </c>
      <c r="BH709" s="188">
        <f>IF(N709="sníž. přenesená",J709,0)</f>
        <v>0</v>
      </c>
      <c r="BI709" s="188">
        <f>IF(N709="nulová",J709,0)</f>
        <v>0</v>
      </c>
      <c r="BJ709" s="20" t="s">
        <v>85</v>
      </c>
      <c r="BK709" s="188">
        <f>ROUND(I709*H709,2)</f>
        <v>0</v>
      </c>
      <c r="BL709" s="20" t="s">
        <v>145</v>
      </c>
      <c r="BM709" s="187" t="s">
        <v>701</v>
      </c>
    </row>
    <row r="710" spans="1:65" s="2" customFormat="1" ht="10">
      <c r="A710" s="37"/>
      <c r="B710" s="38"/>
      <c r="C710" s="39"/>
      <c r="D710" s="189" t="s">
        <v>128</v>
      </c>
      <c r="E710" s="39"/>
      <c r="F710" s="190" t="s">
        <v>702</v>
      </c>
      <c r="G710" s="39"/>
      <c r="H710" s="39"/>
      <c r="I710" s="191"/>
      <c r="J710" s="39"/>
      <c r="K710" s="39"/>
      <c r="L710" s="42"/>
      <c r="M710" s="192"/>
      <c r="N710" s="193"/>
      <c r="O710" s="67"/>
      <c r="P710" s="67"/>
      <c r="Q710" s="67"/>
      <c r="R710" s="67"/>
      <c r="S710" s="67"/>
      <c r="T710" s="68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T710" s="20" t="s">
        <v>128</v>
      </c>
      <c r="AU710" s="20" t="s">
        <v>87</v>
      </c>
    </row>
    <row r="711" spans="1:65" s="13" customFormat="1" ht="10">
      <c r="B711" s="201"/>
      <c r="C711" s="202"/>
      <c r="D711" s="194" t="s">
        <v>270</v>
      </c>
      <c r="E711" s="203" t="s">
        <v>19</v>
      </c>
      <c r="F711" s="204" t="s">
        <v>703</v>
      </c>
      <c r="G711" s="202"/>
      <c r="H711" s="205">
        <v>1.44</v>
      </c>
      <c r="I711" s="206"/>
      <c r="J711" s="202"/>
      <c r="K711" s="202"/>
      <c r="L711" s="207"/>
      <c r="M711" s="208"/>
      <c r="N711" s="209"/>
      <c r="O711" s="209"/>
      <c r="P711" s="209"/>
      <c r="Q711" s="209"/>
      <c r="R711" s="209"/>
      <c r="S711" s="209"/>
      <c r="T711" s="210"/>
      <c r="AT711" s="211" t="s">
        <v>270</v>
      </c>
      <c r="AU711" s="211" t="s">
        <v>87</v>
      </c>
      <c r="AV711" s="13" t="s">
        <v>87</v>
      </c>
      <c r="AW711" s="13" t="s">
        <v>38</v>
      </c>
      <c r="AX711" s="13" t="s">
        <v>77</v>
      </c>
      <c r="AY711" s="211" t="s">
        <v>118</v>
      </c>
    </row>
    <row r="712" spans="1:65" s="14" customFormat="1" ht="10">
      <c r="B712" s="212"/>
      <c r="C712" s="213"/>
      <c r="D712" s="194" t="s">
        <v>270</v>
      </c>
      <c r="E712" s="214" t="s">
        <v>19</v>
      </c>
      <c r="F712" s="215" t="s">
        <v>273</v>
      </c>
      <c r="G712" s="213"/>
      <c r="H712" s="216">
        <v>1.44</v>
      </c>
      <c r="I712" s="217"/>
      <c r="J712" s="213"/>
      <c r="K712" s="213"/>
      <c r="L712" s="218"/>
      <c r="M712" s="219"/>
      <c r="N712" s="220"/>
      <c r="O712" s="220"/>
      <c r="P712" s="220"/>
      <c r="Q712" s="220"/>
      <c r="R712" s="220"/>
      <c r="S712" s="220"/>
      <c r="T712" s="221"/>
      <c r="AT712" s="222" t="s">
        <v>270</v>
      </c>
      <c r="AU712" s="222" t="s">
        <v>87</v>
      </c>
      <c r="AV712" s="14" t="s">
        <v>145</v>
      </c>
      <c r="AW712" s="14" t="s">
        <v>38</v>
      </c>
      <c r="AX712" s="14" t="s">
        <v>85</v>
      </c>
      <c r="AY712" s="222" t="s">
        <v>118</v>
      </c>
    </row>
    <row r="713" spans="1:65" s="2" customFormat="1" ht="33" customHeight="1">
      <c r="A713" s="37"/>
      <c r="B713" s="38"/>
      <c r="C713" s="176" t="s">
        <v>704</v>
      </c>
      <c r="D713" s="176" t="s">
        <v>121</v>
      </c>
      <c r="E713" s="177" t="s">
        <v>705</v>
      </c>
      <c r="F713" s="178" t="s">
        <v>706</v>
      </c>
      <c r="G713" s="179" t="s">
        <v>267</v>
      </c>
      <c r="H713" s="180">
        <v>1.84</v>
      </c>
      <c r="I713" s="181"/>
      <c r="J713" s="182">
        <f>ROUND(I713*H713,2)</f>
        <v>0</v>
      </c>
      <c r="K713" s="178" t="s">
        <v>125</v>
      </c>
      <c r="L713" s="42"/>
      <c r="M713" s="183" t="s">
        <v>19</v>
      </c>
      <c r="N713" s="184" t="s">
        <v>48</v>
      </c>
      <c r="O713" s="67"/>
      <c r="P713" s="185">
        <f>O713*H713</f>
        <v>0</v>
      </c>
      <c r="Q713" s="185">
        <v>0</v>
      </c>
      <c r="R713" s="185">
        <f>Q713*H713</f>
        <v>0</v>
      </c>
      <c r="S713" s="185">
        <v>8.3000000000000004E-2</v>
      </c>
      <c r="T713" s="186">
        <f>S713*H713</f>
        <v>0.15272000000000002</v>
      </c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R713" s="187" t="s">
        <v>145</v>
      </c>
      <c r="AT713" s="187" t="s">
        <v>121</v>
      </c>
      <c r="AU713" s="187" t="s">
        <v>87</v>
      </c>
      <c r="AY713" s="20" t="s">
        <v>118</v>
      </c>
      <c r="BE713" s="188">
        <f>IF(N713="základní",J713,0)</f>
        <v>0</v>
      </c>
      <c r="BF713" s="188">
        <f>IF(N713="snížená",J713,0)</f>
        <v>0</v>
      </c>
      <c r="BG713" s="188">
        <f>IF(N713="zákl. přenesená",J713,0)</f>
        <v>0</v>
      </c>
      <c r="BH713" s="188">
        <f>IF(N713="sníž. přenesená",J713,0)</f>
        <v>0</v>
      </c>
      <c r="BI713" s="188">
        <f>IF(N713="nulová",J713,0)</f>
        <v>0</v>
      </c>
      <c r="BJ713" s="20" t="s">
        <v>85</v>
      </c>
      <c r="BK713" s="188">
        <f>ROUND(I713*H713,2)</f>
        <v>0</v>
      </c>
      <c r="BL713" s="20" t="s">
        <v>145</v>
      </c>
      <c r="BM713" s="187" t="s">
        <v>707</v>
      </c>
    </row>
    <row r="714" spans="1:65" s="2" customFormat="1" ht="10">
      <c r="A714" s="37"/>
      <c r="B714" s="38"/>
      <c r="C714" s="39"/>
      <c r="D714" s="189" t="s">
        <v>128</v>
      </c>
      <c r="E714" s="39"/>
      <c r="F714" s="190" t="s">
        <v>708</v>
      </c>
      <c r="G714" s="39"/>
      <c r="H714" s="39"/>
      <c r="I714" s="191"/>
      <c r="J714" s="39"/>
      <c r="K714" s="39"/>
      <c r="L714" s="42"/>
      <c r="M714" s="192"/>
      <c r="N714" s="193"/>
      <c r="O714" s="67"/>
      <c r="P714" s="67"/>
      <c r="Q714" s="67"/>
      <c r="R714" s="67"/>
      <c r="S714" s="67"/>
      <c r="T714" s="68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T714" s="20" t="s">
        <v>128</v>
      </c>
      <c r="AU714" s="20" t="s">
        <v>87</v>
      </c>
    </row>
    <row r="715" spans="1:65" s="13" customFormat="1" ht="10">
      <c r="B715" s="201"/>
      <c r="C715" s="202"/>
      <c r="D715" s="194" t="s">
        <v>270</v>
      </c>
      <c r="E715" s="203" t="s">
        <v>19</v>
      </c>
      <c r="F715" s="204" t="s">
        <v>709</v>
      </c>
      <c r="G715" s="202"/>
      <c r="H715" s="205">
        <v>1.84</v>
      </c>
      <c r="I715" s="206"/>
      <c r="J715" s="202"/>
      <c r="K715" s="202"/>
      <c r="L715" s="207"/>
      <c r="M715" s="208"/>
      <c r="N715" s="209"/>
      <c r="O715" s="209"/>
      <c r="P715" s="209"/>
      <c r="Q715" s="209"/>
      <c r="R715" s="209"/>
      <c r="S715" s="209"/>
      <c r="T715" s="210"/>
      <c r="AT715" s="211" t="s">
        <v>270</v>
      </c>
      <c r="AU715" s="211" t="s">
        <v>87</v>
      </c>
      <c r="AV715" s="13" t="s">
        <v>87</v>
      </c>
      <c r="AW715" s="13" t="s">
        <v>38</v>
      </c>
      <c r="AX715" s="13" t="s">
        <v>77</v>
      </c>
      <c r="AY715" s="211" t="s">
        <v>118</v>
      </c>
    </row>
    <row r="716" spans="1:65" s="14" customFormat="1" ht="10">
      <c r="B716" s="212"/>
      <c r="C716" s="213"/>
      <c r="D716" s="194" t="s">
        <v>270</v>
      </c>
      <c r="E716" s="214" t="s">
        <v>19</v>
      </c>
      <c r="F716" s="215" t="s">
        <v>273</v>
      </c>
      <c r="G716" s="213"/>
      <c r="H716" s="216">
        <v>1.84</v>
      </c>
      <c r="I716" s="217"/>
      <c r="J716" s="213"/>
      <c r="K716" s="213"/>
      <c r="L716" s="218"/>
      <c r="M716" s="219"/>
      <c r="N716" s="220"/>
      <c r="O716" s="220"/>
      <c r="P716" s="220"/>
      <c r="Q716" s="220"/>
      <c r="R716" s="220"/>
      <c r="S716" s="220"/>
      <c r="T716" s="221"/>
      <c r="AT716" s="222" t="s">
        <v>270</v>
      </c>
      <c r="AU716" s="222" t="s">
        <v>87</v>
      </c>
      <c r="AV716" s="14" t="s">
        <v>145</v>
      </c>
      <c r="AW716" s="14" t="s">
        <v>38</v>
      </c>
      <c r="AX716" s="14" t="s">
        <v>85</v>
      </c>
      <c r="AY716" s="222" t="s">
        <v>118</v>
      </c>
    </row>
    <row r="717" spans="1:65" s="2" customFormat="1" ht="37.75" customHeight="1">
      <c r="A717" s="37"/>
      <c r="B717" s="38"/>
      <c r="C717" s="176" t="s">
        <v>710</v>
      </c>
      <c r="D717" s="176" t="s">
        <v>121</v>
      </c>
      <c r="E717" s="177" t="s">
        <v>711</v>
      </c>
      <c r="F717" s="178" t="s">
        <v>712</v>
      </c>
      <c r="G717" s="179" t="s">
        <v>639</v>
      </c>
      <c r="H717" s="180">
        <v>4</v>
      </c>
      <c r="I717" s="181"/>
      <c r="J717" s="182">
        <f>ROUND(I717*H717,2)</f>
        <v>0</v>
      </c>
      <c r="K717" s="178" t="s">
        <v>125</v>
      </c>
      <c r="L717" s="42"/>
      <c r="M717" s="183" t="s">
        <v>19</v>
      </c>
      <c r="N717" s="184" t="s">
        <v>48</v>
      </c>
      <c r="O717" s="67"/>
      <c r="P717" s="185">
        <f>O717*H717</f>
        <v>0</v>
      </c>
      <c r="Q717" s="185">
        <v>0</v>
      </c>
      <c r="R717" s="185">
        <f>Q717*H717</f>
        <v>0</v>
      </c>
      <c r="S717" s="185">
        <v>1E-3</v>
      </c>
      <c r="T717" s="186">
        <f>S717*H717</f>
        <v>4.0000000000000001E-3</v>
      </c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R717" s="187" t="s">
        <v>145</v>
      </c>
      <c r="AT717" s="187" t="s">
        <v>121</v>
      </c>
      <c r="AU717" s="187" t="s">
        <v>87</v>
      </c>
      <c r="AY717" s="20" t="s">
        <v>118</v>
      </c>
      <c r="BE717" s="188">
        <f>IF(N717="základní",J717,0)</f>
        <v>0</v>
      </c>
      <c r="BF717" s="188">
        <f>IF(N717="snížená",J717,0)</f>
        <v>0</v>
      </c>
      <c r="BG717" s="188">
        <f>IF(N717="zákl. přenesená",J717,0)</f>
        <v>0</v>
      </c>
      <c r="BH717" s="188">
        <f>IF(N717="sníž. přenesená",J717,0)</f>
        <v>0</v>
      </c>
      <c r="BI717" s="188">
        <f>IF(N717="nulová",J717,0)</f>
        <v>0</v>
      </c>
      <c r="BJ717" s="20" t="s">
        <v>85</v>
      </c>
      <c r="BK717" s="188">
        <f>ROUND(I717*H717,2)</f>
        <v>0</v>
      </c>
      <c r="BL717" s="20" t="s">
        <v>145</v>
      </c>
      <c r="BM717" s="187" t="s">
        <v>713</v>
      </c>
    </row>
    <row r="718" spans="1:65" s="2" customFormat="1" ht="10">
      <c r="A718" s="37"/>
      <c r="B718" s="38"/>
      <c r="C718" s="39"/>
      <c r="D718" s="189" t="s">
        <v>128</v>
      </c>
      <c r="E718" s="39"/>
      <c r="F718" s="190" t="s">
        <v>714</v>
      </c>
      <c r="G718" s="39"/>
      <c r="H718" s="39"/>
      <c r="I718" s="191"/>
      <c r="J718" s="39"/>
      <c r="K718" s="39"/>
      <c r="L718" s="42"/>
      <c r="M718" s="192"/>
      <c r="N718" s="193"/>
      <c r="O718" s="67"/>
      <c r="P718" s="67"/>
      <c r="Q718" s="67"/>
      <c r="R718" s="67"/>
      <c r="S718" s="67"/>
      <c r="T718" s="68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T718" s="20" t="s">
        <v>128</v>
      </c>
      <c r="AU718" s="20" t="s">
        <v>87</v>
      </c>
    </row>
    <row r="719" spans="1:65" s="13" customFormat="1" ht="10">
      <c r="B719" s="201"/>
      <c r="C719" s="202"/>
      <c r="D719" s="194" t="s">
        <v>270</v>
      </c>
      <c r="E719" s="203" t="s">
        <v>19</v>
      </c>
      <c r="F719" s="204" t="s">
        <v>715</v>
      </c>
      <c r="G719" s="202"/>
      <c r="H719" s="205">
        <v>1</v>
      </c>
      <c r="I719" s="206"/>
      <c r="J719" s="202"/>
      <c r="K719" s="202"/>
      <c r="L719" s="207"/>
      <c r="M719" s="208"/>
      <c r="N719" s="209"/>
      <c r="O719" s="209"/>
      <c r="P719" s="209"/>
      <c r="Q719" s="209"/>
      <c r="R719" s="209"/>
      <c r="S719" s="209"/>
      <c r="T719" s="210"/>
      <c r="AT719" s="211" t="s">
        <v>270</v>
      </c>
      <c r="AU719" s="211" t="s">
        <v>87</v>
      </c>
      <c r="AV719" s="13" t="s">
        <v>87</v>
      </c>
      <c r="AW719" s="13" t="s">
        <v>38</v>
      </c>
      <c r="AX719" s="13" t="s">
        <v>77</v>
      </c>
      <c r="AY719" s="211" t="s">
        <v>118</v>
      </c>
    </row>
    <row r="720" spans="1:65" s="13" customFormat="1" ht="10">
      <c r="B720" s="201"/>
      <c r="C720" s="202"/>
      <c r="D720" s="194" t="s">
        <v>270</v>
      </c>
      <c r="E720" s="203" t="s">
        <v>19</v>
      </c>
      <c r="F720" s="204" t="s">
        <v>716</v>
      </c>
      <c r="G720" s="202"/>
      <c r="H720" s="205">
        <v>3</v>
      </c>
      <c r="I720" s="206"/>
      <c r="J720" s="202"/>
      <c r="K720" s="202"/>
      <c r="L720" s="207"/>
      <c r="M720" s="208"/>
      <c r="N720" s="209"/>
      <c r="O720" s="209"/>
      <c r="P720" s="209"/>
      <c r="Q720" s="209"/>
      <c r="R720" s="209"/>
      <c r="S720" s="209"/>
      <c r="T720" s="210"/>
      <c r="AT720" s="211" t="s">
        <v>270</v>
      </c>
      <c r="AU720" s="211" t="s">
        <v>87</v>
      </c>
      <c r="AV720" s="13" t="s">
        <v>87</v>
      </c>
      <c r="AW720" s="13" t="s">
        <v>38</v>
      </c>
      <c r="AX720" s="13" t="s">
        <v>77</v>
      </c>
      <c r="AY720" s="211" t="s">
        <v>118</v>
      </c>
    </row>
    <row r="721" spans="1:65" s="14" customFormat="1" ht="10">
      <c r="B721" s="212"/>
      <c r="C721" s="213"/>
      <c r="D721" s="194" t="s">
        <v>270</v>
      </c>
      <c r="E721" s="214" t="s">
        <v>19</v>
      </c>
      <c r="F721" s="215" t="s">
        <v>273</v>
      </c>
      <c r="G721" s="213"/>
      <c r="H721" s="216">
        <v>4</v>
      </c>
      <c r="I721" s="217"/>
      <c r="J721" s="213"/>
      <c r="K721" s="213"/>
      <c r="L721" s="218"/>
      <c r="M721" s="219"/>
      <c r="N721" s="220"/>
      <c r="O721" s="220"/>
      <c r="P721" s="220"/>
      <c r="Q721" s="220"/>
      <c r="R721" s="220"/>
      <c r="S721" s="220"/>
      <c r="T721" s="221"/>
      <c r="AT721" s="222" t="s">
        <v>270</v>
      </c>
      <c r="AU721" s="222" t="s">
        <v>87</v>
      </c>
      <c r="AV721" s="14" t="s">
        <v>145</v>
      </c>
      <c r="AW721" s="14" t="s">
        <v>38</v>
      </c>
      <c r="AX721" s="14" t="s">
        <v>85</v>
      </c>
      <c r="AY721" s="222" t="s">
        <v>118</v>
      </c>
    </row>
    <row r="722" spans="1:65" s="2" customFormat="1" ht="44.25" customHeight="1">
      <c r="A722" s="37"/>
      <c r="B722" s="38"/>
      <c r="C722" s="176" t="s">
        <v>717</v>
      </c>
      <c r="D722" s="176" t="s">
        <v>121</v>
      </c>
      <c r="E722" s="177" t="s">
        <v>718</v>
      </c>
      <c r="F722" s="178" t="s">
        <v>719</v>
      </c>
      <c r="G722" s="179" t="s">
        <v>267</v>
      </c>
      <c r="H722" s="180">
        <v>442.93</v>
      </c>
      <c r="I722" s="181"/>
      <c r="J722" s="182">
        <f>ROUND(I722*H722,2)</f>
        <v>0</v>
      </c>
      <c r="K722" s="178" t="s">
        <v>125</v>
      </c>
      <c r="L722" s="42"/>
      <c r="M722" s="183" t="s">
        <v>19</v>
      </c>
      <c r="N722" s="184" t="s">
        <v>48</v>
      </c>
      <c r="O722" s="67"/>
      <c r="P722" s="185">
        <f>O722*H722</f>
        <v>0</v>
      </c>
      <c r="Q722" s="185">
        <v>0</v>
      </c>
      <c r="R722" s="185">
        <f>Q722*H722</f>
        <v>0</v>
      </c>
      <c r="S722" s="185">
        <v>1.6E-2</v>
      </c>
      <c r="T722" s="186">
        <f>S722*H722</f>
        <v>7.0868799999999998</v>
      </c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R722" s="187" t="s">
        <v>145</v>
      </c>
      <c r="AT722" s="187" t="s">
        <v>121</v>
      </c>
      <c r="AU722" s="187" t="s">
        <v>87</v>
      </c>
      <c r="AY722" s="20" t="s">
        <v>118</v>
      </c>
      <c r="BE722" s="188">
        <f>IF(N722="základní",J722,0)</f>
        <v>0</v>
      </c>
      <c r="BF722" s="188">
        <f>IF(N722="snížená",J722,0)</f>
        <v>0</v>
      </c>
      <c r="BG722" s="188">
        <f>IF(N722="zákl. přenesená",J722,0)</f>
        <v>0</v>
      </c>
      <c r="BH722" s="188">
        <f>IF(N722="sníž. přenesená",J722,0)</f>
        <v>0</v>
      </c>
      <c r="BI722" s="188">
        <f>IF(N722="nulová",J722,0)</f>
        <v>0</v>
      </c>
      <c r="BJ722" s="20" t="s">
        <v>85</v>
      </c>
      <c r="BK722" s="188">
        <f>ROUND(I722*H722,2)</f>
        <v>0</v>
      </c>
      <c r="BL722" s="20" t="s">
        <v>145</v>
      </c>
      <c r="BM722" s="187" t="s">
        <v>720</v>
      </c>
    </row>
    <row r="723" spans="1:65" s="2" customFormat="1" ht="10">
      <c r="A723" s="37"/>
      <c r="B723" s="38"/>
      <c r="C723" s="39"/>
      <c r="D723" s="189" t="s">
        <v>128</v>
      </c>
      <c r="E723" s="39"/>
      <c r="F723" s="190" t="s">
        <v>721</v>
      </c>
      <c r="G723" s="39"/>
      <c r="H723" s="39"/>
      <c r="I723" s="191"/>
      <c r="J723" s="39"/>
      <c r="K723" s="39"/>
      <c r="L723" s="42"/>
      <c r="M723" s="192"/>
      <c r="N723" s="193"/>
      <c r="O723" s="67"/>
      <c r="P723" s="67"/>
      <c r="Q723" s="67"/>
      <c r="R723" s="67"/>
      <c r="S723" s="67"/>
      <c r="T723" s="68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T723" s="20" t="s">
        <v>128</v>
      </c>
      <c r="AU723" s="20" t="s">
        <v>87</v>
      </c>
    </row>
    <row r="724" spans="1:65" s="15" customFormat="1" ht="10">
      <c r="B724" s="228"/>
      <c r="C724" s="229"/>
      <c r="D724" s="194" t="s">
        <v>270</v>
      </c>
      <c r="E724" s="230" t="s">
        <v>19</v>
      </c>
      <c r="F724" s="231" t="s">
        <v>386</v>
      </c>
      <c r="G724" s="229"/>
      <c r="H724" s="230" t="s">
        <v>19</v>
      </c>
      <c r="I724" s="232"/>
      <c r="J724" s="229"/>
      <c r="K724" s="229"/>
      <c r="L724" s="233"/>
      <c r="M724" s="234"/>
      <c r="N724" s="235"/>
      <c r="O724" s="235"/>
      <c r="P724" s="235"/>
      <c r="Q724" s="235"/>
      <c r="R724" s="235"/>
      <c r="S724" s="235"/>
      <c r="T724" s="236"/>
      <c r="AT724" s="237" t="s">
        <v>270</v>
      </c>
      <c r="AU724" s="237" t="s">
        <v>87</v>
      </c>
      <c r="AV724" s="15" t="s">
        <v>85</v>
      </c>
      <c r="AW724" s="15" t="s">
        <v>38</v>
      </c>
      <c r="AX724" s="15" t="s">
        <v>77</v>
      </c>
      <c r="AY724" s="237" t="s">
        <v>118</v>
      </c>
    </row>
    <row r="725" spans="1:65" s="15" customFormat="1" ht="10">
      <c r="B725" s="228"/>
      <c r="C725" s="229"/>
      <c r="D725" s="194" t="s">
        <v>270</v>
      </c>
      <c r="E725" s="230" t="s">
        <v>19</v>
      </c>
      <c r="F725" s="231" t="s">
        <v>547</v>
      </c>
      <c r="G725" s="229"/>
      <c r="H725" s="230" t="s">
        <v>19</v>
      </c>
      <c r="I725" s="232"/>
      <c r="J725" s="229"/>
      <c r="K725" s="229"/>
      <c r="L725" s="233"/>
      <c r="M725" s="234"/>
      <c r="N725" s="235"/>
      <c r="O725" s="235"/>
      <c r="P725" s="235"/>
      <c r="Q725" s="235"/>
      <c r="R725" s="235"/>
      <c r="S725" s="235"/>
      <c r="T725" s="236"/>
      <c r="AT725" s="237" t="s">
        <v>270</v>
      </c>
      <c r="AU725" s="237" t="s">
        <v>87</v>
      </c>
      <c r="AV725" s="15" t="s">
        <v>85</v>
      </c>
      <c r="AW725" s="15" t="s">
        <v>38</v>
      </c>
      <c r="AX725" s="15" t="s">
        <v>77</v>
      </c>
      <c r="AY725" s="237" t="s">
        <v>118</v>
      </c>
    </row>
    <row r="726" spans="1:65" s="15" customFormat="1" ht="10">
      <c r="B726" s="228"/>
      <c r="C726" s="229"/>
      <c r="D726" s="194" t="s">
        <v>270</v>
      </c>
      <c r="E726" s="230" t="s">
        <v>19</v>
      </c>
      <c r="F726" s="231" t="s">
        <v>548</v>
      </c>
      <c r="G726" s="229"/>
      <c r="H726" s="230" t="s">
        <v>19</v>
      </c>
      <c r="I726" s="232"/>
      <c r="J726" s="229"/>
      <c r="K726" s="229"/>
      <c r="L726" s="233"/>
      <c r="M726" s="234"/>
      <c r="N726" s="235"/>
      <c r="O726" s="235"/>
      <c r="P726" s="235"/>
      <c r="Q726" s="235"/>
      <c r="R726" s="235"/>
      <c r="S726" s="235"/>
      <c r="T726" s="236"/>
      <c r="AT726" s="237" t="s">
        <v>270</v>
      </c>
      <c r="AU726" s="237" t="s">
        <v>87</v>
      </c>
      <c r="AV726" s="15" t="s">
        <v>85</v>
      </c>
      <c r="AW726" s="15" t="s">
        <v>38</v>
      </c>
      <c r="AX726" s="15" t="s">
        <v>77</v>
      </c>
      <c r="AY726" s="237" t="s">
        <v>118</v>
      </c>
    </row>
    <row r="727" spans="1:65" s="15" customFormat="1" ht="10">
      <c r="B727" s="228"/>
      <c r="C727" s="229"/>
      <c r="D727" s="194" t="s">
        <v>270</v>
      </c>
      <c r="E727" s="230" t="s">
        <v>19</v>
      </c>
      <c r="F727" s="231" t="s">
        <v>549</v>
      </c>
      <c r="G727" s="229"/>
      <c r="H727" s="230" t="s">
        <v>19</v>
      </c>
      <c r="I727" s="232"/>
      <c r="J727" s="229"/>
      <c r="K727" s="229"/>
      <c r="L727" s="233"/>
      <c r="M727" s="234"/>
      <c r="N727" s="235"/>
      <c r="O727" s="235"/>
      <c r="P727" s="235"/>
      <c r="Q727" s="235"/>
      <c r="R727" s="235"/>
      <c r="S727" s="235"/>
      <c r="T727" s="236"/>
      <c r="AT727" s="237" t="s">
        <v>270</v>
      </c>
      <c r="AU727" s="237" t="s">
        <v>87</v>
      </c>
      <c r="AV727" s="15" t="s">
        <v>85</v>
      </c>
      <c r="AW727" s="15" t="s">
        <v>38</v>
      </c>
      <c r="AX727" s="15" t="s">
        <v>77</v>
      </c>
      <c r="AY727" s="237" t="s">
        <v>118</v>
      </c>
    </row>
    <row r="728" spans="1:65" s="15" customFormat="1" ht="10">
      <c r="B728" s="228"/>
      <c r="C728" s="229"/>
      <c r="D728" s="194" t="s">
        <v>270</v>
      </c>
      <c r="E728" s="230" t="s">
        <v>19</v>
      </c>
      <c r="F728" s="231" t="s">
        <v>550</v>
      </c>
      <c r="G728" s="229"/>
      <c r="H728" s="230" t="s">
        <v>19</v>
      </c>
      <c r="I728" s="232"/>
      <c r="J728" s="229"/>
      <c r="K728" s="229"/>
      <c r="L728" s="233"/>
      <c r="M728" s="234"/>
      <c r="N728" s="235"/>
      <c r="O728" s="235"/>
      <c r="P728" s="235"/>
      <c r="Q728" s="235"/>
      <c r="R728" s="235"/>
      <c r="S728" s="235"/>
      <c r="T728" s="236"/>
      <c r="AT728" s="237" t="s">
        <v>270</v>
      </c>
      <c r="AU728" s="237" t="s">
        <v>87</v>
      </c>
      <c r="AV728" s="15" t="s">
        <v>85</v>
      </c>
      <c r="AW728" s="15" t="s">
        <v>38</v>
      </c>
      <c r="AX728" s="15" t="s">
        <v>77</v>
      </c>
      <c r="AY728" s="237" t="s">
        <v>118</v>
      </c>
    </row>
    <row r="729" spans="1:65" s="13" customFormat="1" ht="10">
      <c r="B729" s="201"/>
      <c r="C729" s="202"/>
      <c r="D729" s="194" t="s">
        <v>270</v>
      </c>
      <c r="E729" s="204" t="s">
        <v>19</v>
      </c>
      <c r="F729" s="249" t="s">
        <v>195</v>
      </c>
      <c r="G729" s="202"/>
      <c r="H729" s="205">
        <v>442.93</v>
      </c>
      <c r="I729" s="206"/>
      <c r="J729" s="202"/>
      <c r="K729" s="202"/>
      <c r="L729" s="207"/>
      <c r="M729" s="208"/>
      <c r="N729" s="209"/>
      <c r="O729" s="209"/>
      <c r="P729" s="209"/>
      <c r="Q729" s="209"/>
      <c r="R729" s="209"/>
      <c r="S729" s="209"/>
      <c r="T729" s="210"/>
      <c r="AT729" s="211" t="s">
        <v>270</v>
      </c>
      <c r="AU729" s="211" t="s">
        <v>87</v>
      </c>
      <c r="AV729" s="13" t="s">
        <v>87</v>
      </c>
      <c r="AW729" s="13" t="s">
        <v>38</v>
      </c>
      <c r="AX729" s="13" t="s">
        <v>85</v>
      </c>
      <c r="AY729" s="211" t="s">
        <v>118</v>
      </c>
    </row>
    <row r="730" spans="1:65" s="2" customFormat="1" ht="10.5">
      <c r="A730" s="37"/>
      <c r="B730" s="38"/>
      <c r="C730" s="39"/>
      <c r="D730" s="194" t="s">
        <v>279</v>
      </c>
      <c r="E730" s="39"/>
      <c r="F730" s="223" t="s">
        <v>551</v>
      </c>
      <c r="G730" s="39"/>
      <c r="H730" s="39"/>
      <c r="I730" s="39"/>
      <c r="J730" s="39"/>
      <c r="K730" s="39"/>
      <c r="L730" s="42"/>
      <c r="M730" s="192"/>
      <c r="N730" s="193"/>
      <c r="O730" s="67"/>
      <c r="P730" s="67"/>
      <c r="Q730" s="67"/>
      <c r="R730" s="67"/>
      <c r="S730" s="67"/>
      <c r="T730" s="68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U730" s="20" t="s">
        <v>87</v>
      </c>
    </row>
    <row r="731" spans="1:65" s="2" customFormat="1" ht="10">
      <c r="A731" s="37"/>
      <c r="B731" s="38"/>
      <c r="C731" s="39"/>
      <c r="D731" s="194" t="s">
        <v>279</v>
      </c>
      <c r="E731" s="39"/>
      <c r="F731" s="224" t="s">
        <v>552</v>
      </c>
      <c r="G731" s="39"/>
      <c r="H731" s="225">
        <v>107.57</v>
      </c>
      <c r="I731" s="39"/>
      <c r="J731" s="39"/>
      <c r="K731" s="39"/>
      <c r="L731" s="42"/>
      <c r="M731" s="192"/>
      <c r="N731" s="193"/>
      <c r="O731" s="67"/>
      <c r="P731" s="67"/>
      <c r="Q731" s="67"/>
      <c r="R731" s="67"/>
      <c r="S731" s="67"/>
      <c r="T731" s="68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U731" s="20" t="s">
        <v>87</v>
      </c>
    </row>
    <row r="732" spans="1:65" s="2" customFormat="1" ht="10.5">
      <c r="A732" s="37"/>
      <c r="B732" s="38"/>
      <c r="C732" s="39"/>
      <c r="D732" s="194" t="s">
        <v>279</v>
      </c>
      <c r="E732" s="39"/>
      <c r="F732" s="223" t="s">
        <v>553</v>
      </c>
      <c r="G732" s="39"/>
      <c r="H732" s="39"/>
      <c r="I732" s="39"/>
      <c r="J732" s="39"/>
      <c r="K732" s="39"/>
      <c r="L732" s="42"/>
      <c r="M732" s="192"/>
      <c r="N732" s="193"/>
      <c r="O732" s="67"/>
      <c r="P732" s="67"/>
      <c r="Q732" s="67"/>
      <c r="R732" s="67"/>
      <c r="S732" s="67"/>
      <c r="T732" s="68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U732" s="20" t="s">
        <v>87</v>
      </c>
    </row>
    <row r="733" spans="1:65" s="2" customFormat="1" ht="10">
      <c r="A733" s="37"/>
      <c r="B733" s="38"/>
      <c r="C733" s="39"/>
      <c r="D733" s="194" t="s">
        <v>279</v>
      </c>
      <c r="E733" s="39"/>
      <c r="F733" s="224" t="s">
        <v>349</v>
      </c>
      <c r="G733" s="39"/>
      <c r="H733" s="225">
        <v>19</v>
      </c>
      <c r="I733" s="39"/>
      <c r="J733" s="39"/>
      <c r="K733" s="39"/>
      <c r="L733" s="42"/>
      <c r="M733" s="192"/>
      <c r="N733" s="193"/>
      <c r="O733" s="67"/>
      <c r="P733" s="67"/>
      <c r="Q733" s="67"/>
      <c r="R733" s="67"/>
      <c r="S733" s="67"/>
      <c r="T733" s="68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U733" s="20" t="s">
        <v>87</v>
      </c>
    </row>
    <row r="734" spans="1:65" s="2" customFormat="1" ht="10.5">
      <c r="A734" s="37"/>
      <c r="B734" s="38"/>
      <c r="C734" s="39"/>
      <c r="D734" s="194" t="s">
        <v>279</v>
      </c>
      <c r="E734" s="39"/>
      <c r="F734" s="223" t="s">
        <v>554</v>
      </c>
      <c r="G734" s="39"/>
      <c r="H734" s="39"/>
      <c r="I734" s="39"/>
      <c r="J734" s="39"/>
      <c r="K734" s="39"/>
      <c r="L734" s="42"/>
      <c r="M734" s="192"/>
      <c r="N734" s="193"/>
      <c r="O734" s="67"/>
      <c r="P734" s="67"/>
      <c r="Q734" s="67"/>
      <c r="R734" s="67"/>
      <c r="S734" s="67"/>
      <c r="T734" s="68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U734" s="20" t="s">
        <v>87</v>
      </c>
    </row>
    <row r="735" spans="1:65" s="2" customFormat="1" ht="10">
      <c r="A735" s="37"/>
      <c r="B735" s="38"/>
      <c r="C735" s="39"/>
      <c r="D735" s="194" t="s">
        <v>279</v>
      </c>
      <c r="E735" s="39"/>
      <c r="F735" s="224" t="s">
        <v>555</v>
      </c>
      <c r="G735" s="39"/>
      <c r="H735" s="225">
        <v>2.44</v>
      </c>
      <c r="I735" s="39"/>
      <c r="J735" s="39"/>
      <c r="K735" s="39"/>
      <c r="L735" s="42"/>
      <c r="M735" s="192"/>
      <c r="N735" s="193"/>
      <c r="O735" s="67"/>
      <c r="P735" s="67"/>
      <c r="Q735" s="67"/>
      <c r="R735" s="67"/>
      <c r="S735" s="67"/>
      <c r="T735" s="68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U735" s="20" t="s">
        <v>87</v>
      </c>
    </row>
    <row r="736" spans="1:65" s="2" customFormat="1" ht="10.5">
      <c r="A736" s="37"/>
      <c r="B736" s="38"/>
      <c r="C736" s="39"/>
      <c r="D736" s="194" t="s">
        <v>279</v>
      </c>
      <c r="E736" s="39"/>
      <c r="F736" s="223" t="s">
        <v>556</v>
      </c>
      <c r="G736" s="39"/>
      <c r="H736" s="39"/>
      <c r="I736" s="39"/>
      <c r="J736" s="39"/>
      <c r="K736" s="39"/>
      <c r="L736" s="42"/>
      <c r="M736" s="192"/>
      <c r="N736" s="193"/>
      <c r="O736" s="67"/>
      <c r="P736" s="67"/>
      <c r="Q736" s="67"/>
      <c r="R736" s="67"/>
      <c r="S736" s="67"/>
      <c r="T736" s="68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U736" s="20" t="s">
        <v>87</v>
      </c>
    </row>
    <row r="737" spans="1:65" s="2" customFormat="1" ht="10">
      <c r="A737" s="37"/>
      <c r="B737" s="38"/>
      <c r="C737" s="39"/>
      <c r="D737" s="194" t="s">
        <v>279</v>
      </c>
      <c r="E737" s="39"/>
      <c r="F737" s="224" t="s">
        <v>557</v>
      </c>
      <c r="G737" s="39"/>
      <c r="H737" s="225">
        <v>136.57</v>
      </c>
      <c r="I737" s="39"/>
      <c r="J737" s="39"/>
      <c r="K737" s="39"/>
      <c r="L737" s="42"/>
      <c r="M737" s="192"/>
      <c r="N737" s="193"/>
      <c r="O737" s="67"/>
      <c r="P737" s="67"/>
      <c r="Q737" s="67"/>
      <c r="R737" s="67"/>
      <c r="S737" s="67"/>
      <c r="T737" s="68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U737" s="20" t="s">
        <v>87</v>
      </c>
    </row>
    <row r="738" spans="1:65" s="2" customFormat="1" ht="10.5">
      <c r="A738" s="37"/>
      <c r="B738" s="38"/>
      <c r="C738" s="39"/>
      <c r="D738" s="194" t="s">
        <v>279</v>
      </c>
      <c r="E738" s="39"/>
      <c r="F738" s="223" t="s">
        <v>558</v>
      </c>
      <c r="G738" s="39"/>
      <c r="H738" s="39"/>
      <c r="I738" s="39"/>
      <c r="J738" s="39"/>
      <c r="K738" s="39"/>
      <c r="L738" s="42"/>
      <c r="M738" s="192"/>
      <c r="N738" s="193"/>
      <c r="O738" s="67"/>
      <c r="P738" s="67"/>
      <c r="Q738" s="67"/>
      <c r="R738" s="67"/>
      <c r="S738" s="67"/>
      <c r="T738" s="68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U738" s="20" t="s">
        <v>87</v>
      </c>
    </row>
    <row r="739" spans="1:65" s="2" customFormat="1" ht="10">
      <c r="A739" s="37"/>
      <c r="B739" s="38"/>
      <c r="C739" s="39"/>
      <c r="D739" s="194" t="s">
        <v>279</v>
      </c>
      <c r="E739" s="39"/>
      <c r="F739" s="224" t="s">
        <v>559</v>
      </c>
      <c r="G739" s="39"/>
      <c r="H739" s="225">
        <v>13.81</v>
      </c>
      <c r="I739" s="39"/>
      <c r="J739" s="39"/>
      <c r="K739" s="39"/>
      <c r="L739" s="42"/>
      <c r="M739" s="192"/>
      <c r="N739" s="193"/>
      <c r="O739" s="67"/>
      <c r="P739" s="67"/>
      <c r="Q739" s="67"/>
      <c r="R739" s="67"/>
      <c r="S739" s="67"/>
      <c r="T739" s="68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U739" s="20" t="s">
        <v>87</v>
      </c>
    </row>
    <row r="740" spans="1:65" s="2" customFormat="1" ht="10.5">
      <c r="A740" s="37"/>
      <c r="B740" s="38"/>
      <c r="C740" s="39"/>
      <c r="D740" s="194" t="s">
        <v>279</v>
      </c>
      <c r="E740" s="39"/>
      <c r="F740" s="223" t="s">
        <v>560</v>
      </c>
      <c r="G740" s="39"/>
      <c r="H740" s="39"/>
      <c r="I740" s="39"/>
      <c r="J740" s="39"/>
      <c r="K740" s="39"/>
      <c r="L740" s="42"/>
      <c r="M740" s="192"/>
      <c r="N740" s="193"/>
      <c r="O740" s="67"/>
      <c r="P740" s="67"/>
      <c r="Q740" s="67"/>
      <c r="R740" s="67"/>
      <c r="S740" s="67"/>
      <c r="T740" s="68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U740" s="20" t="s">
        <v>87</v>
      </c>
    </row>
    <row r="741" spans="1:65" s="2" customFormat="1" ht="10">
      <c r="A741" s="37"/>
      <c r="B741" s="38"/>
      <c r="C741" s="39"/>
      <c r="D741" s="194" t="s">
        <v>279</v>
      </c>
      <c r="E741" s="39"/>
      <c r="F741" s="224" t="s">
        <v>561</v>
      </c>
      <c r="G741" s="39"/>
      <c r="H741" s="225">
        <v>5.57</v>
      </c>
      <c r="I741" s="39"/>
      <c r="J741" s="39"/>
      <c r="K741" s="39"/>
      <c r="L741" s="42"/>
      <c r="M741" s="192"/>
      <c r="N741" s="193"/>
      <c r="O741" s="67"/>
      <c r="P741" s="67"/>
      <c r="Q741" s="67"/>
      <c r="R741" s="67"/>
      <c r="S741" s="67"/>
      <c r="T741" s="68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U741" s="20" t="s">
        <v>87</v>
      </c>
    </row>
    <row r="742" spans="1:65" s="2" customFormat="1" ht="10.5">
      <c r="A742" s="37"/>
      <c r="B742" s="38"/>
      <c r="C742" s="39"/>
      <c r="D742" s="194" t="s">
        <v>279</v>
      </c>
      <c r="E742" s="39"/>
      <c r="F742" s="223" t="s">
        <v>562</v>
      </c>
      <c r="G742" s="39"/>
      <c r="H742" s="39"/>
      <c r="I742" s="39"/>
      <c r="J742" s="39"/>
      <c r="K742" s="39"/>
      <c r="L742" s="42"/>
      <c r="M742" s="192"/>
      <c r="N742" s="193"/>
      <c r="O742" s="67"/>
      <c r="P742" s="67"/>
      <c r="Q742" s="67"/>
      <c r="R742" s="67"/>
      <c r="S742" s="67"/>
      <c r="T742" s="68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U742" s="20" t="s">
        <v>87</v>
      </c>
    </row>
    <row r="743" spans="1:65" s="2" customFormat="1" ht="10">
      <c r="A743" s="37"/>
      <c r="B743" s="38"/>
      <c r="C743" s="39"/>
      <c r="D743" s="194" t="s">
        <v>279</v>
      </c>
      <c r="E743" s="39"/>
      <c r="F743" s="224" t="s">
        <v>563</v>
      </c>
      <c r="G743" s="39"/>
      <c r="H743" s="225">
        <v>2.08</v>
      </c>
      <c r="I743" s="39"/>
      <c r="J743" s="39"/>
      <c r="K743" s="39"/>
      <c r="L743" s="42"/>
      <c r="M743" s="192"/>
      <c r="N743" s="193"/>
      <c r="O743" s="67"/>
      <c r="P743" s="67"/>
      <c r="Q743" s="67"/>
      <c r="R743" s="67"/>
      <c r="S743" s="67"/>
      <c r="T743" s="68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U743" s="20" t="s">
        <v>87</v>
      </c>
    </row>
    <row r="744" spans="1:65" s="2" customFormat="1" ht="10.5">
      <c r="A744" s="37"/>
      <c r="B744" s="38"/>
      <c r="C744" s="39"/>
      <c r="D744" s="194" t="s">
        <v>279</v>
      </c>
      <c r="E744" s="39"/>
      <c r="F744" s="223" t="s">
        <v>564</v>
      </c>
      <c r="G744" s="39"/>
      <c r="H744" s="39"/>
      <c r="I744" s="39"/>
      <c r="J744" s="39"/>
      <c r="K744" s="39"/>
      <c r="L744" s="42"/>
      <c r="M744" s="192"/>
      <c r="N744" s="193"/>
      <c r="O744" s="67"/>
      <c r="P744" s="67"/>
      <c r="Q744" s="67"/>
      <c r="R744" s="67"/>
      <c r="S744" s="67"/>
      <c r="T744" s="68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U744" s="20" t="s">
        <v>87</v>
      </c>
    </row>
    <row r="745" spans="1:65" s="2" customFormat="1" ht="10">
      <c r="A745" s="37"/>
      <c r="B745" s="38"/>
      <c r="C745" s="39"/>
      <c r="D745" s="194" t="s">
        <v>279</v>
      </c>
      <c r="E745" s="39"/>
      <c r="F745" s="224" t="s">
        <v>565</v>
      </c>
      <c r="G745" s="39"/>
      <c r="H745" s="225">
        <v>113.69</v>
      </c>
      <c r="I745" s="39"/>
      <c r="J745" s="39"/>
      <c r="K745" s="39"/>
      <c r="L745" s="42"/>
      <c r="M745" s="192"/>
      <c r="N745" s="193"/>
      <c r="O745" s="67"/>
      <c r="P745" s="67"/>
      <c r="Q745" s="67"/>
      <c r="R745" s="67"/>
      <c r="S745" s="67"/>
      <c r="T745" s="68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U745" s="20" t="s">
        <v>87</v>
      </c>
    </row>
    <row r="746" spans="1:65" s="2" customFormat="1" ht="10.5">
      <c r="A746" s="37"/>
      <c r="B746" s="38"/>
      <c r="C746" s="39"/>
      <c r="D746" s="194" t="s">
        <v>279</v>
      </c>
      <c r="E746" s="39"/>
      <c r="F746" s="223" t="s">
        <v>566</v>
      </c>
      <c r="G746" s="39"/>
      <c r="H746" s="39"/>
      <c r="I746" s="39"/>
      <c r="J746" s="39"/>
      <c r="K746" s="39"/>
      <c r="L746" s="42"/>
      <c r="M746" s="192"/>
      <c r="N746" s="193"/>
      <c r="O746" s="67"/>
      <c r="P746" s="67"/>
      <c r="Q746" s="67"/>
      <c r="R746" s="67"/>
      <c r="S746" s="67"/>
      <c r="T746" s="68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U746" s="20" t="s">
        <v>87</v>
      </c>
    </row>
    <row r="747" spans="1:65" s="2" customFormat="1" ht="10">
      <c r="A747" s="37"/>
      <c r="B747" s="38"/>
      <c r="C747" s="39"/>
      <c r="D747" s="194" t="s">
        <v>279</v>
      </c>
      <c r="E747" s="39"/>
      <c r="F747" s="224" t="s">
        <v>567</v>
      </c>
      <c r="G747" s="39"/>
      <c r="H747" s="225">
        <v>6.88</v>
      </c>
      <c r="I747" s="39"/>
      <c r="J747" s="39"/>
      <c r="K747" s="39"/>
      <c r="L747" s="42"/>
      <c r="M747" s="192"/>
      <c r="N747" s="193"/>
      <c r="O747" s="67"/>
      <c r="P747" s="67"/>
      <c r="Q747" s="67"/>
      <c r="R747" s="67"/>
      <c r="S747" s="67"/>
      <c r="T747" s="68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U747" s="20" t="s">
        <v>87</v>
      </c>
    </row>
    <row r="748" spans="1:65" s="2" customFormat="1" ht="10.5">
      <c r="A748" s="37"/>
      <c r="B748" s="38"/>
      <c r="C748" s="39"/>
      <c r="D748" s="194" t="s">
        <v>279</v>
      </c>
      <c r="E748" s="39"/>
      <c r="F748" s="223" t="s">
        <v>568</v>
      </c>
      <c r="G748" s="39"/>
      <c r="H748" s="39"/>
      <c r="I748" s="39"/>
      <c r="J748" s="39"/>
      <c r="K748" s="39"/>
      <c r="L748" s="42"/>
      <c r="M748" s="192"/>
      <c r="N748" s="193"/>
      <c r="O748" s="67"/>
      <c r="P748" s="67"/>
      <c r="Q748" s="67"/>
      <c r="R748" s="67"/>
      <c r="S748" s="67"/>
      <c r="T748" s="68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U748" s="20" t="s">
        <v>87</v>
      </c>
    </row>
    <row r="749" spans="1:65" s="2" customFormat="1" ht="10">
      <c r="A749" s="37"/>
      <c r="B749" s="38"/>
      <c r="C749" s="39"/>
      <c r="D749" s="194" t="s">
        <v>279</v>
      </c>
      <c r="E749" s="39"/>
      <c r="F749" s="224" t="s">
        <v>569</v>
      </c>
      <c r="G749" s="39"/>
      <c r="H749" s="225">
        <v>137.32</v>
      </c>
      <c r="I749" s="39"/>
      <c r="J749" s="39"/>
      <c r="K749" s="39"/>
      <c r="L749" s="42"/>
      <c r="M749" s="192"/>
      <c r="N749" s="193"/>
      <c r="O749" s="67"/>
      <c r="P749" s="67"/>
      <c r="Q749" s="67"/>
      <c r="R749" s="67"/>
      <c r="S749" s="67"/>
      <c r="T749" s="68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U749" s="20" t="s">
        <v>87</v>
      </c>
    </row>
    <row r="750" spans="1:65" s="2" customFormat="1" ht="24.15" customHeight="1">
      <c r="A750" s="37"/>
      <c r="B750" s="38"/>
      <c r="C750" s="176" t="s">
        <v>722</v>
      </c>
      <c r="D750" s="176" t="s">
        <v>121</v>
      </c>
      <c r="E750" s="177" t="s">
        <v>723</v>
      </c>
      <c r="F750" s="178" t="s">
        <v>724</v>
      </c>
      <c r="G750" s="179" t="s">
        <v>267</v>
      </c>
      <c r="H750" s="180">
        <v>544</v>
      </c>
      <c r="I750" s="181"/>
      <c r="J750" s="182">
        <f>ROUND(I750*H750,2)</f>
        <v>0</v>
      </c>
      <c r="K750" s="178" t="s">
        <v>125</v>
      </c>
      <c r="L750" s="42"/>
      <c r="M750" s="183" t="s">
        <v>19</v>
      </c>
      <c r="N750" s="184" t="s">
        <v>48</v>
      </c>
      <c r="O750" s="67"/>
      <c r="P750" s="185">
        <f>O750*H750</f>
        <v>0</v>
      </c>
      <c r="Q750" s="185">
        <v>0</v>
      </c>
      <c r="R750" s="185">
        <f>Q750*H750</f>
        <v>0</v>
      </c>
      <c r="S750" s="185">
        <v>0</v>
      </c>
      <c r="T750" s="186">
        <f>S750*H750</f>
        <v>0</v>
      </c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R750" s="187" t="s">
        <v>145</v>
      </c>
      <c r="AT750" s="187" t="s">
        <v>121</v>
      </c>
      <c r="AU750" s="187" t="s">
        <v>87</v>
      </c>
      <c r="AY750" s="20" t="s">
        <v>118</v>
      </c>
      <c r="BE750" s="188">
        <f>IF(N750="základní",J750,0)</f>
        <v>0</v>
      </c>
      <c r="BF750" s="188">
        <f>IF(N750="snížená",J750,0)</f>
        <v>0</v>
      </c>
      <c r="BG750" s="188">
        <f>IF(N750="zákl. přenesená",J750,0)</f>
        <v>0</v>
      </c>
      <c r="BH750" s="188">
        <f>IF(N750="sníž. přenesená",J750,0)</f>
        <v>0</v>
      </c>
      <c r="BI750" s="188">
        <f>IF(N750="nulová",J750,0)</f>
        <v>0</v>
      </c>
      <c r="BJ750" s="20" t="s">
        <v>85</v>
      </c>
      <c r="BK750" s="188">
        <f>ROUND(I750*H750,2)</f>
        <v>0</v>
      </c>
      <c r="BL750" s="20" t="s">
        <v>145</v>
      </c>
      <c r="BM750" s="187" t="s">
        <v>725</v>
      </c>
    </row>
    <row r="751" spans="1:65" s="2" customFormat="1" ht="10">
      <c r="A751" s="37"/>
      <c r="B751" s="38"/>
      <c r="C751" s="39"/>
      <c r="D751" s="189" t="s">
        <v>128</v>
      </c>
      <c r="E751" s="39"/>
      <c r="F751" s="190" t="s">
        <v>726</v>
      </c>
      <c r="G751" s="39"/>
      <c r="H751" s="39"/>
      <c r="I751" s="191"/>
      <c r="J751" s="39"/>
      <c r="K751" s="39"/>
      <c r="L751" s="42"/>
      <c r="M751" s="192"/>
      <c r="N751" s="193"/>
      <c r="O751" s="67"/>
      <c r="P751" s="67"/>
      <c r="Q751" s="67"/>
      <c r="R751" s="67"/>
      <c r="S751" s="67"/>
      <c r="T751" s="68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T751" s="20" t="s">
        <v>128</v>
      </c>
      <c r="AU751" s="20" t="s">
        <v>87</v>
      </c>
    </row>
    <row r="752" spans="1:65" s="13" customFormat="1" ht="10">
      <c r="B752" s="201"/>
      <c r="C752" s="202"/>
      <c r="D752" s="194" t="s">
        <v>270</v>
      </c>
      <c r="E752" s="203" t="s">
        <v>19</v>
      </c>
      <c r="F752" s="204" t="s">
        <v>236</v>
      </c>
      <c r="G752" s="202"/>
      <c r="H752" s="205">
        <v>544</v>
      </c>
      <c r="I752" s="206"/>
      <c r="J752" s="202"/>
      <c r="K752" s="202"/>
      <c r="L752" s="207"/>
      <c r="M752" s="208"/>
      <c r="N752" s="209"/>
      <c r="O752" s="209"/>
      <c r="P752" s="209"/>
      <c r="Q752" s="209"/>
      <c r="R752" s="209"/>
      <c r="S752" s="209"/>
      <c r="T752" s="210"/>
      <c r="AT752" s="211" t="s">
        <v>270</v>
      </c>
      <c r="AU752" s="211" t="s">
        <v>87</v>
      </c>
      <c r="AV752" s="13" t="s">
        <v>87</v>
      </c>
      <c r="AW752" s="13" t="s">
        <v>38</v>
      </c>
      <c r="AX752" s="13" t="s">
        <v>85</v>
      </c>
      <c r="AY752" s="211" t="s">
        <v>118</v>
      </c>
    </row>
    <row r="753" spans="1:65" s="2" customFormat="1" ht="10.5">
      <c r="A753" s="37"/>
      <c r="B753" s="38"/>
      <c r="C753" s="39"/>
      <c r="D753" s="194" t="s">
        <v>279</v>
      </c>
      <c r="E753" s="39"/>
      <c r="F753" s="223" t="s">
        <v>647</v>
      </c>
      <c r="G753" s="39"/>
      <c r="H753" s="39"/>
      <c r="I753" s="39"/>
      <c r="J753" s="39"/>
      <c r="K753" s="39"/>
      <c r="L753" s="42"/>
      <c r="M753" s="192"/>
      <c r="N753" s="193"/>
      <c r="O753" s="67"/>
      <c r="P753" s="67"/>
      <c r="Q753" s="67"/>
      <c r="R753" s="67"/>
      <c r="S753" s="67"/>
      <c r="T753" s="68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U753" s="20" t="s">
        <v>87</v>
      </c>
    </row>
    <row r="754" spans="1:65" s="2" customFormat="1" ht="10">
      <c r="A754" s="37"/>
      <c r="B754" s="38"/>
      <c r="C754" s="39"/>
      <c r="D754" s="194" t="s">
        <v>279</v>
      </c>
      <c r="E754" s="39"/>
      <c r="F754" s="224" t="s">
        <v>625</v>
      </c>
      <c r="G754" s="39"/>
      <c r="H754" s="225">
        <v>0</v>
      </c>
      <c r="I754" s="39"/>
      <c r="J754" s="39"/>
      <c r="K754" s="39"/>
      <c r="L754" s="42"/>
      <c r="M754" s="192"/>
      <c r="N754" s="193"/>
      <c r="O754" s="67"/>
      <c r="P754" s="67"/>
      <c r="Q754" s="67"/>
      <c r="R754" s="67"/>
      <c r="S754" s="67"/>
      <c r="T754" s="68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U754" s="20" t="s">
        <v>87</v>
      </c>
    </row>
    <row r="755" spans="1:65" s="2" customFormat="1" ht="10">
      <c r="A755" s="37"/>
      <c r="B755" s="38"/>
      <c r="C755" s="39"/>
      <c r="D755" s="194" t="s">
        <v>279</v>
      </c>
      <c r="E755" s="39"/>
      <c r="F755" s="224" t="s">
        <v>626</v>
      </c>
      <c r="G755" s="39"/>
      <c r="H755" s="225">
        <v>144</v>
      </c>
      <c r="I755" s="39"/>
      <c r="J755" s="39"/>
      <c r="K755" s="39"/>
      <c r="L755" s="42"/>
      <c r="M755" s="192"/>
      <c r="N755" s="193"/>
      <c r="O755" s="67"/>
      <c r="P755" s="67"/>
      <c r="Q755" s="67"/>
      <c r="R755" s="67"/>
      <c r="S755" s="67"/>
      <c r="T755" s="68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U755" s="20" t="s">
        <v>87</v>
      </c>
    </row>
    <row r="756" spans="1:65" s="2" customFormat="1" ht="10">
      <c r="A756" s="37"/>
      <c r="B756" s="38"/>
      <c r="C756" s="39"/>
      <c r="D756" s="194" t="s">
        <v>279</v>
      </c>
      <c r="E756" s="39"/>
      <c r="F756" s="224" t="s">
        <v>627</v>
      </c>
      <c r="G756" s="39"/>
      <c r="H756" s="225">
        <v>128</v>
      </c>
      <c r="I756" s="39"/>
      <c r="J756" s="39"/>
      <c r="K756" s="39"/>
      <c r="L756" s="42"/>
      <c r="M756" s="192"/>
      <c r="N756" s="193"/>
      <c r="O756" s="67"/>
      <c r="P756" s="67"/>
      <c r="Q756" s="67"/>
      <c r="R756" s="67"/>
      <c r="S756" s="67"/>
      <c r="T756" s="68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U756" s="20" t="s">
        <v>87</v>
      </c>
    </row>
    <row r="757" spans="1:65" s="2" customFormat="1" ht="10">
      <c r="A757" s="37"/>
      <c r="B757" s="38"/>
      <c r="C757" s="39"/>
      <c r="D757" s="194" t="s">
        <v>279</v>
      </c>
      <c r="E757" s="39"/>
      <c r="F757" s="224" t="s">
        <v>628</v>
      </c>
      <c r="G757" s="39"/>
      <c r="H757" s="225">
        <v>144</v>
      </c>
      <c r="I757" s="39"/>
      <c r="J757" s="39"/>
      <c r="K757" s="39"/>
      <c r="L757" s="42"/>
      <c r="M757" s="192"/>
      <c r="N757" s="193"/>
      <c r="O757" s="67"/>
      <c r="P757" s="67"/>
      <c r="Q757" s="67"/>
      <c r="R757" s="67"/>
      <c r="S757" s="67"/>
      <c r="T757" s="68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U757" s="20" t="s">
        <v>87</v>
      </c>
    </row>
    <row r="758" spans="1:65" s="2" customFormat="1" ht="10">
      <c r="A758" s="37"/>
      <c r="B758" s="38"/>
      <c r="C758" s="39"/>
      <c r="D758" s="194" t="s">
        <v>279</v>
      </c>
      <c r="E758" s="39"/>
      <c r="F758" s="224" t="s">
        <v>629</v>
      </c>
      <c r="G758" s="39"/>
      <c r="H758" s="225">
        <v>128</v>
      </c>
      <c r="I758" s="39"/>
      <c r="J758" s="39"/>
      <c r="K758" s="39"/>
      <c r="L758" s="42"/>
      <c r="M758" s="192"/>
      <c r="N758" s="193"/>
      <c r="O758" s="67"/>
      <c r="P758" s="67"/>
      <c r="Q758" s="67"/>
      <c r="R758" s="67"/>
      <c r="S758" s="67"/>
      <c r="T758" s="68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U758" s="20" t="s">
        <v>87</v>
      </c>
    </row>
    <row r="759" spans="1:65" s="2" customFormat="1" ht="10">
      <c r="A759" s="37"/>
      <c r="B759" s="38"/>
      <c r="C759" s="39"/>
      <c r="D759" s="194" t="s">
        <v>279</v>
      </c>
      <c r="E759" s="39"/>
      <c r="F759" s="224" t="s">
        <v>273</v>
      </c>
      <c r="G759" s="39"/>
      <c r="H759" s="225">
        <v>544</v>
      </c>
      <c r="I759" s="39"/>
      <c r="J759" s="39"/>
      <c r="K759" s="39"/>
      <c r="L759" s="42"/>
      <c r="M759" s="192"/>
      <c r="N759" s="193"/>
      <c r="O759" s="67"/>
      <c r="P759" s="67"/>
      <c r="Q759" s="67"/>
      <c r="R759" s="67"/>
      <c r="S759" s="67"/>
      <c r="T759" s="68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U759" s="20" t="s">
        <v>87</v>
      </c>
    </row>
    <row r="760" spans="1:65" s="12" customFormat="1" ht="22.75" customHeight="1">
      <c r="B760" s="160"/>
      <c r="C760" s="161"/>
      <c r="D760" s="162" t="s">
        <v>76</v>
      </c>
      <c r="E760" s="174" t="s">
        <v>727</v>
      </c>
      <c r="F760" s="174" t="s">
        <v>728</v>
      </c>
      <c r="G760" s="161"/>
      <c r="H760" s="161"/>
      <c r="I760" s="164"/>
      <c r="J760" s="175">
        <f>BK760</f>
        <v>0</v>
      </c>
      <c r="K760" s="161"/>
      <c r="L760" s="166"/>
      <c r="M760" s="167"/>
      <c r="N760" s="168"/>
      <c r="O760" s="168"/>
      <c r="P760" s="169">
        <f>SUM(P761:P772)</f>
        <v>0</v>
      </c>
      <c r="Q760" s="168"/>
      <c r="R760" s="169">
        <f>SUM(R761:R772)</f>
        <v>0</v>
      </c>
      <c r="S760" s="168"/>
      <c r="T760" s="170">
        <f>SUM(T761:T772)</f>
        <v>0</v>
      </c>
      <c r="AR760" s="171" t="s">
        <v>85</v>
      </c>
      <c r="AT760" s="172" t="s">
        <v>76</v>
      </c>
      <c r="AU760" s="172" t="s">
        <v>85</v>
      </c>
      <c r="AY760" s="171" t="s">
        <v>118</v>
      </c>
      <c r="BK760" s="173">
        <f>SUM(BK761:BK772)</f>
        <v>0</v>
      </c>
    </row>
    <row r="761" spans="1:65" s="2" customFormat="1" ht="37.75" customHeight="1">
      <c r="A761" s="37"/>
      <c r="B761" s="38"/>
      <c r="C761" s="176" t="s">
        <v>729</v>
      </c>
      <c r="D761" s="176" t="s">
        <v>121</v>
      </c>
      <c r="E761" s="177" t="s">
        <v>730</v>
      </c>
      <c r="F761" s="178" t="s">
        <v>731</v>
      </c>
      <c r="G761" s="179" t="s">
        <v>732</v>
      </c>
      <c r="H761" s="180">
        <v>10.381</v>
      </c>
      <c r="I761" s="181"/>
      <c r="J761" s="182">
        <f>ROUND(I761*H761,2)</f>
        <v>0</v>
      </c>
      <c r="K761" s="178" t="s">
        <v>125</v>
      </c>
      <c r="L761" s="42"/>
      <c r="M761" s="183" t="s">
        <v>19</v>
      </c>
      <c r="N761" s="184" t="s">
        <v>48</v>
      </c>
      <c r="O761" s="67"/>
      <c r="P761" s="185">
        <f>O761*H761</f>
        <v>0</v>
      </c>
      <c r="Q761" s="185">
        <v>0</v>
      </c>
      <c r="R761" s="185">
        <f>Q761*H761</f>
        <v>0</v>
      </c>
      <c r="S761" s="185">
        <v>0</v>
      </c>
      <c r="T761" s="186">
        <f>S761*H761</f>
        <v>0</v>
      </c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R761" s="187" t="s">
        <v>145</v>
      </c>
      <c r="AT761" s="187" t="s">
        <v>121</v>
      </c>
      <c r="AU761" s="187" t="s">
        <v>87</v>
      </c>
      <c r="AY761" s="20" t="s">
        <v>118</v>
      </c>
      <c r="BE761" s="188">
        <f>IF(N761="základní",J761,0)</f>
        <v>0</v>
      </c>
      <c r="BF761" s="188">
        <f>IF(N761="snížená",J761,0)</f>
        <v>0</v>
      </c>
      <c r="BG761" s="188">
        <f>IF(N761="zákl. přenesená",J761,0)</f>
        <v>0</v>
      </c>
      <c r="BH761" s="188">
        <f>IF(N761="sníž. přenesená",J761,0)</f>
        <v>0</v>
      </c>
      <c r="BI761" s="188">
        <f>IF(N761="nulová",J761,0)</f>
        <v>0</v>
      </c>
      <c r="BJ761" s="20" t="s">
        <v>85</v>
      </c>
      <c r="BK761" s="188">
        <f>ROUND(I761*H761,2)</f>
        <v>0</v>
      </c>
      <c r="BL761" s="20" t="s">
        <v>145</v>
      </c>
      <c r="BM761" s="187" t="s">
        <v>733</v>
      </c>
    </row>
    <row r="762" spans="1:65" s="2" customFormat="1" ht="10">
      <c r="A762" s="37"/>
      <c r="B762" s="38"/>
      <c r="C762" s="39"/>
      <c r="D762" s="189" t="s">
        <v>128</v>
      </c>
      <c r="E762" s="39"/>
      <c r="F762" s="190" t="s">
        <v>734</v>
      </c>
      <c r="G762" s="39"/>
      <c r="H762" s="39"/>
      <c r="I762" s="191"/>
      <c r="J762" s="39"/>
      <c r="K762" s="39"/>
      <c r="L762" s="42"/>
      <c r="M762" s="192"/>
      <c r="N762" s="193"/>
      <c r="O762" s="67"/>
      <c r="P762" s="67"/>
      <c r="Q762" s="67"/>
      <c r="R762" s="67"/>
      <c r="S762" s="67"/>
      <c r="T762" s="68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T762" s="20" t="s">
        <v>128</v>
      </c>
      <c r="AU762" s="20" t="s">
        <v>87</v>
      </c>
    </row>
    <row r="763" spans="1:65" s="2" customFormat="1" ht="62.75" customHeight="1">
      <c r="A763" s="37"/>
      <c r="B763" s="38"/>
      <c r="C763" s="176" t="s">
        <v>735</v>
      </c>
      <c r="D763" s="176" t="s">
        <v>121</v>
      </c>
      <c r="E763" s="177" t="s">
        <v>736</v>
      </c>
      <c r="F763" s="178" t="s">
        <v>737</v>
      </c>
      <c r="G763" s="179" t="s">
        <v>732</v>
      </c>
      <c r="H763" s="180">
        <v>51.905000000000001</v>
      </c>
      <c r="I763" s="181"/>
      <c r="J763" s="182">
        <f>ROUND(I763*H763,2)</f>
        <v>0</v>
      </c>
      <c r="K763" s="178" t="s">
        <v>125</v>
      </c>
      <c r="L763" s="42"/>
      <c r="M763" s="183" t="s">
        <v>19</v>
      </c>
      <c r="N763" s="184" t="s">
        <v>48</v>
      </c>
      <c r="O763" s="67"/>
      <c r="P763" s="185">
        <f>O763*H763</f>
        <v>0</v>
      </c>
      <c r="Q763" s="185">
        <v>0</v>
      </c>
      <c r="R763" s="185">
        <f>Q763*H763</f>
        <v>0</v>
      </c>
      <c r="S763" s="185">
        <v>0</v>
      </c>
      <c r="T763" s="186">
        <f>S763*H763</f>
        <v>0</v>
      </c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R763" s="187" t="s">
        <v>145</v>
      </c>
      <c r="AT763" s="187" t="s">
        <v>121</v>
      </c>
      <c r="AU763" s="187" t="s">
        <v>87</v>
      </c>
      <c r="AY763" s="20" t="s">
        <v>118</v>
      </c>
      <c r="BE763" s="188">
        <f>IF(N763="základní",J763,0)</f>
        <v>0</v>
      </c>
      <c r="BF763" s="188">
        <f>IF(N763="snížená",J763,0)</f>
        <v>0</v>
      </c>
      <c r="BG763" s="188">
        <f>IF(N763="zákl. přenesená",J763,0)</f>
        <v>0</v>
      </c>
      <c r="BH763" s="188">
        <f>IF(N763="sníž. přenesená",J763,0)</f>
        <v>0</v>
      </c>
      <c r="BI763" s="188">
        <f>IF(N763="nulová",J763,0)</f>
        <v>0</v>
      </c>
      <c r="BJ763" s="20" t="s">
        <v>85</v>
      </c>
      <c r="BK763" s="188">
        <f>ROUND(I763*H763,2)</f>
        <v>0</v>
      </c>
      <c r="BL763" s="20" t="s">
        <v>145</v>
      </c>
      <c r="BM763" s="187" t="s">
        <v>738</v>
      </c>
    </row>
    <row r="764" spans="1:65" s="2" customFormat="1" ht="10">
      <c r="A764" s="37"/>
      <c r="B764" s="38"/>
      <c r="C764" s="39"/>
      <c r="D764" s="189" t="s">
        <v>128</v>
      </c>
      <c r="E764" s="39"/>
      <c r="F764" s="190" t="s">
        <v>739</v>
      </c>
      <c r="G764" s="39"/>
      <c r="H764" s="39"/>
      <c r="I764" s="191"/>
      <c r="J764" s="39"/>
      <c r="K764" s="39"/>
      <c r="L764" s="42"/>
      <c r="M764" s="192"/>
      <c r="N764" s="193"/>
      <c r="O764" s="67"/>
      <c r="P764" s="67"/>
      <c r="Q764" s="67"/>
      <c r="R764" s="67"/>
      <c r="S764" s="67"/>
      <c r="T764" s="68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T764" s="20" t="s">
        <v>128</v>
      </c>
      <c r="AU764" s="20" t="s">
        <v>87</v>
      </c>
    </row>
    <row r="765" spans="1:65" s="13" customFormat="1" ht="10">
      <c r="B765" s="201"/>
      <c r="C765" s="202"/>
      <c r="D765" s="194" t="s">
        <v>270</v>
      </c>
      <c r="E765" s="202"/>
      <c r="F765" s="204" t="s">
        <v>740</v>
      </c>
      <c r="G765" s="202"/>
      <c r="H765" s="205">
        <v>51.905000000000001</v>
      </c>
      <c r="I765" s="206"/>
      <c r="J765" s="202"/>
      <c r="K765" s="202"/>
      <c r="L765" s="207"/>
      <c r="M765" s="208"/>
      <c r="N765" s="209"/>
      <c r="O765" s="209"/>
      <c r="P765" s="209"/>
      <c r="Q765" s="209"/>
      <c r="R765" s="209"/>
      <c r="S765" s="209"/>
      <c r="T765" s="210"/>
      <c r="AT765" s="211" t="s">
        <v>270</v>
      </c>
      <c r="AU765" s="211" t="s">
        <v>87</v>
      </c>
      <c r="AV765" s="13" t="s">
        <v>87</v>
      </c>
      <c r="AW765" s="13" t="s">
        <v>4</v>
      </c>
      <c r="AX765" s="13" t="s">
        <v>85</v>
      </c>
      <c r="AY765" s="211" t="s">
        <v>118</v>
      </c>
    </row>
    <row r="766" spans="1:65" s="2" customFormat="1" ht="33" customHeight="1">
      <c r="A766" s="37"/>
      <c r="B766" s="38"/>
      <c r="C766" s="176" t="s">
        <v>741</v>
      </c>
      <c r="D766" s="176" t="s">
        <v>121</v>
      </c>
      <c r="E766" s="177" t="s">
        <v>742</v>
      </c>
      <c r="F766" s="178" t="s">
        <v>743</v>
      </c>
      <c r="G766" s="179" t="s">
        <v>732</v>
      </c>
      <c r="H766" s="180">
        <v>10.381</v>
      </c>
      <c r="I766" s="181"/>
      <c r="J766" s="182">
        <f>ROUND(I766*H766,2)</f>
        <v>0</v>
      </c>
      <c r="K766" s="178" t="s">
        <v>125</v>
      </c>
      <c r="L766" s="42"/>
      <c r="M766" s="183" t="s">
        <v>19</v>
      </c>
      <c r="N766" s="184" t="s">
        <v>48</v>
      </c>
      <c r="O766" s="67"/>
      <c r="P766" s="185">
        <f>O766*H766</f>
        <v>0</v>
      </c>
      <c r="Q766" s="185">
        <v>0</v>
      </c>
      <c r="R766" s="185">
        <f>Q766*H766</f>
        <v>0</v>
      </c>
      <c r="S766" s="185">
        <v>0</v>
      </c>
      <c r="T766" s="186">
        <f>S766*H766</f>
        <v>0</v>
      </c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R766" s="187" t="s">
        <v>145</v>
      </c>
      <c r="AT766" s="187" t="s">
        <v>121</v>
      </c>
      <c r="AU766" s="187" t="s">
        <v>87</v>
      </c>
      <c r="AY766" s="20" t="s">
        <v>118</v>
      </c>
      <c r="BE766" s="188">
        <f>IF(N766="základní",J766,0)</f>
        <v>0</v>
      </c>
      <c r="BF766" s="188">
        <f>IF(N766="snížená",J766,0)</f>
        <v>0</v>
      </c>
      <c r="BG766" s="188">
        <f>IF(N766="zákl. přenesená",J766,0)</f>
        <v>0</v>
      </c>
      <c r="BH766" s="188">
        <f>IF(N766="sníž. přenesená",J766,0)</f>
        <v>0</v>
      </c>
      <c r="BI766" s="188">
        <f>IF(N766="nulová",J766,0)</f>
        <v>0</v>
      </c>
      <c r="BJ766" s="20" t="s">
        <v>85</v>
      </c>
      <c r="BK766" s="188">
        <f>ROUND(I766*H766,2)</f>
        <v>0</v>
      </c>
      <c r="BL766" s="20" t="s">
        <v>145</v>
      </c>
      <c r="BM766" s="187" t="s">
        <v>744</v>
      </c>
    </row>
    <row r="767" spans="1:65" s="2" customFormat="1" ht="10">
      <c r="A767" s="37"/>
      <c r="B767" s="38"/>
      <c r="C767" s="39"/>
      <c r="D767" s="189" t="s">
        <v>128</v>
      </c>
      <c r="E767" s="39"/>
      <c r="F767" s="190" t="s">
        <v>745</v>
      </c>
      <c r="G767" s="39"/>
      <c r="H767" s="39"/>
      <c r="I767" s="191"/>
      <c r="J767" s="39"/>
      <c r="K767" s="39"/>
      <c r="L767" s="42"/>
      <c r="M767" s="192"/>
      <c r="N767" s="193"/>
      <c r="O767" s="67"/>
      <c r="P767" s="67"/>
      <c r="Q767" s="67"/>
      <c r="R767" s="67"/>
      <c r="S767" s="67"/>
      <c r="T767" s="68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T767" s="20" t="s">
        <v>128</v>
      </c>
      <c r="AU767" s="20" t="s">
        <v>87</v>
      </c>
    </row>
    <row r="768" spans="1:65" s="2" customFormat="1" ht="44.25" customHeight="1">
      <c r="A768" s="37"/>
      <c r="B768" s="38"/>
      <c r="C768" s="176" t="s">
        <v>746</v>
      </c>
      <c r="D768" s="176" t="s">
        <v>121</v>
      </c>
      <c r="E768" s="177" t="s">
        <v>747</v>
      </c>
      <c r="F768" s="178" t="s">
        <v>748</v>
      </c>
      <c r="G768" s="179" t="s">
        <v>732</v>
      </c>
      <c r="H768" s="180">
        <v>103.81</v>
      </c>
      <c r="I768" s="181"/>
      <c r="J768" s="182">
        <f>ROUND(I768*H768,2)</f>
        <v>0</v>
      </c>
      <c r="K768" s="178" t="s">
        <v>125</v>
      </c>
      <c r="L768" s="42"/>
      <c r="M768" s="183" t="s">
        <v>19</v>
      </c>
      <c r="N768" s="184" t="s">
        <v>48</v>
      </c>
      <c r="O768" s="67"/>
      <c r="P768" s="185">
        <f>O768*H768</f>
        <v>0</v>
      </c>
      <c r="Q768" s="185">
        <v>0</v>
      </c>
      <c r="R768" s="185">
        <f>Q768*H768</f>
        <v>0</v>
      </c>
      <c r="S768" s="185">
        <v>0</v>
      </c>
      <c r="T768" s="186">
        <f>S768*H768</f>
        <v>0</v>
      </c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R768" s="187" t="s">
        <v>145</v>
      </c>
      <c r="AT768" s="187" t="s">
        <v>121</v>
      </c>
      <c r="AU768" s="187" t="s">
        <v>87</v>
      </c>
      <c r="AY768" s="20" t="s">
        <v>118</v>
      </c>
      <c r="BE768" s="188">
        <f>IF(N768="základní",J768,0)</f>
        <v>0</v>
      </c>
      <c r="BF768" s="188">
        <f>IF(N768="snížená",J768,0)</f>
        <v>0</v>
      </c>
      <c r="BG768" s="188">
        <f>IF(N768="zákl. přenesená",J768,0)</f>
        <v>0</v>
      </c>
      <c r="BH768" s="188">
        <f>IF(N768="sníž. přenesená",J768,0)</f>
        <v>0</v>
      </c>
      <c r="BI768" s="188">
        <f>IF(N768="nulová",J768,0)</f>
        <v>0</v>
      </c>
      <c r="BJ768" s="20" t="s">
        <v>85</v>
      </c>
      <c r="BK768" s="188">
        <f>ROUND(I768*H768,2)</f>
        <v>0</v>
      </c>
      <c r="BL768" s="20" t="s">
        <v>145</v>
      </c>
      <c r="BM768" s="187" t="s">
        <v>749</v>
      </c>
    </row>
    <row r="769" spans="1:65" s="2" customFormat="1" ht="10">
      <c r="A769" s="37"/>
      <c r="B769" s="38"/>
      <c r="C769" s="39"/>
      <c r="D769" s="189" t="s">
        <v>128</v>
      </c>
      <c r="E769" s="39"/>
      <c r="F769" s="190" t="s">
        <v>750</v>
      </c>
      <c r="G769" s="39"/>
      <c r="H769" s="39"/>
      <c r="I769" s="191"/>
      <c r="J769" s="39"/>
      <c r="K769" s="39"/>
      <c r="L769" s="42"/>
      <c r="M769" s="192"/>
      <c r="N769" s="193"/>
      <c r="O769" s="67"/>
      <c r="P769" s="67"/>
      <c r="Q769" s="67"/>
      <c r="R769" s="67"/>
      <c r="S769" s="67"/>
      <c r="T769" s="68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T769" s="20" t="s">
        <v>128</v>
      </c>
      <c r="AU769" s="20" t="s">
        <v>87</v>
      </c>
    </row>
    <row r="770" spans="1:65" s="13" customFormat="1" ht="10">
      <c r="B770" s="201"/>
      <c r="C770" s="202"/>
      <c r="D770" s="194" t="s">
        <v>270</v>
      </c>
      <c r="E770" s="202"/>
      <c r="F770" s="204" t="s">
        <v>751</v>
      </c>
      <c r="G770" s="202"/>
      <c r="H770" s="205">
        <v>103.81</v>
      </c>
      <c r="I770" s="206"/>
      <c r="J770" s="202"/>
      <c r="K770" s="202"/>
      <c r="L770" s="207"/>
      <c r="M770" s="208"/>
      <c r="N770" s="209"/>
      <c r="O770" s="209"/>
      <c r="P770" s="209"/>
      <c r="Q770" s="209"/>
      <c r="R770" s="209"/>
      <c r="S770" s="209"/>
      <c r="T770" s="210"/>
      <c r="AT770" s="211" t="s">
        <v>270</v>
      </c>
      <c r="AU770" s="211" t="s">
        <v>87</v>
      </c>
      <c r="AV770" s="13" t="s">
        <v>87</v>
      </c>
      <c r="AW770" s="13" t="s">
        <v>4</v>
      </c>
      <c r="AX770" s="13" t="s">
        <v>85</v>
      </c>
      <c r="AY770" s="211" t="s">
        <v>118</v>
      </c>
    </row>
    <row r="771" spans="1:65" s="2" customFormat="1" ht="44.25" customHeight="1">
      <c r="A771" s="37"/>
      <c r="B771" s="38"/>
      <c r="C771" s="176" t="s">
        <v>752</v>
      </c>
      <c r="D771" s="176" t="s">
        <v>121</v>
      </c>
      <c r="E771" s="177" t="s">
        <v>753</v>
      </c>
      <c r="F771" s="178" t="s">
        <v>754</v>
      </c>
      <c r="G771" s="179" t="s">
        <v>732</v>
      </c>
      <c r="H771" s="180">
        <v>10.381</v>
      </c>
      <c r="I771" s="181"/>
      <c r="J771" s="182">
        <f>ROUND(I771*H771,2)</f>
        <v>0</v>
      </c>
      <c r="K771" s="178" t="s">
        <v>125</v>
      </c>
      <c r="L771" s="42"/>
      <c r="M771" s="183" t="s">
        <v>19</v>
      </c>
      <c r="N771" s="184" t="s">
        <v>48</v>
      </c>
      <c r="O771" s="67"/>
      <c r="P771" s="185">
        <f>O771*H771</f>
        <v>0</v>
      </c>
      <c r="Q771" s="185">
        <v>0</v>
      </c>
      <c r="R771" s="185">
        <f>Q771*H771</f>
        <v>0</v>
      </c>
      <c r="S771" s="185">
        <v>0</v>
      </c>
      <c r="T771" s="186">
        <f>S771*H771</f>
        <v>0</v>
      </c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R771" s="187" t="s">
        <v>145</v>
      </c>
      <c r="AT771" s="187" t="s">
        <v>121</v>
      </c>
      <c r="AU771" s="187" t="s">
        <v>87</v>
      </c>
      <c r="AY771" s="20" t="s">
        <v>118</v>
      </c>
      <c r="BE771" s="188">
        <f>IF(N771="základní",J771,0)</f>
        <v>0</v>
      </c>
      <c r="BF771" s="188">
        <f>IF(N771="snížená",J771,0)</f>
        <v>0</v>
      </c>
      <c r="BG771" s="188">
        <f>IF(N771="zákl. přenesená",J771,0)</f>
        <v>0</v>
      </c>
      <c r="BH771" s="188">
        <f>IF(N771="sníž. přenesená",J771,0)</f>
        <v>0</v>
      </c>
      <c r="BI771" s="188">
        <f>IF(N771="nulová",J771,0)</f>
        <v>0</v>
      </c>
      <c r="BJ771" s="20" t="s">
        <v>85</v>
      </c>
      <c r="BK771" s="188">
        <f>ROUND(I771*H771,2)</f>
        <v>0</v>
      </c>
      <c r="BL771" s="20" t="s">
        <v>145</v>
      </c>
      <c r="BM771" s="187" t="s">
        <v>755</v>
      </c>
    </row>
    <row r="772" spans="1:65" s="2" customFormat="1" ht="10">
      <c r="A772" s="37"/>
      <c r="B772" s="38"/>
      <c r="C772" s="39"/>
      <c r="D772" s="189" t="s">
        <v>128</v>
      </c>
      <c r="E772" s="39"/>
      <c r="F772" s="190" t="s">
        <v>756</v>
      </c>
      <c r="G772" s="39"/>
      <c r="H772" s="39"/>
      <c r="I772" s="191"/>
      <c r="J772" s="39"/>
      <c r="K772" s="39"/>
      <c r="L772" s="42"/>
      <c r="M772" s="192"/>
      <c r="N772" s="193"/>
      <c r="O772" s="67"/>
      <c r="P772" s="67"/>
      <c r="Q772" s="67"/>
      <c r="R772" s="67"/>
      <c r="S772" s="67"/>
      <c r="T772" s="68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T772" s="20" t="s">
        <v>128</v>
      </c>
      <c r="AU772" s="20" t="s">
        <v>87</v>
      </c>
    </row>
    <row r="773" spans="1:65" s="12" customFormat="1" ht="22.75" customHeight="1">
      <c r="B773" s="160"/>
      <c r="C773" s="161"/>
      <c r="D773" s="162" t="s">
        <v>76</v>
      </c>
      <c r="E773" s="174" t="s">
        <v>757</v>
      </c>
      <c r="F773" s="174" t="s">
        <v>758</v>
      </c>
      <c r="G773" s="161"/>
      <c r="H773" s="161"/>
      <c r="I773" s="164"/>
      <c r="J773" s="175">
        <f>BK773</f>
        <v>0</v>
      </c>
      <c r="K773" s="161"/>
      <c r="L773" s="166"/>
      <c r="M773" s="167"/>
      <c r="N773" s="168"/>
      <c r="O773" s="168"/>
      <c r="P773" s="169">
        <f>SUM(P774:P775)</f>
        <v>0</v>
      </c>
      <c r="Q773" s="168"/>
      <c r="R773" s="169">
        <f>SUM(R774:R775)</f>
        <v>0</v>
      </c>
      <c r="S773" s="168"/>
      <c r="T773" s="170">
        <f>SUM(T774:T775)</f>
        <v>0</v>
      </c>
      <c r="AR773" s="171" t="s">
        <v>85</v>
      </c>
      <c r="AT773" s="172" t="s">
        <v>76</v>
      </c>
      <c r="AU773" s="172" t="s">
        <v>85</v>
      </c>
      <c r="AY773" s="171" t="s">
        <v>118</v>
      </c>
      <c r="BK773" s="173">
        <f>SUM(BK774:BK775)</f>
        <v>0</v>
      </c>
    </row>
    <row r="774" spans="1:65" s="2" customFormat="1" ht="55.5" customHeight="1">
      <c r="A774" s="37"/>
      <c r="B774" s="38"/>
      <c r="C774" s="176" t="s">
        <v>759</v>
      </c>
      <c r="D774" s="176" t="s">
        <v>121</v>
      </c>
      <c r="E774" s="177" t="s">
        <v>760</v>
      </c>
      <c r="F774" s="178" t="s">
        <v>761</v>
      </c>
      <c r="G774" s="179" t="s">
        <v>732</v>
      </c>
      <c r="H774" s="180">
        <v>14.273</v>
      </c>
      <c r="I774" s="181"/>
      <c r="J774" s="182">
        <f>ROUND(I774*H774,2)</f>
        <v>0</v>
      </c>
      <c r="K774" s="178" t="s">
        <v>125</v>
      </c>
      <c r="L774" s="42"/>
      <c r="M774" s="183" t="s">
        <v>19</v>
      </c>
      <c r="N774" s="184" t="s">
        <v>48</v>
      </c>
      <c r="O774" s="67"/>
      <c r="P774" s="185">
        <f>O774*H774</f>
        <v>0</v>
      </c>
      <c r="Q774" s="185">
        <v>0</v>
      </c>
      <c r="R774" s="185">
        <f>Q774*H774</f>
        <v>0</v>
      </c>
      <c r="S774" s="185">
        <v>0</v>
      </c>
      <c r="T774" s="186">
        <f>S774*H774</f>
        <v>0</v>
      </c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R774" s="187" t="s">
        <v>145</v>
      </c>
      <c r="AT774" s="187" t="s">
        <v>121</v>
      </c>
      <c r="AU774" s="187" t="s">
        <v>87</v>
      </c>
      <c r="AY774" s="20" t="s">
        <v>118</v>
      </c>
      <c r="BE774" s="188">
        <f>IF(N774="základní",J774,0)</f>
        <v>0</v>
      </c>
      <c r="BF774" s="188">
        <f>IF(N774="snížená",J774,0)</f>
        <v>0</v>
      </c>
      <c r="BG774" s="188">
        <f>IF(N774="zákl. přenesená",J774,0)</f>
        <v>0</v>
      </c>
      <c r="BH774" s="188">
        <f>IF(N774="sníž. přenesená",J774,0)</f>
        <v>0</v>
      </c>
      <c r="BI774" s="188">
        <f>IF(N774="nulová",J774,0)</f>
        <v>0</v>
      </c>
      <c r="BJ774" s="20" t="s">
        <v>85</v>
      </c>
      <c r="BK774" s="188">
        <f>ROUND(I774*H774,2)</f>
        <v>0</v>
      </c>
      <c r="BL774" s="20" t="s">
        <v>145</v>
      </c>
      <c r="BM774" s="187" t="s">
        <v>762</v>
      </c>
    </row>
    <row r="775" spans="1:65" s="2" customFormat="1" ht="10">
      <c r="A775" s="37"/>
      <c r="B775" s="38"/>
      <c r="C775" s="39"/>
      <c r="D775" s="189" t="s">
        <v>128</v>
      </c>
      <c r="E775" s="39"/>
      <c r="F775" s="190" t="s">
        <v>763</v>
      </c>
      <c r="G775" s="39"/>
      <c r="H775" s="39"/>
      <c r="I775" s="191"/>
      <c r="J775" s="39"/>
      <c r="K775" s="39"/>
      <c r="L775" s="42"/>
      <c r="M775" s="192"/>
      <c r="N775" s="193"/>
      <c r="O775" s="67"/>
      <c r="P775" s="67"/>
      <c r="Q775" s="67"/>
      <c r="R775" s="67"/>
      <c r="S775" s="67"/>
      <c r="T775" s="68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T775" s="20" t="s">
        <v>128</v>
      </c>
      <c r="AU775" s="20" t="s">
        <v>87</v>
      </c>
    </row>
    <row r="776" spans="1:65" s="12" customFormat="1" ht="25.9" customHeight="1">
      <c r="B776" s="160"/>
      <c r="C776" s="161"/>
      <c r="D776" s="162" t="s">
        <v>76</v>
      </c>
      <c r="E776" s="163" t="s">
        <v>764</v>
      </c>
      <c r="F776" s="163" t="s">
        <v>765</v>
      </c>
      <c r="G776" s="161"/>
      <c r="H776" s="161"/>
      <c r="I776" s="164"/>
      <c r="J776" s="165">
        <f>BK776</f>
        <v>0</v>
      </c>
      <c r="K776" s="161"/>
      <c r="L776" s="166"/>
      <c r="M776" s="167"/>
      <c r="N776" s="168"/>
      <c r="O776" s="168"/>
      <c r="P776" s="169">
        <f>P777+P811+P854+P894+P934+P975+P997</f>
        <v>0</v>
      </c>
      <c r="Q776" s="168"/>
      <c r="R776" s="169">
        <f>R777+R811+R854+R894+R934+R975+R997</f>
        <v>0.90219984999999991</v>
      </c>
      <c r="S776" s="168"/>
      <c r="T776" s="170">
        <f>T777+T811+T854+T894+T934+T975+T997</f>
        <v>0.86439240000000006</v>
      </c>
      <c r="AR776" s="171" t="s">
        <v>87</v>
      </c>
      <c r="AT776" s="172" t="s">
        <v>76</v>
      </c>
      <c r="AU776" s="172" t="s">
        <v>77</v>
      </c>
      <c r="AY776" s="171" t="s">
        <v>118</v>
      </c>
      <c r="BK776" s="173">
        <f>BK777+BK811+BK854+BK894+BK934+BK975+BK997</f>
        <v>0</v>
      </c>
    </row>
    <row r="777" spans="1:65" s="12" customFormat="1" ht="22.75" customHeight="1">
      <c r="B777" s="160"/>
      <c r="C777" s="161"/>
      <c r="D777" s="162" t="s">
        <v>76</v>
      </c>
      <c r="E777" s="174" t="s">
        <v>766</v>
      </c>
      <c r="F777" s="174" t="s">
        <v>767</v>
      </c>
      <c r="G777" s="161"/>
      <c r="H777" s="161"/>
      <c r="I777" s="164"/>
      <c r="J777" s="175">
        <f>BK777</f>
        <v>0</v>
      </c>
      <c r="K777" s="161"/>
      <c r="L777" s="166"/>
      <c r="M777" s="167"/>
      <c r="N777" s="168"/>
      <c r="O777" s="168"/>
      <c r="P777" s="169">
        <f>SUM(P778:P810)</f>
        <v>0</v>
      </c>
      <c r="Q777" s="168"/>
      <c r="R777" s="169">
        <f>SUM(R778:R810)</f>
        <v>3.2436600000000003E-2</v>
      </c>
      <c r="S777" s="168"/>
      <c r="T777" s="170">
        <f>SUM(T778:T810)</f>
        <v>0</v>
      </c>
      <c r="AR777" s="171" t="s">
        <v>87</v>
      </c>
      <c r="AT777" s="172" t="s">
        <v>76</v>
      </c>
      <c r="AU777" s="172" t="s">
        <v>85</v>
      </c>
      <c r="AY777" s="171" t="s">
        <v>118</v>
      </c>
      <c r="BK777" s="173">
        <f>SUM(BK778:BK810)</f>
        <v>0</v>
      </c>
    </row>
    <row r="778" spans="1:65" s="2" customFormat="1" ht="44.25" customHeight="1">
      <c r="A778" s="37"/>
      <c r="B778" s="38"/>
      <c r="C778" s="176" t="s">
        <v>768</v>
      </c>
      <c r="D778" s="176" t="s">
        <v>121</v>
      </c>
      <c r="E778" s="177" t="s">
        <v>769</v>
      </c>
      <c r="F778" s="178" t="s">
        <v>770</v>
      </c>
      <c r="G778" s="179" t="s">
        <v>267</v>
      </c>
      <c r="H778" s="180">
        <v>4.6680000000000001</v>
      </c>
      <c r="I778" s="181"/>
      <c r="J778" s="182">
        <f>ROUND(I778*H778,2)</f>
        <v>0</v>
      </c>
      <c r="K778" s="178" t="s">
        <v>125</v>
      </c>
      <c r="L778" s="42"/>
      <c r="M778" s="183" t="s">
        <v>19</v>
      </c>
      <c r="N778" s="184" t="s">
        <v>48</v>
      </c>
      <c r="O778" s="67"/>
      <c r="P778" s="185">
        <f>O778*H778</f>
        <v>0</v>
      </c>
      <c r="Q778" s="185">
        <v>6.0000000000000001E-3</v>
      </c>
      <c r="R778" s="185">
        <f>Q778*H778</f>
        <v>2.8008000000000002E-2</v>
      </c>
      <c r="S778" s="185">
        <v>0</v>
      </c>
      <c r="T778" s="186">
        <f>S778*H778</f>
        <v>0</v>
      </c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R778" s="187" t="s">
        <v>407</v>
      </c>
      <c r="AT778" s="187" t="s">
        <v>121</v>
      </c>
      <c r="AU778" s="187" t="s">
        <v>87</v>
      </c>
      <c r="AY778" s="20" t="s">
        <v>118</v>
      </c>
      <c r="BE778" s="188">
        <f>IF(N778="základní",J778,0)</f>
        <v>0</v>
      </c>
      <c r="BF778" s="188">
        <f>IF(N778="snížená",J778,0)</f>
        <v>0</v>
      </c>
      <c r="BG778" s="188">
        <f>IF(N778="zákl. přenesená",J778,0)</f>
        <v>0</v>
      </c>
      <c r="BH778" s="188">
        <f>IF(N778="sníž. přenesená",J778,0)</f>
        <v>0</v>
      </c>
      <c r="BI778" s="188">
        <f>IF(N778="nulová",J778,0)</f>
        <v>0</v>
      </c>
      <c r="BJ778" s="20" t="s">
        <v>85</v>
      </c>
      <c r="BK778" s="188">
        <f>ROUND(I778*H778,2)</f>
        <v>0</v>
      </c>
      <c r="BL778" s="20" t="s">
        <v>407</v>
      </c>
      <c r="BM778" s="187" t="s">
        <v>771</v>
      </c>
    </row>
    <row r="779" spans="1:65" s="2" customFormat="1" ht="10">
      <c r="A779" s="37"/>
      <c r="B779" s="38"/>
      <c r="C779" s="39"/>
      <c r="D779" s="189" t="s">
        <v>128</v>
      </c>
      <c r="E779" s="39"/>
      <c r="F779" s="190" t="s">
        <v>772</v>
      </c>
      <c r="G779" s="39"/>
      <c r="H779" s="39"/>
      <c r="I779" s="191"/>
      <c r="J779" s="39"/>
      <c r="K779" s="39"/>
      <c r="L779" s="42"/>
      <c r="M779" s="192"/>
      <c r="N779" s="193"/>
      <c r="O779" s="67"/>
      <c r="P779" s="67"/>
      <c r="Q779" s="67"/>
      <c r="R779" s="67"/>
      <c r="S779" s="67"/>
      <c r="T779" s="68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T779" s="20" t="s">
        <v>128</v>
      </c>
      <c r="AU779" s="20" t="s">
        <v>87</v>
      </c>
    </row>
    <row r="780" spans="1:65" s="15" customFormat="1" ht="10">
      <c r="B780" s="228"/>
      <c r="C780" s="229"/>
      <c r="D780" s="194" t="s">
        <v>270</v>
      </c>
      <c r="E780" s="230" t="s">
        <v>19</v>
      </c>
      <c r="F780" s="231" t="s">
        <v>302</v>
      </c>
      <c r="G780" s="229"/>
      <c r="H780" s="230" t="s">
        <v>19</v>
      </c>
      <c r="I780" s="232"/>
      <c r="J780" s="229"/>
      <c r="K780" s="229"/>
      <c r="L780" s="233"/>
      <c r="M780" s="234"/>
      <c r="N780" s="235"/>
      <c r="O780" s="235"/>
      <c r="P780" s="235"/>
      <c r="Q780" s="235"/>
      <c r="R780" s="235"/>
      <c r="S780" s="235"/>
      <c r="T780" s="236"/>
      <c r="AT780" s="237" t="s">
        <v>270</v>
      </c>
      <c r="AU780" s="237" t="s">
        <v>87</v>
      </c>
      <c r="AV780" s="15" t="s">
        <v>85</v>
      </c>
      <c r="AW780" s="15" t="s">
        <v>38</v>
      </c>
      <c r="AX780" s="15" t="s">
        <v>77</v>
      </c>
      <c r="AY780" s="237" t="s">
        <v>118</v>
      </c>
    </row>
    <row r="781" spans="1:65" s="13" customFormat="1" ht="10">
      <c r="B781" s="201"/>
      <c r="C781" s="202"/>
      <c r="D781" s="194" t="s">
        <v>270</v>
      </c>
      <c r="E781" s="203" t="s">
        <v>19</v>
      </c>
      <c r="F781" s="204" t="s">
        <v>303</v>
      </c>
      <c r="G781" s="202"/>
      <c r="H781" s="205">
        <v>1.2150000000000001</v>
      </c>
      <c r="I781" s="206"/>
      <c r="J781" s="202"/>
      <c r="K781" s="202"/>
      <c r="L781" s="207"/>
      <c r="M781" s="208"/>
      <c r="N781" s="209"/>
      <c r="O781" s="209"/>
      <c r="P781" s="209"/>
      <c r="Q781" s="209"/>
      <c r="R781" s="209"/>
      <c r="S781" s="209"/>
      <c r="T781" s="210"/>
      <c r="AT781" s="211" t="s">
        <v>270</v>
      </c>
      <c r="AU781" s="211" t="s">
        <v>87</v>
      </c>
      <c r="AV781" s="13" t="s">
        <v>87</v>
      </c>
      <c r="AW781" s="13" t="s">
        <v>38</v>
      </c>
      <c r="AX781" s="13" t="s">
        <v>77</v>
      </c>
      <c r="AY781" s="211" t="s">
        <v>118</v>
      </c>
    </row>
    <row r="782" spans="1:65" s="16" customFormat="1" ht="10">
      <c r="B782" s="238"/>
      <c r="C782" s="239"/>
      <c r="D782" s="194" t="s">
        <v>270</v>
      </c>
      <c r="E782" s="240" t="s">
        <v>19</v>
      </c>
      <c r="F782" s="241" t="s">
        <v>321</v>
      </c>
      <c r="G782" s="239"/>
      <c r="H782" s="242">
        <v>1.2150000000000001</v>
      </c>
      <c r="I782" s="243"/>
      <c r="J782" s="239"/>
      <c r="K782" s="239"/>
      <c r="L782" s="244"/>
      <c r="M782" s="245"/>
      <c r="N782" s="246"/>
      <c r="O782" s="246"/>
      <c r="P782" s="246"/>
      <c r="Q782" s="246"/>
      <c r="R782" s="246"/>
      <c r="S782" s="246"/>
      <c r="T782" s="247"/>
      <c r="AT782" s="248" t="s">
        <v>270</v>
      </c>
      <c r="AU782" s="248" t="s">
        <v>87</v>
      </c>
      <c r="AV782" s="16" t="s">
        <v>137</v>
      </c>
      <c r="AW782" s="16" t="s">
        <v>38</v>
      </c>
      <c r="AX782" s="16" t="s">
        <v>77</v>
      </c>
      <c r="AY782" s="248" t="s">
        <v>118</v>
      </c>
    </row>
    <row r="783" spans="1:65" s="13" customFormat="1" ht="10">
      <c r="B783" s="201"/>
      <c r="C783" s="202"/>
      <c r="D783" s="194" t="s">
        <v>270</v>
      </c>
      <c r="E783" s="203" t="s">
        <v>19</v>
      </c>
      <c r="F783" s="204" t="s">
        <v>304</v>
      </c>
      <c r="G783" s="202"/>
      <c r="H783" s="205">
        <v>1.7450000000000001</v>
      </c>
      <c r="I783" s="206"/>
      <c r="J783" s="202"/>
      <c r="K783" s="202"/>
      <c r="L783" s="207"/>
      <c r="M783" s="208"/>
      <c r="N783" s="209"/>
      <c r="O783" s="209"/>
      <c r="P783" s="209"/>
      <c r="Q783" s="209"/>
      <c r="R783" s="209"/>
      <c r="S783" s="209"/>
      <c r="T783" s="210"/>
      <c r="AT783" s="211" t="s">
        <v>270</v>
      </c>
      <c r="AU783" s="211" t="s">
        <v>87</v>
      </c>
      <c r="AV783" s="13" t="s">
        <v>87</v>
      </c>
      <c r="AW783" s="13" t="s">
        <v>38</v>
      </c>
      <c r="AX783" s="13" t="s">
        <v>77</v>
      </c>
      <c r="AY783" s="211" t="s">
        <v>118</v>
      </c>
    </row>
    <row r="784" spans="1:65" s="13" customFormat="1" ht="10">
      <c r="B784" s="201"/>
      <c r="C784" s="202"/>
      <c r="D784" s="194" t="s">
        <v>270</v>
      </c>
      <c r="E784" s="203" t="s">
        <v>19</v>
      </c>
      <c r="F784" s="204" t="s">
        <v>305</v>
      </c>
      <c r="G784" s="202"/>
      <c r="H784" s="205">
        <v>0.80800000000000005</v>
      </c>
      <c r="I784" s="206"/>
      <c r="J784" s="202"/>
      <c r="K784" s="202"/>
      <c r="L784" s="207"/>
      <c r="M784" s="208"/>
      <c r="N784" s="209"/>
      <c r="O784" s="209"/>
      <c r="P784" s="209"/>
      <c r="Q784" s="209"/>
      <c r="R784" s="209"/>
      <c r="S784" s="209"/>
      <c r="T784" s="210"/>
      <c r="AT784" s="211" t="s">
        <v>270</v>
      </c>
      <c r="AU784" s="211" t="s">
        <v>87</v>
      </c>
      <c r="AV784" s="13" t="s">
        <v>87</v>
      </c>
      <c r="AW784" s="13" t="s">
        <v>38</v>
      </c>
      <c r="AX784" s="13" t="s">
        <v>77</v>
      </c>
      <c r="AY784" s="211" t="s">
        <v>118</v>
      </c>
    </row>
    <row r="785" spans="1:65" s="16" customFormat="1" ht="10">
      <c r="B785" s="238"/>
      <c r="C785" s="239"/>
      <c r="D785" s="194" t="s">
        <v>270</v>
      </c>
      <c r="E785" s="240" t="s">
        <v>19</v>
      </c>
      <c r="F785" s="241" t="s">
        <v>321</v>
      </c>
      <c r="G785" s="239"/>
      <c r="H785" s="242">
        <v>2.5529999999999999</v>
      </c>
      <c r="I785" s="243"/>
      <c r="J785" s="239"/>
      <c r="K785" s="239"/>
      <c r="L785" s="244"/>
      <c r="M785" s="245"/>
      <c r="N785" s="246"/>
      <c r="O785" s="246"/>
      <c r="P785" s="246"/>
      <c r="Q785" s="246"/>
      <c r="R785" s="246"/>
      <c r="S785" s="246"/>
      <c r="T785" s="247"/>
      <c r="AT785" s="248" t="s">
        <v>270</v>
      </c>
      <c r="AU785" s="248" t="s">
        <v>87</v>
      </c>
      <c r="AV785" s="16" t="s">
        <v>137</v>
      </c>
      <c r="AW785" s="16" t="s">
        <v>38</v>
      </c>
      <c r="AX785" s="16" t="s">
        <v>77</v>
      </c>
      <c r="AY785" s="248" t="s">
        <v>118</v>
      </c>
    </row>
    <row r="786" spans="1:65" s="13" customFormat="1" ht="10">
      <c r="B786" s="201"/>
      <c r="C786" s="202"/>
      <c r="D786" s="194" t="s">
        <v>270</v>
      </c>
      <c r="E786" s="203" t="s">
        <v>19</v>
      </c>
      <c r="F786" s="204" t="s">
        <v>306</v>
      </c>
      <c r="G786" s="202"/>
      <c r="H786" s="205">
        <v>0.9</v>
      </c>
      <c r="I786" s="206"/>
      <c r="J786" s="202"/>
      <c r="K786" s="202"/>
      <c r="L786" s="207"/>
      <c r="M786" s="208"/>
      <c r="N786" s="209"/>
      <c r="O786" s="209"/>
      <c r="P786" s="209"/>
      <c r="Q786" s="209"/>
      <c r="R786" s="209"/>
      <c r="S786" s="209"/>
      <c r="T786" s="210"/>
      <c r="AT786" s="211" t="s">
        <v>270</v>
      </c>
      <c r="AU786" s="211" t="s">
        <v>87</v>
      </c>
      <c r="AV786" s="13" t="s">
        <v>87</v>
      </c>
      <c r="AW786" s="13" t="s">
        <v>38</v>
      </c>
      <c r="AX786" s="13" t="s">
        <v>77</v>
      </c>
      <c r="AY786" s="211" t="s">
        <v>118</v>
      </c>
    </row>
    <row r="787" spans="1:65" s="16" customFormat="1" ht="10">
      <c r="B787" s="238"/>
      <c r="C787" s="239"/>
      <c r="D787" s="194" t="s">
        <v>270</v>
      </c>
      <c r="E787" s="240" t="s">
        <v>19</v>
      </c>
      <c r="F787" s="241" t="s">
        <v>321</v>
      </c>
      <c r="G787" s="239"/>
      <c r="H787" s="242">
        <v>0.9</v>
      </c>
      <c r="I787" s="243"/>
      <c r="J787" s="239"/>
      <c r="K787" s="239"/>
      <c r="L787" s="244"/>
      <c r="M787" s="245"/>
      <c r="N787" s="246"/>
      <c r="O787" s="246"/>
      <c r="P787" s="246"/>
      <c r="Q787" s="246"/>
      <c r="R787" s="246"/>
      <c r="S787" s="246"/>
      <c r="T787" s="247"/>
      <c r="AT787" s="248" t="s">
        <v>270</v>
      </c>
      <c r="AU787" s="248" t="s">
        <v>87</v>
      </c>
      <c r="AV787" s="16" t="s">
        <v>137</v>
      </c>
      <c r="AW787" s="16" t="s">
        <v>38</v>
      </c>
      <c r="AX787" s="16" t="s">
        <v>77</v>
      </c>
      <c r="AY787" s="248" t="s">
        <v>118</v>
      </c>
    </row>
    <row r="788" spans="1:65" s="14" customFormat="1" ht="10">
      <c r="B788" s="212"/>
      <c r="C788" s="213"/>
      <c r="D788" s="194" t="s">
        <v>270</v>
      </c>
      <c r="E788" s="214" t="s">
        <v>198</v>
      </c>
      <c r="F788" s="215" t="s">
        <v>273</v>
      </c>
      <c r="G788" s="213"/>
      <c r="H788" s="216">
        <v>4.6680000000000001</v>
      </c>
      <c r="I788" s="217"/>
      <c r="J788" s="213"/>
      <c r="K788" s="213"/>
      <c r="L788" s="218"/>
      <c r="M788" s="219"/>
      <c r="N788" s="220"/>
      <c r="O788" s="220"/>
      <c r="P788" s="220"/>
      <c r="Q788" s="220"/>
      <c r="R788" s="220"/>
      <c r="S788" s="220"/>
      <c r="T788" s="221"/>
      <c r="AT788" s="222" t="s">
        <v>270</v>
      </c>
      <c r="AU788" s="222" t="s">
        <v>87</v>
      </c>
      <c r="AV788" s="14" t="s">
        <v>145</v>
      </c>
      <c r="AW788" s="14" t="s">
        <v>38</v>
      </c>
      <c r="AX788" s="14" t="s">
        <v>85</v>
      </c>
      <c r="AY788" s="222" t="s">
        <v>118</v>
      </c>
    </row>
    <row r="789" spans="1:65" s="2" customFormat="1" ht="24.15" customHeight="1">
      <c r="A789" s="37"/>
      <c r="B789" s="38"/>
      <c r="C789" s="251" t="s">
        <v>773</v>
      </c>
      <c r="D789" s="251" t="s">
        <v>369</v>
      </c>
      <c r="E789" s="252" t="s">
        <v>414</v>
      </c>
      <c r="F789" s="253" t="s">
        <v>415</v>
      </c>
      <c r="G789" s="254" t="s">
        <v>267</v>
      </c>
      <c r="H789" s="255">
        <v>2.6840000000000002</v>
      </c>
      <c r="I789" s="256"/>
      <c r="J789" s="257">
        <f>ROUND(I789*H789,2)</f>
        <v>0</v>
      </c>
      <c r="K789" s="253" t="s">
        <v>125</v>
      </c>
      <c r="L789" s="258"/>
      <c r="M789" s="259" t="s">
        <v>19</v>
      </c>
      <c r="N789" s="260" t="s">
        <v>48</v>
      </c>
      <c r="O789" s="67"/>
      <c r="P789" s="185">
        <f>O789*H789</f>
        <v>0</v>
      </c>
      <c r="Q789" s="185">
        <v>8.9999999999999998E-4</v>
      </c>
      <c r="R789" s="185">
        <f>Q789*H789</f>
        <v>2.4156E-3</v>
      </c>
      <c r="S789" s="185">
        <v>0</v>
      </c>
      <c r="T789" s="186">
        <f>S789*H789</f>
        <v>0</v>
      </c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R789" s="187" t="s">
        <v>537</v>
      </c>
      <c r="AT789" s="187" t="s">
        <v>369</v>
      </c>
      <c r="AU789" s="187" t="s">
        <v>87</v>
      </c>
      <c r="AY789" s="20" t="s">
        <v>118</v>
      </c>
      <c r="BE789" s="188">
        <f>IF(N789="základní",J789,0)</f>
        <v>0</v>
      </c>
      <c r="BF789" s="188">
        <f>IF(N789="snížená",J789,0)</f>
        <v>0</v>
      </c>
      <c r="BG789" s="188">
        <f>IF(N789="zákl. přenesená",J789,0)</f>
        <v>0</v>
      </c>
      <c r="BH789" s="188">
        <f>IF(N789="sníž. přenesená",J789,0)</f>
        <v>0</v>
      </c>
      <c r="BI789" s="188">
        <f>IF(N789="nulová",J789,0)</f>
        <v>0</v>
      </c>
      <c r="BJ789" s="20" t="s">
        <v>85</v>
      </c>
      <c r="BK789" s="188">
        <f>ROUND(I789*H789,2)</f>
        <v>0</v>
      </c>
      <c r="BL789" s="20" t="s">
        <v>407</v>
      </c>
      <c r="BM789" s="187" t="s">
        <v>774</v>
      </c>
    </row>
    <row r="790" spans="1:65" s="13" customFormat="1" ht="10">
      <c r="B790" s="201"/>
      <c r="C790" s="202"/>
      <c r="D790" s="194" t="s">
        <v>270</v>
      </c>
      <c r="E790" s="203" t="s">
        <v>19</v>
      </c>
      <c r="F790" s="204" t="s">
        <v>198</v>
      </c>
      <c r="G790" s="202"/>
      <c r="H790" s="205">
        <v>4.6680000000000001</v>
      </c>
      <c r="I790" s="206"/>
      <c r="J790" s="202"/>
      <c r="K790" s="202"/>
      <c r="L790" s="207"/>
      <c r="M790" s="208"/>
      <c r="N790" s="209"/>
      <c r="O790" s="209"/>
      <c r="P790" s="209"/>
      <c r="Q790" s="209"/>
      <c r="R790" s="209"/>
      <c r="S790" s="209"/>
      <c r="T790" s="210"/>
      <c r="AT790" s="211" t="s">
        <v>270</v>
      </c>
      <c r="AU790" s="211" t="s">
        <v>87</v>
      </c>
      <c r="AV790" s="13" t="s">
        <v>87</v>
      </c>
      <c r="AW790" s="13" t="s">
        <v>38</v>
      </c>
      <c r="AX790" s="13" t="s">
        <v>85</v>
      </c>
      <c r="AY790" s="211" t="s">
        <v>118</v>
      </c>
    </row>
    <row r="791" spans="1:65" s="2" customFormat="1" ht="10.5">
      <c r="A791" s="37"/>
      <c r="B791" s="38"/>
      <c r="C791" s="39"/>
      <c r="D791" s="194" t="s">
        <v>279</v>
      </c>
      <c r="E791" s="39"/>
      <c r="F791" s="223" t="s">
        <v>301</v>
      </c>
      <c r="G791" s="39"/>
      <c r="H791" s="39"/>
      <c r="I791" s="39"/>
      <c r="J791" s="39"/>
      <c r="K791" s="39"/>
      <c r="L791" s="42"/>
      <c r="M791" s="192"/>
      <c r="N791" s="193"/>
      <c r="O791" s="67"/>
      <c r="P791" s="67"/>
      <c r="Q791" s="67"/>
      <c r="R791" s="67"/>
      <c r="S791" s="67"/>
      <c r="T791" s="68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U791" s="20" t="s">
        <v>87</v>
      </c>
    </row>
    <row r="792" spans="1:65" s="2" customFormat="1" ht="10">
      <c r="A792" s="37"/>
      <c r="B792" s="38"/>
      <c r="C792" s="39"/>
      <c r="D792" s="194" t="s">
        <v>279</v>
      </c>
      <c r="E792" s="39"/>
      <c r="F792" s="224" t="s">
        <v>302</v>
      </c>
      <c r="G792" s="39"/>
      <c r="H792" s="225">
        <v>0</v>
      </c>
      <c r="I792" s="39"/>
      <c r="J792" s="39"/>
      <c r="K792" s="39"/>
      <c r="L792" s="42"/>
      <c r="M792" s="192"/>
      <c r="N792" s="193"/>
      <c r="O792" s="67"/>
      <c r="P792" s="67"/>
      <c r="Q792" s="67"/>
      <c r="R792" s="67"/>
      <c r="S792" s="67"/>
      <c r="T792" s="68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U792" s="20" t="s">
        <v>87</v>
      </c>
    </row>
    <row r="793" spans="1:65" s="2" customFormat="1" ht="10">
      <c r="A793" s="37"/>
      <c r="B793" s="38"/>
      <c r="C793" s="39"/>
      <c r="D793" s="194" t="s">
        <v>279</v>
      </c>
      <c r="E793" s="39"/>
      <c r="F793" s="224" t="s">
        <v>303</v>
      </c>
      <c r="G793" s="39"/>
      <c r="H793" s="225">
        <v>1.2150000000000001</v>
      </c>
      <c r="I793" s="39"/>
      <c r="J793" s="39"/>
      <c r="K793" s="39"/>
      <c r="L793" s="42"/>
      <c r="M793" s="192"/>
      <c r="N793" s="193"/>
      <c r="O793" s="67"/>
      <c r="P793" s="67"/>
      <c r="Q793" s="67"/>
      <c r="R793" s="67"/>
      <c r="S793" s="67"/>
      <c r="T793" s="68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U793" s="20" t="s">
        <v>87</v>
      </c>
    </row>
    <row r="794" spans="1:65" s="2" customFormat="1" ht="10">
      <c r="A794" s="37"/>
      <c r="B794" s="38"/>
      <c r="C794" s="39"/>
      <c r="D794" s="194" t="s">
        <v>279</v>
      </c>
      <c r="E794" s="39"/>
      <c r="F794" s="224" t="s">
        <v>304</v>
      </c>
      <c r="G794" s="39"/>
      <c r="H794" s="225">
        <v>1.7450000000000001</v>
      </c>
      <c r="I794" s="39"/>
      <c r="J794" s="39"/>
      <c r="K794" s="39"/>
      <c r="L794" s="42"/>
      <c r="M794" s="192"/>
      <c r="N794" s="193"/>
      <c r="O794" s="67"/>
      <c r="P794" s="67"/>
      <c r="Q794" s="67"/>
      <c r="R794" s="67"/>
      <c r="S794" s="67"/>
      <c r="T794" s="68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U794" s="20" t="s">
        <v>87</v>
      </c>
    </row>
    <row r="795" spans="1:65" s="2" customFormat="1" ht="10">
      <c r="A795" s="37"/>
      <c r="B795" s="38"/>
      <c r="C795" s="39"/>
      <c r="D795" s="194" t="s">
        <v>279</v>
      </c>
      <c r="E795" s="39"/>
      <c r="F795" s="224" t="s">
        <v>305</v>
      </c>
      <c r="G795" s="39"/>
      <c r="H795" s="225">
        <v>0.80800000000000005</v>
      </c>
      <c r="I795" s="39"/>
      <c r="J795" s="39"/>
      <c r="K795" s="39"/>
      <c r="L795" s="42"/>
      <c r="M795" s="192"/>
      <c r="N795" s="193"/>
      <c r="O795" s="67"/>
      <c r="P795" s="67"/>
      <c r="Q795" s="67"/>
      <c r="R795" s="67"/>
      <c r="S795" s="67"/>
      <c r="T795" s="68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U795" s="20" t="s">
        <v>87</v>
      </c>
    </row>
    <row r="796" spans="1:65" s="2" customFormat="1" ht="10">
      <c r="A796" s="37"/>
      <c r="B796" s="38"/>
      <c r="C796" s="39"/>
      <c r="D796" s="194" t="s">
        <v>279</v>
      </c>
      <c r="E796" s="39"/>
      <c r="F796" s="224" t="s">
        <v>306</v>
      </c>
      <c r="G796" s="39"/>
      <c r="H796" s="225">
        <v>0.9</v>
      </c>
      <c r="I796" s="39"/>
      <c r="J796" s="39"/>
      <c r="K796" s="39"/>
      <c r="L796" s="42"/>
      <c r="M796" s="192"/>
      <c r="N796" s="193"/>
      <c r="O796" s="67"/>
      <c r="P796" s="67"/>
      <c r="Q796" s="67"/>
      <c r="R796" s="67"/>
      <c r="S796" s="67"/>
      <c r="T796" s="68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U796" s="20" t="s">
        <v>87</v>
      </c>
    </row>
    <row r="797" spans="1:65" s="2" customFormat="1" ht="10">
      <c r="A797" s="37"/>
      <c r="B797" s="38"/>
      <c r="C797" s="39"/>
      <c r="D797" s="194" t="s">
        <v>279</v>
      </c>
      <c r="E797" s="39"/>
      <c r="F797" s="224" t="s">
        <v>273</v>
      </c>
      <c r="G797" s="39"/>
      <c r="H797" s="225">
        <v>4.6680000000000001</v>
      </c>
      <c r="I797" s="39"/>
      <c r="J797" s="39"/>
      <c r="K797" s="39"/>
      <c r="L797" s="42"/>
      <c r="M797" s="192"/>
      <c r="N797" s="193"/>
      <c r="O797" s="67"/>
      <c r="P797" s="67"/>
      <c r="Q797" s="67"/>
      <c r="R797" s="67"/>
      <c r="S797" s="67"/>
      <c r="T797" s="68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U797" s="20" t="s">
        <v>87</v>
      </c>
    </row>
    <row r="798" spans="1:65" s="13" customFormat="1" ht="10">
      <c r="B798" s="201"/>
      <c r="C798" s="202"/>
      <c r="D798" s="194" t="s">
        <v>270</v>
      </c>
      <c r="E798" s="202"/>
      <c r="F798" s="204" t="s">
        <v>775</v>
      </c>
      <c r="G798" s="202"/>
      <c r="H798" s="205">
        <v>2.6840000000000002</v>
      </c>
      <c r="I798" s="206"/>
      <c r="J798" s="202"/>
      <c r="K798" s="202"/>
      <c r="L798" s="207"/>
      <c r="M798" s="208"/>
      <c r="N798" s="209"/>
      <c r="O798" s="209"/>
      <c r="P798" s="209"/>
      <c r="Q798" s="209"/>
      <c r="R798" s="209"/>
      <c r="S798" s="209"/>
      <c r="T798" s="210"/>
      <c r="AT798" s="211" t="s">
        <v>270</v>
      </c>
      <c r="AU798" s="211" t="s">
        <v>87</v>
      </c>
      <c r="AV798" s="13" t="s">
        <v>87</v>
      </c>
      <c r="AW798" s="13" t="s">
        <v>4</v>
      </c>
      <c r="AX798" s="13" t="s">
        <v>85</v>
      </c>
      <c r="AY798" s="211" t="s">
        <v>118</v>
      </c>
    </row>
    <row r="799" spans="1:65" s="2" customFormat="1" ht="24.15" customHeight="1">
      <c r="A799" s="37"/>
      <c r="B799" s="38"/>
      <c r="C799" s="251" t="s">
        <v>776</v>
      </c>
      <c r="D799" s="251" t="s">
        <v>369</v>
      </c>
      <c r="E799" s="252" t="s">
        <v>777</v>
      </c>
      <c r="F799" s="253" t="s">
        <v>778</v>
      </c>
      <c r="G799" s="254" t="s">
        <v>267</v>
      </c>
      <c r="H799" s="255">
        <v>2.6840000000000002</v>
      </c>
      <c r="I799" s="256"/>
      <c r="J799" s="257">
        <f>ROUND(I799*H799,2)</f>
        <v>0</v>
      </c>
      <c r="K799" s="253" t="s">
        <v>125</v>
      </c>
      <c r="L799" s="258"/>
      <c r="M799" s="259" t="s">
        <v>19</v>
      </c>
      <c r="N799" s="260" t="s">
        <v>48</v>
      </c>
      <c r="O799" s="67"/>
      <c r="P799" s="185">
        <f>O799*H799</f>
        <v>0</v>
      </c>
      <c r="Q799" s="185">
        <v>7.5000000000000002E-4</v>
      </c>
      <c r="R799" s="185">
        <f>Q799*H799</f>
        <v>2.013E-3</v>
      </c>
      <c r="S799" s="185">
        <v>0</v>
      </c>
      <c r="T799" s="186">
        <f>S799*H799</f>
        <v>0</v>
      </c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R799" s="187" t="s">
        <v>537</v>
      </c>
      <c r="AT799" s="187" t="s">
        <v>369</v>
      </c>
      <c r="AU799" s="187" t="s">
        <v>87</v>
      </c>
      <c r="AY799" s="20" t="s">
        <v>118</v>
      </c>
      <c r="BE799" s="188">
        <f>IF(N799="základní",J799,0)</f>
        <v>0</v>
      </c>
      <c r="BF799" s="188">
        <f>IF(N799="snížená",J799,0)</f>
        <v>0</v>
      </c>
      <c r="BG799" s="188">
        <f>IF(N799="zákl. přenesená",J799,0)</f>
        <v>0</v>
      </c>
      <c r="BH799" s="188">
        <f>IF(N799="sníž. přenesená",J799,0)</f>
        <v>0</v>
      </c>
      <c r="BI799" s="188">
        <f>IF(N799="nulová",J799,0)</f>
        <v>0</v>
      </c>
      <c r="BJ799" s="20" t="s">
        <v>85</v>
      </c>
      <c r="BK799" s="188">
        <f>ROUND(I799*H799,2)</f>
        <v>0</v>
      </c>
      <c r="BL799" s="20" t="s">
        <v>407</v>
      </c>
      <c r="BM799" s="187" t="s">
        <v>779</v>
      </c>
    </row>
    <row r="800" spans="1:65" s="13" customFormat="1" ht="10">
      <c r="B800" s="201"/>
      <c r="C800" s="202"/>
      <c r="D800" s="194" t="s">
        <v>270</v>
      </c>
      <c r="E800" s="203" t="s">
        <v>19</v>
      </c>
      <c r="F800" s="204" t="s">
        <v>198</v>
      </c>
      <c r="G800" s="202"/>
      <c r="H800" s="205">
        <v>4.6680000000000001</v>
      </c>
      <c r="I800" s="206"/>
      <c r="J800" s="202"/>
      <c r="K800" s="202"/>
      <c r="L800" s="207"/>
      <c r="M800" s="208"/>
      <c r="N800" s="209"/>
      <c r="O800" s="209"/>
      <c r="P800" s="209"/>
      <c r="Q800" s="209"/>
      <c r="R800" s="209"/>
      <c r="S800" s="209"/>
      <c r="T800" s="210"/>
      <c r="AT800" s="211" t="s">
        <v>270</v>
      </c>
      <c r="AU800" s="211" t="s">
        <v>87</v>
      </c>
      <c r="AV800" s="13" t="s">
        <v>87</v>
      </c>
      <c r="AW800" s="13" t="s">
        <v>38</v>
      </c>
      <c r="AX800" s="13" t="s">
        <v>85</v>
      </c>
      <c r="AY800" s="211" t="s">
        <v>118</v>
      </c>
    </row>
    <row r="801" spans="1:65" s="2" customFormat="1" ht="10.5">
      <c r="A801" s="37"/>
      <c r="B801" s="38"/>
      <c r="C801" s="39"/>
      <c r="D801" s="194" t="s">
        <v>279</v>
      </c>
      <c r="E801" s="39"/>
      <c r="F801" s="223" t="s">
        <v>301</v>
      </c>
      <c r="G801" s="39"/>
      <c r="H801" s="39"/>
      <c r="I801" s="39"/>
      <c r="J801" s="39"/>
      <c r="K801" s="39"/>
      <c r="L801" s="42"/>
      <c r="M801" s="192"/>
      <c r="N801" s="193"/>
      <c r="O801" s="67"/>
      <c r="P801" s="67"/>
      <c r="Q801" s="67"/>
      <c r="R801" s="67"/>
      <c r="S801" s="67"/>
      <c r="T801" s="68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U801" s="20" t="s">
        <v>87</v>
      </c>
    </row>
    <row r="802" spans="1:65" s="2" customFormat="1" ht="10">
      <c r="A802" s="37"/>
      <c r="B802" s="38"/>
      <c r="C802" s="39"/>
      <c r="D802" s="194" t="s">
        <v>279</v>
      </c>
      <c r="E802" s="39"/>
      <c r="F802" s="224" t="s">
        <v>302</v>
      </c>
      <c r="G802" s="39"/>
      <c r="H802" s="225">
        <v>0</v>
      </c>
      <c r="I802" s="39"/>
      <c r="J802" s="39"/>
      <c r="K802" s="39"/>
      <c r="L802" s="42"/>
      <c r="M802" s="192"/>
      <c r="N802" s="193"/>
      <c r="O802" s="67"/>
      <c r="P802" s="67"/>
      <c r="Q802" s="67"/>
      <c r="R802" s="67"/>
      <c r="S802" s="67"/>
      <c r="T802" s="68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U802" s="20" t="s">
        <v>87</v>
      </c>
    </row>
    <row r="803" spans="1:65" s="2" customFormat="1" ht="10">
      <c r="A803" s="37"/>
      <c r="B803" s="38"/>
      <c r="C803" s="39"/>
      <c r="D803" s="194" t="s">
        <v>279</v>
      </c>
      <c r="E803" s="39"/>
      <c r="F803" s="224" t="s">
        <v>303</v>
      </c>
      <c r="G803" s="39"/>
      <c r="H803" s="225">
        <v>1.2150000000000001</v>
      </c>
      <c r="I803" s="39"/>
      <c r="J803" s="39"/>
      <c r="K803" s="39"/>
      <c r="L803" s="42"/>
      <c r="M803" s="192"/>
      <c r="N803" s="193"/>
      <c r="O803" s="67"/>
      <c r="P803" s="67"/>
      <c r="Q803" s="67"/>
      <c r="R803" s="67"/>
      <c r="S803" s="67"/>
      <c r="T803" s="68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U803" s="20" t="s">
        <v>87</v>
      </c>
    </row>
    <row r="804" spans="1:65" s="2" customFormat="1" ht="10">
      <c r="A804" s="37"/>
      <c r="B804" s="38"/>
      <c r="C804" s="39"/>
      <c r="D804" s="194" t="s">
        <v>279</v>
      </c>
      <c r="E804" s="39"/>
      <c r="F804" s="224" t="s">
        <v>304</v>
      </c>
      <c r="G804" s="39"/>
      <c r="H804" s="225">
        <v>1.7450000000000001</v>
      </c>
      <c r="I804" s="39"/>
      <c r="J804" s="39"/>
      <c r="K804" s="39"/>
      <c r="L804" s="42"/>
      <c r="M804" s="192"/>
      <c r="N804" s="193"/>
      <c r="O804" s="67"/>
      <c r="P804" s="67"/>
      <c r="Q804" s="67"/>
      <c r="R804" s="67"/>
      <c r="S804" s="67"/>
      <c r="T804" s="68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U804" s="20" t="s">
        <v>87</v>
      </c>
    </row>
    <row r="805" spans="1:65" s="2" customFormat="1" ht="10">
      <c r="A805" s="37"/>
      <c r="B805" s="38"/>
      <c r="C805" s="39"/>
      <c r="D805" s="194" t="s">
        <v>279</v>
      </c>
      <c r="E805" s="39"/>
      <c r="F805" s="224" t="s">
        <v>305</v>
      </c>
      <c r="G805" s="39"/>
      <c r="H805" s="225">
        <v>0.80800000000000005</v>
      </c>
      <c r="I805" s="39"/>
      <c r="J805" s="39"/>
      <c r="K805" s="39"/>
      <c r="L805" s="42"/>
      <c r="M805" s="192"/>
      <c r="N805" s="193"/>
      <c r="O805" s="67"/>
      <c r="P805" s="67"/>
      <c r="Q805" s="67"/>
      <c r="R805" s="67"/>
      <c r="S805" s="67"/>
      <c r="T805" s="68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U805" s="20" t="s">
        <v>87</v>
      </c>
    </row>
    <row r="806" spans="1:65" s="2" customFormat="1" ht="10">
      <c r="A806" s="37"/>
      <c r="B806" s="38"/>
      <c r="C806" s="39"/>
      <c r="D806" s="194" t="s">
        <v>279</v>
      </c>
      <c r="E806" s="39"/>
      <c r="F806" s="224" t="s">
        <v>306</v>
      </c>
      <c r="G806" s="39"/>
      <c r="H806" s="225">
        <v>0.9</v>
      </c>
      <c r="I806" s="39"/>
      <c r="J806" s="39"/>
      <c r="K806" s="39"/>
      <c r="L806" s="42"/>
      <c r="M806" s="192"/>
      <c r="N806" s="193"/>
      <c r="O806" s="67"/>
      <c r="P806" s="67"/>
      <c r="Q806" s="67"/>
      <c r="R806" s="67"/>
      <c r="S806" s="67"/>
      <c r="T806" s="68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U806" s="20" t="s">
        <v>87</v>
      </c>
    </row>
    <row r="807" spans="1:65" s="2" customFormat="1" ht="10">
      <c r="A807" s="37"/>
      <c r="B807" s="38"/>
      <c r="C807" s="39"/>
      <c r="D807" s="194" t="s">
        <v>279</v>
      </c>
      <c r="E807" s="39"/>
      <c r="F807" s="224" t="s">
        <v>273</v>
      </c>
      <c r="G807" s="39"/>
      <c r="H807" s="225">
        <v>4.6680000000000001</v>
      </c>
      <c r="I807" s="39"/>
      <c r="J807" s="39"/>
      <c r="K807" s="39"/>
      <c r="L807" s="42"/>
      <c r="M807" s="192"/>
      <c r="N807" s="193"/>
      <c r="O807" s="67"/>
      <c r="P807" s="67"/>
      <c r="Q807" s="67"/>
      <c r="R807" s="67"/>
      <c r="S807" s="67"/>
      <c r="T807" s="68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U807" s="20" t="s">
        <v>87</v>
      </c>
    </row>
    <row r="808" spans="1:65" s="13" customFormat="1" ht="10">
      <c r="B808" s="201"/>
      <c r="C808" s="202"/>
      <c r="D808" s="194" t="s">
        <v>270</v>
      </c>
      <c r="E808" s="202"/>
      <c r="F808" s="204" t="s">
        <v>775</v>
      </c>
      <c r="G808" s="202"/>
      <c r="H808" s="205">
        <v>2.6840000000000002</v>
      </c>
      <c r="I808" s="206"/>
      <c r="J808" s="202"/>
      <c r="K808" s="202"/>
      <c r="L808" s="207"/>
      <c r="M808" s="208"/>
      <c r="N808" s="209"/>
      <c r="O808" s="209"/>
      <c r="P808" s="209"/>
      <c r="Q808" s="209"/>
      <c r="R808" s="209"/>
      <c r="S808" s="209"/>
      <c r="T808" s="210"/>
      <c r="AT808" s="211" t="s">
        <v>270</v>
      </c>
      <c r="AU808" s="211" t="s">
        <v>87</v>
      </c>
      <c r="AV808" s="13" t="s">
        <v>87</v>
      </c>
      <c r="AW808" s="13" t="s">
        <v>4</v>
      </c>
      <c r="AX808" s="13" t="s">
        <v>85</v>
      </c>
      <c r="AY808" s="211" t="s">
        <v>118</v>
      </c>
    </row>
    <row r="809" spans="1:65" s="2" customFormat="1" ht="55.5" customHeight="1">
      <c r="A809" s="37"/>
      <c r="B809" s="38"/>
      <c r="C809" s="176" t="s">
        <v>780</v>
      </c>
      <c r="D809" s="176" t="s">
        <v>121</v>
      </c>
      <c r="E809" s="177" t="s">
        <v>781</v>
      </c>
      <c r="F809" s="178" t="s">
        <v>782</v>
      </c>
      <c r="G809" s="179" t="s">
        <v>732</v>
      </c>
      <c r="H809" s="180">
        <v>3.2000000000000001E-2</v>
      </c>
      <c r="I809" s="181"/>
      <c r="J809" s="182">
        <f>ROUND(I809*H809,2)</f>
        <v>0</v>
      </c>
      <c r="K809" s="178" t="s">
        <v>125</v>
      </c>
      <c r="L809" s="42"/>
      <c r="M809" s="183" t="s">
        <v>19</v>
      </c>
      <c r="N809" s="184" t="s">
        <v>48</v>
      </c>
      <c r="O809" s="67"/>
      <c r="P809" s="185">
        <f>O809*H809</f>
        <v>0</v>
      </c>
      <c r="Q809" s="185">
        <v>0</v>
      </c>
      <c r="R809" s="185">
        <f>Q809*H809</f>
        <v>0</v>
      </c>
      <c r="S809" s="185">
        <v>0</v>
      </c>
      <c r="T809" s="186">
        <f>S809*H809</f>
        <v>0</v>
      </c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R809" s="187" t="s">
        <v>407</v>
      </c>
      <c r="AT809" s="187" t="s">
        <v>121</v>
      </c>
      <c r="AU809" s="187" t="s">
        <v>87</v>
      </c>
      <c r="AY809" s="20" t="s">
        <v>118</v>
      </c>
      <c r="BE809" s="188">
        <f>IF(N809="základní",J809,0)</f>
        <v>0</v>
      </c>
      <c r="BF809" s="188">
        <f>IF(N809="snížená",J809,0)</f>
        <v>0</v>
      </c>
      <c r="BG809" s="188">
        <f>IF(N809="zákl. přenesená",J809,0)</f>
        <v>0</v>
      </c>
      <c r="BH809" s="188">
        <f>IF(N809="sníž. přenesená",J809,0)</f>
        <v>0</v>
      </c>
      <c r="BI809" s="188">
        <f>IF(N809="nulová",J809,0)</f>
        <v>0</v>
      </c>
      <c r="BJ809" s="20" t="s">
        <v>85</v>
      </c>
      <c r="BK809" s="188">
        <f>ROUND(I809*H809,2)</f>
        <v>0</v>
      </c>
      <c r="BL809" s="20" t="s">
        <v>407</v>
      </c>
      <c r="BM809" s="187" t="s">
        <v>783</v>
      </c>
    </row>
    <row r="810" spans="1:65" s="2" customFormat="1" ht="10">
      <c r="A810" s="37"/>
      <c r="B810" s="38"/>
      <c r="C810" s="39"/>
      <c r="D810" s="189" t="s">
        <v>128</v>
      </c>
      <c r="E810" s="39"/>
      <c r="F810" s="190" t="s">
        <v>784</v>
      </c>
      <c r="G810" s="39"/>
      <c r="H810" s="39"/>
      <c r="I810" s="191"/>
      <c r="J810" s="39"/>
      <c r="K810" s="39"/>
      <c r="L810" s="42"/>
      <c r="M810" s="192"/>
      <c r="N810" s="193"/>
      <c r="O810" s="67"/>
      <c r="P810" s="67"/>
      <c r="Q810" s="67"/>
      <c r="R810" s="67"/>
      <c r="S810" s="67"/>
      <c r="T810" s="68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T810" s="20" t="s">
        <v>128</v>
      </c>
      <c r="AU810" s="20" t="s">
        <v>87</v>
      </c>
    </row>
    <row r="811" spans="1:65" s="12" customFormat="1" ht="22.75" customHeight="1">
      <c r="B811" s="160"/>
      <c r="C811" s="161"/>
      <c r="D811" s="162" t="s">
        <v>76</v>
      </c>
      <c r="E811" s="174" t="s">
        <v>785</v>
      </c>
      <c r="F811" s="174" t="s">
        <v>786</v>
      </c>
      <c r="G811" s="161"/>
      <c r="H811" s="161"/>
      <c r="I811" s="164"/>
      <c r="J811" s="175">
        <f>BK811</f>
        <v>0</v>
      </c>
      <c r="K811" s="161"/>
      <c r="L811" s="166"/>
      <c r="M811" s="167"/>
      <c r="N811" s="168"/>
      <c r="O811" s="168"/>
      <c r="P811" s="169">
        <f>SUM(P812:P853)</f>
        <v>0</v>
      </c>
      <c r="Q811" s="168"/>
      <c r="R811" s="169">
        <f>SUM(R812:R853)</f>
        <v>1.6649999999999998E-2</v>
      </c>
      <c r="S811" s="168"/>
      <c r="T811" s="170">
        <f>SUM(T812:T853)</f>
        <v>2.3560000000000005E-2</v>
      </c>
      <c r="AR811" s="171" t="s">
        <v>87</v>
      </c>
      <c r="AT811" s="172" t="s">
        <v>76</v>
      </c>
      <c r="AU811" s="172" t="s">
        <v>85</v>
      </c>
      <c r="AY811" s="171" t="s">
        <v>118</v>
      </c>
      <c r="BK811" s="173">
        <f>SUM(BK812:BK853)</f>
        <v>0</v>
      </c>
    </row>
    <row r="812" spans="1:65" s="2" customFormat="1" ht="44.25" customHeight="1">
      <c r="A812" s="37"/>
      <c r="B812" s="38"/>
      <c r="C812" s="176" t="s">
        <v>787</v>
      </c>
      <c r="D812" s="176" t="s">
        <v>121</v>
      </c>
      <c r="E812" s="177" t="s">
        <v>788</v>
      </c>
      <c r="F812" s="178" t="s">
        <v>789</v>
      </c>
      <c r="G812" s="179" t="s">
        <v>639</v>
      </c>
      <c r="H812" s="180">
        <v>1</v>
      </c>
      <c r="I812" s="181"/>
      <c r="J812" s="182">
        <f>ROUND(I812*H812,2)</f>
        <v>0</v>
      </c>
      <c r="K812" s="178" t="s">
        <v>125</v>
      </c>
      <c r="L812" s="42"/>
      <c r="M812" s="183" t="s">
        <v>19</v>
      </c>
      <c r="N812" s="184" t="s">
        <v>48</v>
      </c>
      <c r="O812" s="67"/>
      <c r="P812" s="185">
        <f>O812*H812</f>
        <v>0</v>
      </c>
      <c r="Q812" s="185">
        <v>0</v>
      </c>
      <c r="R812" s="185">
        <f>Q812*H812</f>
        <v>0</v>
      </c>
      <c r="S812" s="185">
        <v>0</v>
      </c>
      <c r="T812" s="186">
        <f>S812*H812</f>
        <v>0</v>
      </c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R812" s="187" t="s">
        <v>407</v>
      </c>
      <c r="AT812" s="187" t="s">
        <v>121</v>
      </c>
      <c r="AU812" s="187" t="s">
        <v>87</v>
      </c>
      <c r="AY812" s="20" t="s">
        <v>118</v>
      </c>
      <c r="BE812" s="188">
        <f>IF(N812="základní",J812,0)</f>
        <v>0</v>
      </c>
      <c r="BF812" s="188">
        <f>IF(N812="snížená",J812,0)</f>
        <v>0</v>
      </c>
      <c r="BG812" s="188">
        <f>IF(N812="zákl. přenesená",J812,0)</f>
        <v>0</v>
      </c>
      <c r="BH812" s="188">
        <f>IF(N812="sníž. přenesená",J812,0)</f>
        <v>0</v>
      </c>
      <c r="BI812" s="188">
        <f>IF(N812="nulová",J812,0)</f>
        <v>0</v>
      </c>
      <c r="BJ812" s="20" t="s">
        <v>85</v>
      </c>
      <c r="BK812" s="188">
        <f>ROUND(I812*H812,2)</f>
        <v>0</v>
      </c>
      <c r="BL812" s="20" t="s">
        <v>407</v>
      </c>
      <c r="BM812" s="187" t="s">
        <v>790</v>
      </c>
    </row>
    <row r="813" spans="1:65" s="2" customFormat="1" ht="10">
      <c r="A813" s="37"/>
      <c r="B813" s="38"/>
      <c r="C813" s="39"/>
      <c r="D813" s="189" t="s">
        <v>128</v>
      </c>
      <c r="E813" s="39"/>
      <c r="F813" s="190" t="s">
        <v>791</v>
      </c>
      <c r="G813" s="39"/>
      <c r="H813" s="39"/>
      <c r="I813" s="191"/>
      <c r="J813" s="39"/>
      <c r="K813" s="39"/>
      <c r="L813" s="42"/>
      <c r="M813" s="192"/>
      <c r="N813" s="193"/>
      <c r="O813" s="67"/>
      <c r="P813" s="67"/>
      <c r="Q813" s="67"/>
      <c r="R813" s="67"/>
      <c r="S813" s="67"/>
      <c r="T813" s="68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T813" s="20" t="s">
        <v>128</v>
      </c>
      <c r="AU813" s="20" t="s">
        <v>87</v>
      </c>
    </row>
    <row r="814" spans="1:65" s="13" customFormat="1" ht="10">
      <c r="B814" s="201"/>
      <c r="C814" s="202"/>
      <c r="D814" s="194" t="s">
        <v>270</v>
      </c>
      <c r="E814" s="203" t="s">
        <v>19</v>
      </c>
      <c r="F814" s="204" t="s">
        <v>792</v>
      </c>
      <c r="G814" s="202"/>
      <c r="H814" s="205">
        <v>1</v>
      </c>
      <c r="I814" s="206"/>
      <c r="J814" s="202"/>
      <c r="K814" s="202"/>
      <c r="L814" s="207"/>
      <c r="M814" s="208"/>
      <c r="N814" s="209"/>
      <c r="O814" s="209"/>
      <c r="P814" s="209"/>
      <c r="Q814" s="209"/>
      <c r="R814" s="209"/>
      <c r="S814" s="209"/>
      <c r="T814" s="210"/>
      <c r="AT814" s="211" t="s">
        <v>270</v>
      </c>
      <c r="AU814" s="211" t="s">
        <v>87</v>
      </c>
      <c r="AV814" s="13" t="s">
        <v>87</v>
      </c>
      <c r="AW814" s="13" t="s">
        <v>38</v>
      </c>
      <c r="AX814" s="13" t="s">
        <v>85</v>
      </c>
      <c r="AY814" s="211" t="s">
        <v>118</v>
      </c>
    </row>
    <row r="815" spans="1:65" s="2" customFormat="1" ht="24.15" customHeight="1">
      <c r="A815" s="37"/>
      <c r="B815" s="38"/>
      <c r="C815" s="251" t="s">
        <v>793</v>
      </c>
      <c r="D815" s="251" t="s">
        <v>369</v>
      </c>
      <c r="E815" s="252" t="s">
        <v>794</v>
      </c>
      <c r="F815" s="253" t="s">
        <v>795</v>
      </c>
      <c r="G815" s="254" t="s">
        <v>639</v>
      </c>
      <c r="H815" s="255">
        <v>1</v>
      </c>
      <c r="I815" s="256"/>
      <c r="J815" s="257">
        <f>ROUND(I815*H815,2)</f>
        <v>0</v>
      </c>
      <c r="K815" s="253" t="s">
        <v>125</v>
      </c>
      <c r="L815" s="258"/>
      <c r="M815" s="259" t="s">
        <v>19</v>
      </c>
      <c r="N815" s="260" t="s">
        <v>48</v>
      </c>
      <c r="O815" s="67"/>
      <c r="P815" s="185">
        <f>O815*H815</f>
        <v>0</v>
      </c>
      <c r="Q815" s="185">
        <v>9.0000000000000006E-5</v>
      </c>
      <c r="R815" s="185">
        <f>Q815*H815</f>
        <v>9.0000000000000006E-5</v>
      </c>
      <c r="S815" s="185">
        <v>0</v>
      </c>
      <c r="T815" s="186">
        <f>S815*H815</f>
        <v>0</v>
      </c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R815" s="187" t="s">
        <v>537</v>
      </c>
      <c r="AT815" s="187" t="s">
        <v>369</v>
      </c>
      <c r="AU815" s="187" t="s">
        <v>87</v>
      </c>
      <c r="AY815" s="20" t="s">
        <v>118</v>
      </c>
      <c r="BE815" s="188">
        <f>IF(N815="základní",J815,0)</f>
        <v>0</v>
      </c>
      <c r="BF815" s="188">
        <f>IF(N815="snížená",J815,0)</f>
        <v>0</v>
      </c>
      <c r="BG815" s="188">
        <f>IF(N815="zákl. přenesená",J815,0)</f>
        <v>0</v>
      </c>
      <c r="BH815" s="188">
        <f>IF(N815="sníž. přenesená",J815,0)</f>
        <v>0</v>
      </c>
      <c r="BI815" s="188">
        <f>IF(N815="nulová",J815,0)</f>
        <v>0</v>
      </c>
      <c r="BJ815" s="20" t="s">
        <v>85</v>
      </c>
      <c r="BK815" s="188">
        <f>ROUND(I815*H815,2)</f>
        <v>0</v>
      </c>
      <c r="BL815" s="20" t="s">
        <v>407</v>
      </c>
      <c r="BM815" s="187" t="s">
        <v>796</v>
      </c>
    </row>
    <row r="816" spans="1:65" s="2" customFormat="1" ht="44.25" customHeight="1">
      <c r="A816" s="37"/>
      <c r="B816" s="38"/>
      <c r="C816" s="176" t="s">
        <v>797</v>
      </c>
      <c r="D816" s="176" t="s">
        <v>121</v>
      </c>
      <c r="E816" s="177" t="s">
        <v>798</v>
      </c>
      <c r="F816" s="178" t="s">
        <v>799</v>
      </c>
      <c r="G816" s="179" t="s">
        <v>639</v>
      </c>
      <c r="H816" s="180">
        <v>1</v>
      </c>
      <c r="I816" s="181"/>
      <c r="J816" s="182">
        <f>ROUND(I816*H816,2)</f>
        <v>0</v>
      </c>
      <c r="K816" s="178" t="s">
        <v>125</v>
      </c>
      <c r="L816" s="42"/>
      <c r="M816" s="183" t="s">
        <v>19</v>
      </c>
      <c r="N816" s="184" t="s">
        <v>48</v>
      </c>
      <c r="O816" s="67"/>
      <c r="P816" s="185">
        <f>O816*H816</f>
        <v>0</v>
      </c>
      <c r="Q816" s="185">
        <v>0</v>
      </c>
      <c r="R816" s="185">
        <f>Q816*H816</f>
        <v>0</v>
      </c>
      <c r="S816" s="185">
        <v>8.0000000000000007E-5</v>
      </c>
      <c r="T816" s="186">
        <f>S816*H816</f>
        <v>8.0000000000000007E-5</v>
      </c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R816" s="187" t="s">
        <v>407</v>
      </c>
      <c r="AT816" s="187" t="s">
        <v>121</v>
      </c>
      <c r="AU816" s="187" t="s">
        <v>87</v>
      </c>
      <c r="AY816" s="20" t="s">
        <v>118</v>
      </c>
      <c r="BE816" s="188">
        <f>IF(N816="základní",J816,0)</f>
        <v>0</v>
      </c>
      <c r="BF816" s="188">
        <f>IF(N816="snížená",J816,0)</f>
        <v>0</v>
      </c>
      <c r="BG816" s="188">
        <f>IF(N816="zákl. přenesená",J816,0)</f>
        <v>0</v>
      </c>
      <c r="BH816" s="188">
        <f>IF(N816="sníž. přenesená",J816,0)</f>
        <v>0</v>
      </c>
      <c r="BI816" s="188">
        <f>IF(N816="nulová",J816,0)</f>
        <v>0</v>
      </c>
      <c r="BJ816" s="20" t="s">
        <v>85</v>
      </c>
      <c r="BK816" s="188">
        <f>ROUND(I816*H816,2)</f>
        <v>0</v>
      </c>
      <c r="BL816" s="20" t="s">
        <v>407</v>
      </c>
      <c r="BM816" s="187" t="s">
        <v>800</v>
      </c>
    </row>
    <row r="817" spans="1:65" s="2" customFormat="1" ht="10">
      <c r="A817" s="37"/>
      <c r="B817" s="38"/>
      <c r="C817" s="39"/>
      <c r="D817" s="189" t="s">
        <v>128</v>
      </c>
      <c r="E817" s="39"/>
      <c r="F817" s="190" t="s">
        <v>801</v>
      </c>
      <c r="G817" s="39"/>
      <c r="H817" s="39"/>
      <c r="I817" s="191"/>
      <c r="J817" s="39"/>
      <c r="K817" s="39"/>
      <c r="L817" s="42"/>
      <c r="M817" s="192"/>
      <c r="N817" s="193"/>
      <c r="O817" s="67"/>
      <c r="P817" s="67"/>
      <c r="Q817" s="67"/>
      <c r="R817" s="67"/>
      <c r="S817" s="67"/>
      <c r="T817" s="68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T817" s="20" t="s">
        <v>128</v>
      </c>
      <c r="AU817" s="20" t="s">
        <v>87</v>
      </c>
    </row>
    <row r="818" spans="1:65" s="2" customFormat="1" ht="36">
      <c r="A818" s="37"/>
      <c r="B818" s="38"/>
      <c r="C818" s="39"/>
      <c r="D818" s="194" t="s">
        <v>130</v>
      </c>
      <c r="E818" s="39"/>
      <c r="F818" s="195" t="s">
        <v>802</v>
      </c>
      <c r="G818" s="39"/>
      <c r="H818" s="39"/>
      <c r="I818" s="191"/>
      <c r="J818" s="39"/>
      <c r="K818" s="39"/>
      <c r="L818" s="42"/>
      <c r="M818" s="192"/>
      <c r="N818" s="193"/>
      <c r="O818" s="67"/>
      <c r="P818" s="67"/>
      <c r="Q818" s="67"/>
      <c r="R818" s="67"/>
      <c r="S818" s="67"/>
      <c r="T818" s="68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T818" s="20" t="s">
        <v>130</v>
      </c>
      <c r="AU818" s="20" t="s">
        <v>87</v>
      </c>
    </row>
    <row r="819" spans="1:65" s="13" customFormat="1" ht="10">
      <c r="B819" s="201"/>
      <c r="C819" s="202"/>
      <c r="D819" s="194" t="s">
        <v>270</v>
      </c>
      <c r="E819" s="203" t="s">
        <v>19</v>
      </c>
      <c r="F819" s="204" t="s">
        <v>803</v>
      </c>
      <c r="G819" s="202"/>
      <c r="H819" s="205">
        <v>1</v>
      </c>
      <c r="I819" s="206"/>
      <c r="J819" s="202"/>
      <c r="K819" s="202"/>
      <c r="L819" s="207"/>
      <c r="M819" s="208"/>
      <c r="N819" s="209"/>
      <c r="O819" s="209"/>
      <c r="P819" s="209"/>
      <c r="Q819" s="209"/>
      <c r="R819" s="209"/>
      <c r="S819" s="209"/>
      <c r="T819" s="210"/>
      <c r="AT819" s="211" t="s">
        <v>270</v>
      </c>
      <c r="AU819" s="211" t="s">
        <v>87</v>
      </c>
      <c r="AV819" s="13" t="s">
        <v>87</v>
      </c>
      <c r="AW819" s="13" t="s">
        <v>38</v>
      </c>
      <c r="AX819" s="13" t="s">
        <v>85</v>
      </c>
      <c r="AY819" s="211" t="s">
        <v>118</v>
      </c>
    </row>
    <row r="820" spans="1:65" s="2" customFormat="1" ht="37.75" customHeight="1">
      <c r="A820" s="37"/>
      <c r="B820" s="38"/>
      <c r="C820" s="176" t="s">
        <v>804</v>
      </c>
      <c r="D820" s="176" t="s">
        <v>121</v>
      </c>
      <c r="E820" s="177" t="s">
        <v>805</v>
      </c>
      <c r="F820" s="178" t="s">
        <v>806</v>
      </c>
      <c r="G820" s="179" t="s">
        <v>639</v>
      </c>
      <c r="H820" s="180">
        <v>4</v>
      </c>
      <c r="I820" s="181"/>
      <c r="J820" s="182">
        <f>ROUND(I820*H820,2)</f>
        <v>0</v>
      </c>
      <c r="K820" s="178" t="s">
        <v>125</v>
      </c>
      <c r="L820" s="42"/>
      <c r="M820" s="183" t="s">
        <v>19</v>
      </c>
      <c r="N820" s="184" t="s">
        <v>48</v>
      </c>
      <c r="O820" s="67"/>
      <c r="P820" s="185">
        <f>O820*H820</f>
        <v>0</v>
      </c>
      <c r="Q820" s="185">
        <v>0</v>
      </c>
      <c r="R820" s="185">
        <f>Q820*H820</f>
        <v>0</v>
      </c>
      <c r="S820" s="185">
        <v>0</v>
      </c>
      <c r="T820" s="186">
        <f>S820*H820</f>
        <v>0</v>
      </c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R820" s="187" t="s">
        <v>407</v>
      </c>
      <c r="AT820" s="187" t="s">
        <v>121</v>
      </c>
      <c r="AU820" s="187" t="s">
        <v>87</v>
      </c>
      <c r="AY820" s="20" t="s">
        <v>118</v>
      </c>
      <c r="BE820" s="188">
        <f>IF(N820="základní",J820,0)</f>
        <v>0</v>
      </c>
      <c r="BF820" s="188">
        <f>IF(N820="snížená",J820,0)</f>
        <v>0</v>
      </c>
      <c r="BG820" s="188">
        <f>IF(N820="zákl. přenesená",J820,0)</f>
        <v>0</v>
      </c>
      <c r="BH820" s="188">
        <f>IF(N820="sníž. přenesená",J820,0)</f>
        <v>0</v>
      </c>
      <c r="BI820" s="188">
        <f>IF(N820="nulová",J820,0)</f>
        <v>0</v>
      </c>
      <c r="BJ820" s="20" t="s">
        <v>85</v>
      </c>
      <c r="BK820" s="188">
        <f>ROUND(I820*H820,2)</f>
        <v>0</v>
      </c>
      <c r="BL820" s="20" t="s">
        <v>407</v>
      </c>
      <c r="BM820" s="187" t="s">
        <v>807</v>
      </c>
    </row>
    <row r="821" spans="1:65" s="2" customFormat="1" ht="10">
      <c r="A821" s="37"/>
      <c r="B821" s="38"/>
      <c r="C821" s="39"/>
      <c r="D821" s="189" t="s">
        <v>128</v>
      </c>
      <c r="E821" s="39"/>
      <c r="F821" s="190" t="s">
        <v>808</v>
      </c>
      <c r="G821" s="39"/>
      <c r="H821" s="39"/>
      <c r="I821" s="191"/>
      <c r="J821" s="39"/>
      <c r="K821" s="39"/>
      <c r="L821" s="42"/>
      <c r="M821" s="192"/>
      <c r="N821" s="193"/>
      <c r="O821" s="67"/>
      <c r="P821" s="67"/>
      <c r="Q821" s="67"/>
      <c r="R821" s="67"/>
      <c r="S821" s="67"/>
      <c r="T821" s="68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T821" s="20" t="s">
        <v>128</v>
      </c>
      <c r="AU821" s="20" t="s">
        <v>87</v>
      </c>
    </row>
    <row r="822" spans="1:65" s="13" customFormat="1" ht="10">
      <c r="B822" s="201"/>
      <c r="C822" s="202"/>
      <c r="D822" s="194" t="s">
        <v>270</v>
      </c>
      <c r="E822" s="203" t="s">
        <v>19</v>
      </c>
      <c r="F822" s="204" t="s">
        <v>809</v>
      </c>
      <c r="G822" s="202"/>
      <c r="H822" s="205">
        <v>4</v>
      </c>
      <c r="I822" s="206"/>
      <c r="J822" s="202"/>
      <c r="K822" s="202"/>
      <c r="L822" s="207"/>
      <c r="M822" s="208"/>
      <c r="N822" s="209"/>
      <c r="O822" s="209"/>
      <c r="P822" s="209"/>
      <c r="Q822" s="209"/>
      <c r="R822" s="209"/>
      <c r="S822" s="209"/>
      <c r="T822" s="210"/>
      <c r="AT822" s="211" t="s">
        <v>270</v>
      </c>
      <c r="AU822" s="211" t="s">
        <v>87</v>
      </c>
      <c r="AV822" s="13" t="s">
        <v>87</v>
      </c>
      <c r="AW822" s="13" t="s">
        <v>38</v>
      </c>
      <c r="AX822" s="13" t="s">
        <v>85</v>
      </c>
      <c r="AY822" s="211" t="s">
        <v>118</v>
      </c>
    </row>
    <row r="823" spans="1:65" s="2" customFormat="1" ht="24.15" customHeight="1">
      <c r="A823" s="37"/>
      <c r="B823" s="38"/>
      <c r="C823" s="251" t="s">
        <v>810</v>
      </c>
      <c r="D823" s="251" t="s">
        <v>369</v>
      </c>
      <c r="E823" s="252" t="s">
        <v>811</v>
      </c>
      <c r="F823" s="253" t="s">
        <v>812</v>
      </c>
      <c r="G823" s="254" t="s">
        <v>639</v>
      </c>
      <c r="H823" s="255">
        <v>4</v>
      </c>
      <c r="I823" s="256"/>
      <c r="J823" s="257">
        <f>ROUND(I823*H823,2)</f>
        <v>0</v>
      </c>
      <c r="K823" s="253" t="s">
        <v>125</v>
      </c>
      <c r="L823" s="258"/>
      <c r="M823" s="259" t="s">
        <v>19</v>
      </c>
      <c r="N823" s="260" t="s">
        <v>48</v>
      </c>
      <c r="O823" s="67"/>
      <c r="P823" s="185">
        <f>O823*H823</f>
        <v>0</v>
      </c>
      <c r="Q823" s="185">
        <v>6.9999999999999999E-4</v>
      </c>
      <c r="R823" s="185">
        <f>Q823*H823</f>
        <v>2.8E-3</v>
      </c>
      <c r="S823" s="185">
        <v>0</v>
      </c>
      <c r="T823" s="186">
        <f>S823*H823</f>
        <v>0</v>
      </c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R823" s="187" t="s">
        <v>537</v>
      </c>
      <c r="AT823" s="187" t="s">
        <v>369</v>
      </c>
      <c r="AU823" s="187" t="s">
        <v>87</v>
      </c>
      <c r="AY823" s="20" t="s">
        <v>118</v>
      </c>
      <c r="BE823" s="188">
        <f>IF(N823="základní",J823,0)</f>
        <v>0</v>
      </c>
      <c r="BF823" s="188">
        <f>IF(N823="snížená",J823,0)</f>
        <v>0</v>
      </c>
      <c r="BG823" s="188">
        <f>IF(N823="zákl. přenesená",J823,0)</f>
        <v>0</v>
      </c>
      <c r="BH823" s="188">
        <f>IF(N823="sníž. přenesená",J823,0)</f>
        <v>0</v>
      </c>
      <c r="BI823" s="188">
        <f>IF(N823="nulová",J823,0)</f>
        <v>0</v>
      </c>
      <c r="BJ823" s="20" t="s">
        <v>85</v>
      </c>
      <c r="BK823" s="188">
        <f>ROUND(I823*H823,2)</f>
        <v>0</v>
      </c>
      <c r="BL823" s="20" t="s">
        <v>407</v>
      </c>
      <c r="BM823" s="187" t="s">
        <v>813</v>
      </c>
    </row>
    <row r="824" spans="1:65" s="2" customFormat="1" ht="18">
      <c r="A824" s="37"/>
      <c r="B824" s="38"/>
      <c r="C824" s="39"/>
      <c r="D824" s="194" t="s">
        <v>130</v>
      </c>
      <c r="E824" s="39"/>
      <c r="F824" s="195" t="s">
        <v>814</v>
      </c>
      <c r="G824" s="39"/>
      <c r="H824" s="39"/>
      <c r="I824" s="191"/>
      <c r="J824" s="39"/>
      <c r="K824" s="39"/>
      <c r="L824" s="42"/>
      <c r="M824" s="192"/>
      <c r="N824" s="193"/>
      <c r="O824" s="67"/>
      <c r="P824" s="67"/>
      <c r="Q824" s="67"/>
      <c r="R824" s="67"/>
      <c r="S824" s="67"/>
      <c r="T824" s="68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T824" s="20" t="s">
        <v>130</v>
      </c>
      <c r="AU824" s="20" t="s">
        <v>87</v>
      </c>
    </row>
    <row r="825" spans="1:65" s="2" customFormat="1" ht="37.75" customHeight="1">
      <c r="A825" s="37"/>
      <c r="B825" s="38"/>
      <c r="C825" s="176" t="s">
        <v>815</v>
      </c>
      <c r="D825" s="176" t="s">
        <v>121</v>
      </c>
      <c r="E825" s="177" t="s">
        <v>816</v>
      </c>
      <c r="F825" s="178" t="s">
        <v>817</v>
      </c>
      <c r="G825" s="179" t="s">
        <v>639</v>
      </c>
      <c r="H825" s="180">
        <v>4</v>
      </c>
      <c r="I825" s="181"/>
      <c r="J825" s="182">
        <f>ROUND(I825*H825,2)</f>
        <v>0</v>
      </c>
      <c r="K825" s="178" t="s">
        <v>125</v>
      </c>
      <c r="L825" s="42"/>
      <c r="M825" s="183" t="s">
        <v>19</v>
      </c>
      <c r="N825" s="184" t="s">
        <v>48</v>
      </c>
      <c r="O825" s="67"/>
      <c r="P825" s="185">
        <f>O825*H825</f>
        <v>0</v>
      </c>
      <c r="Q825" s="185">
        <v>0</v>
      </c>
      <c r="R825" s="185">
        <f>Q825*H825</f>
        <v>0</v>
      </c>
      <c r="S825" s="185">
        <v>0</v>
      </c>
      <c r="T825" s="186">
        <f>S825*H825</f>
        <v>0</v>
      </c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R825" s="187" t="s">
        <v>407</v>
      </c>
      <c r="AT825" s="187" t="s">
        <v>121</v>
      </c>
      <c r="AU825" s="187" t="s">
        <v>87</v>
      </c>
      <c r="AY825" s="20" t="s">
        <v>118</v>
      </c>
      <c r="BE825" s="188">
        <f>IF(N825="základní",J825,0)</f>
        <v>0</v>
      </c>
      <c r="BF825" s="188">
        <f>IF(N825="snížená",J825,0)</f>
        <v>0</v>
      </c>
      <c r="BG825" s="188">
        <f>IF(N825="zákl. přenesená",J825,0)</f>
        <v>0</v>
      </c>
      <c r="BH825" s="188">
        <f>IF(N825="sníž. přenesená",J825,0)</f>
        <v>0</v>
      </c>
      <c r="BI825" s="188">
        <f>IF(N825="nulová",J825,0)</f>
        <v>0</v>
      </c>
      <c r="BJ825" s="20" t="s">
        <v>85</v>
      </c>
      <c r="BK825" s="188">
        <f>ROUND(I825*H825,2)</f>
        <v>0</v>
      </c>
      <c r="BL825" s="20" t="s">
        <v>407</v>
      </c>
      <c r="BM825" s="187" t="s">
        <v>818</v>
      </c>
    </row>
    <row r="826" spans="1:65" s="2" customFormat="1" ht="10">
      <c r="A826" s="37"/>
      <c r="B826" s="38"/>
      <c r="C826" s="39"/>
      <c r="D826" s="189" t="s">
        <v>128</v>
      </c>
      <c r="E826" s="39"/>
      <c r="F826" s="190" t="s">
        <v>819</v>
      </c>
      <c r="G826" s="39"/>
      <c r="H826" s="39"/>
      <c r="I826" s="191"/>
      <c r="J826" s="39"/>
      <c r="K826" s="39"/>
      <c r="L826" s="42"/>
      <c r="M826" s="192"/>
      <c r="N826" s="193"/>
      <c r="O826" s="67"/>
      <c r="P826" s="67"/>
      <c r="Q826" s="67"/>
      <c r="R826" s="67"/>
      <c r="S826" s="67"/>
      <c r="T826" s="68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T826" s="20" t="s">
        <v>128</v>
      </c>
      <c r="AU826" s="20" t="s">
        <v>87</v>
      </c>
    </row>
    <row r="827" spans="1:65" s="13" customFormat="1" ht="10">
      <c r="B827" s="201"/>
      <c r="C827" s="202"/>
      <c r="D827" s="194" t="s">
        <v>270</v>
      </c>
      <c r="E827" s="203" t="s">
        <v>19</v>
      </c>
      <c r="F827" s="204" t="s">
        <v>820</v>
      </c>
      <c r="G827" s="202"/>
      <c r="H827" s="205">
        <v>4</v>
      </c>
      <c r="I827" s="206"/>
      <c r="J827" s="202"/>
      <c r="K827" s="202"/>
      <c r="L827" s="207"/>
      <c r="M827" s="208"/>
      <c r="N827" s="209"/>
      <c r="O827" s="209"/>
      <c r="P827" s="209"/>
      <c r="Q827" s="209"/>
      <c r="R827" s="209"/>
      <c r="S827" s="209"/>
      <c r="T827" s="210"/>
      <c r="AT827" s="211" t="s">
        <v>270</v>
      </c>
      <c r="AU827" s="211" t="s">
        <v>87</v>
      </c>
      <c r="AV827" s="13" t="s">
        <v>87</v>
      </c>
      <c r="AW827" s="13" t="s">
        <v>38</v>
      </c>
      <c r="AX827" s="13" t="s">
        <v>85</v>
      </c>
      <c r="AY827" s="211" t="s">
        <v>118</v>
      </c>
    </row>
    <row r="828" spans="1:65" s="2" customFormat="1" ht="24.15" customHeight="1">
      <c r="A828" s="37"/>
      <c r="B828" s="38"/>
      <c r="C828" s="176" t="s">
        <v>821</v>
      </c>
      <c r="D828" s="176" t="s">
        <v>121</v>
      </c>
      <c r="E828" s="177" t="s">
        <v>822</v>
      </c>
      <c r="F828" s="178" t="s">
        <v>823</v>
      </c>
      <c r="G828" s="179" t="s">
        <v>317</v>
      </c>
      <c r="H828" s="180">
        <v>31.6</v>
      </c>
      <c r="I828" s="181"/>
      <c r="J828" s="182">
        <f>ROUND(I828*H828,2)</f>
        <v>0</v>
      </c>
      <c r="K828" s="178" t="s">
        <v>125</v>
      </c>
      <c r="L828" s="42"/>
      <c r="M828" s="183" t="s">
        <v>19</v>
      </c>
      <c r="N828" s="184" t="s">
        <v>48</v>
      </c>
      <c r="O828" s="67"/>
      <c r="P828" s="185">
        <f>O828*H828</f>
        <v>0</v>
      </c>
      <c r="Q828" s="185">
        <v>0</v>
      </c>
      <c r="R828" s="185">
        <f>Q828*H828</f>
        <v>0</v>
      </c>
      <c r="S828" s="185">
        <v>0</v>
      </c>
      <c r="T828" s="186">
        <f>S828*H828</f>
        <v>0</v>
      </c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R828" s="187" t="s">
        <v>407</v>
      </c>
      <c r="AT828" s="187" t="s">
        <v>121</v>
      </c>
      <c r="AU828" s="187" t="s">
        <v>87</v>
      </c>
      <c r="AY828" s="20" t="s">
        <v>118</v>
      </c>
      <c r="BE828" s="188">
        <f>IF(N828="základní",J828,0)</f>
        <v>0</v>
      </c>
      <c r="BF828" s="188">
        <f>IF(N828="snížená",J828,0)</f>
        <v>0</v>
      </c>
      <c r="BG828" s="188">
        <f>IF(N828="zákl. přenesená",J828,0)</f>
        <v>0</v>
      </c>
      <c r="BH828" s="188">
        <f>IF(N828="sníž. přenesená",J828,0)</f>
        <v>0</v>
      </c>
      <c r="BI828" s="188">
        <f>IF(N828="nulová",J828,0)</f>
        <v>0</v>
      </c>
      <c r="BJ828" s="20" t="s">
        <v>85</v>
      </c>
      <c r="BK828" s="188">
        <f>ROUND(I828*H828,2)</f>
        <v>0</v>
      </c>
      <c r="BL828" s="20" t="s">
        <v>407</v>
      </c>
      <c r="BM828" s="187" t="s">
        <v>824</v>
      </c>
    </row>
    <row r="829" spans="1:65" s="2" customFormat="1" ht="10">
      <c r="A829" s="37"/>
      <c r="B829" s="38"/>
      <c r="C829" s="39"/>
      <c r="D829" s="189" t="s">
        <v>128</v>
      </c>
      <c r="E829" s="39"/>
      <c r="F829" s="190" t="s">
        <v>825</v>
      </c>
      <c r="G829" s="39"/>
      <c r="H829" s="39"/>
      <c r="I829" s="191"/>
      <c r="J829" s="39"/>
      <c r="K829" s="39"/>
      <c r="L829" s="42"/>
      <c r="M829" s="192"/>
      <c r="N829" s="193"/>
      <c r="O829" s="67"/>
      <c r="P829" s="67"/>
      <c r="Q829" s="67"/>
      <c r="R829" s="67"/>
      <c r="S829" s="67"/>
      <c r="T829" s="68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T829" s="20" t="s">
        <v>128</v>
      </c>
      <c r="AU829" s="20" t="s">
        <v>87</v>
      </c>
    </row>
    <row r="830" spans="1:65" s="13" customFormat="1" ht="10">
      <c r="B830" s="201"/>
      <c r="C830" s="202"/>
      <c r="D830" s="194" t="s">
        <v>270</v>
      </c>
      <c r="E830" s="203" t="s">
        <v>19</v>
      </c>
      <c r="F830" s="204" t="s">
        <v>826</v>
      </c>
      <c r="G830" s="202"/>
      <c r="H830" s="205">
        <v>31.6</v>
      </c>
      <c r="I830" s="206"/>
      <c r="J830" s="202"/>
      <c r="K830" s="202"/>
      <c r="L830" s="207"/>
      <c r="M830" s="208"/>
      <c r="N830" s="209"/>
      <c r="O830" s="209"/>
      <c r="P830" s="209"/>
      <c r="Q830" s="209"/>
      <c r="R830" s="209"/>
      <c r="S830" s="209"/>
      <c r="T830" s="210"/>
      <c r="AT830" s="211" t="s">
        <v>270</v>
      </c>
      <c r="AU830" s="211" t="s">
        <v>87</v>
      </c>
      <c r="AV830" s="13" t="s">
        <v>87</v>
      </c>
      <c r="AW830" s="13" t="s">
        <v>38</v>
      </c>
      <c r="AX830" s="13" t="s">
        <v>85</v>
      </c>
      <c r="AY830" s="211" t="s">
        <v>118</v>
      </c>
    </row>
    <row r="831" spans="1:65" s="2" customFormat="1" ht="16.5" customHeight="1">
      <c r="A831" s="37"/>
      <c r="B831" s="38"/>
      <c r="C831" s="251" t="s">
        <v>827</v>
      </c>
      <c r="D831" s="251" t="s">
        <v>369</v>
      </c>
      <c r="E831" s="252" t="s">
        <v>828</v>
      </c>
      <c r="F831" s="253" t="s">
        <v>829</v>
      </c>
      <c r="G831" s="254" t="s">
        <v>639</v>
      </c>
      <c r="H831" s="255">
        <v>28</v>
      </c>
      <c r="I831" s="256"/>
      <c r="J831" s="257">
        <f>ROUND(I831*H831,2)</f>
        <v>0</v>
      </c>
      <c r="K831" s="253" t="s">
        <v>404</v>
      </c>
      <c r="L831" s="258"/>
      <c r="M831" s="259" t="s">
        <v>19</v>
      </c>
      <c r="N831" s="260" t="s">
        <v>48</v>
      </c>
      <c r="O831" s="67"/>
      <c r="P831" s="185">
        <f>O831*H831</f>
        <v>0</v>
      </c>
      <c r="Q831" s="185">
        <v>1.3999999999999999E-4</v>
      </c>
      <c r="R831" s="185">
        <f>Q831*H831</f>
        <v>3.9199999999999999E-3</v>
      </c>
      <c r="S831" s="185">
        <v>0</v>
      </c>
      <c r="T831" s="186">
        <f>S831*H831</f>
        <v>0</v>
      </c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R831" s="187" t="s">
        <v>537</v>
      </c>
      <c r="AT831" s="187" t="s">
        <v>369</v>
      </c>
      <c r="AU831" s="187" t="s">
        <v>87</v>
      </c>
      <c r="AY831" s="20" t="s">
        <v>118</v>
      </c>
      <c r="BE831" s="188">
        <f>IF(N831="základní",J831,0)</f>
        <v>0</v>
      </c>
      <c r="BF831" s="188">
        <f>IF(N831="snížená",J831,0)</f>
        <v>0</v>
      </c>
      <c r="BG831" s="188">
        <f>IF(N831="zákl. přenesená",J831,0)</f>
        <v>0</v>
      </c>
      <c r="BH831" s="188">
        <f>IF(N831="sníž. přenesená",J831,0)</f>
        <v>0</v>
      </c>
      <c r="BI831" s="188">
        <f>IF(N831="nulová",J831,0)</f>
        <v>0</v>
      </c>
      <c r="BJ831" s="20" t="s">
        <v>85</v>
      </c>
      <c r="BK831" s="188">
        <f>ROUND(I831*H831,2)</f>
        <v>0</v>
      </c>
      <c r="BL831" s="20" t="s">
        <v>407</v>
      </c>
      <c r="BM831" s="187" t="s">
        <v>830</v>
      </c>
    </row>
    <row r="832" spans="1:65" s="2" customFormat="1" ht="21.75" customHeight="1">
      <c r="A832" s="37"/>
      <c r="B832" s="38"/>
      <c r="C832" s="176" t="s">
        <v>831</v>
      </c>
      <c r="D832" s="176" t="s">
        <v>121</v>
      </c>
      <c r="E832" s="177" t="s">
        <v>832</v>
      </c>
      <c r="F832" s="178" t="s">
        <v>833</v>
      </c>
      <c r="G832" s="179" t="s">
        <v>639</v>
      </c>
      <c r="H832" s="180">
        <v>8</v>
      </c>
      <c r="I832" s="181"/>
      <c r="J832" s="182">
        <f>ROUND(I832*H832,2)</f>
        <v>0</v>
      </c>
      <c r="K832" s="178" t="s">
        <v>125</v>
      </c>
      <c r="L832" s="42"/>
      <c r="M832" s="183" t="s">
        <v>19</v>
      </c>
      <c r="N832" s="184" t="s">
        <v>48</v>
      </c>
      <c r="O832" s="67"/>
      <c r="P832" s="185">
        <f>O832*H832</f>
        <v>0</v>
      </c>
      <c r="Q832" s="185">
        <v>0</v>
      </c>
      <c r="R832" s="185">
        <f>Q832*H832</f>
        <v>0</v>
      </c>
      <c r="S832" s="185">
        <v>0</v>
      </c>
      <c r="T832" s="186">
        <f>S832*H832</f>
        <v>0</v>
      </c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R832" s="187" t="s">
        <v>407</v>
      </c>
      <c r="AT832" s="187" t="s">
        <v>121</v>
      </c>
      <c r="AU832" s="187" t="s">
        <v>87</v>
      </c>
      <c r="AY832" s="20" t="s">
        <v>118</v>
      </c>
      <c r="BE832" s="188">
        <f>IF(N832="základní",J832,0)</f>
        <v>0</v>
      </c>
      <c r="BF832" s="188">
        <f>IF(N832="snížená",J832,0)</f>
        <v>0</v>
      </c>
      <c r="BG832" s="188">
        <f>IF(N832="zákl. přenesená",J832,0)</f>
        <v>0</v>
      </c>
      <c r="BH832" s="188">
        <f>IF(N832="sníž. přenesená",J832,0)</f>
        <v>0</v>
      </c>
      <c r="BI832" s="188">
        <f>IF(N832="nulová",J832,0)</f>
        <v>0</v>
      </c>
      <c r="BJ832" s="20" t="s">
        <v>85</v>
      </c>
      <c r="BK832" s="188">
        <f>ROUND(I832*H832,2)</f>
        <v>0</v>
      </c>
      <c r="BL832" s="20" t="s">
        <v>407</v>
      </c>
      <c r="BM832" s="187" t="s">
        <v>834</v>
      </c>
    </row>
    <row r="833" spans="1:65" s="2" customFormat="1" ht="10">
      <c r="A833" s="37"/>
      <c r="B833" s="38"/>
      <c r="C833" s="39"/>
      <c r="D833" s="189" t="s">
        <v>128</v>
      </c>
      <c r="E833" s="39"/>
      <c r="F833" s="190" t="s">
        <v>835</v>
      </c>
      <c r="G833" s="39"/>
      <c r="H833" s="39"/>
      <c r="I833" s="191"/>
      <c r="J833" s="39"/>
      <c r="K833" s="39"/>
      <c r="L833" s="42"/>
      <c r="M833" s="192"/>
      <c r="N833" s="193"/>
      <c r="O833" s="67"/>
      <c r="P833" s="67"/>
      <c r="Q833" s="67"/>
      <c r="R833" s="67"/>
      <c r="S833" s="67"/>
      <c r="T833" s="68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T833" s="20" t="s">
        <v>128</v>
      </c>
      <c r="AU833" s="20" t="s">
        <v>87</v>
      </c>
    </row>
    <row r="834" spans="1:65" s="13" customFormat="1" ht="10">
      <c r="B834" s="201"/>
      <c r="C834" s="202"/>
      <c r="D834" s="194" t="s">
        <v>270</v>
      </c>
      <c r="E834" s="203" t="s">
        <v>19</v>
      </c>
      <c r="F834" s="204" t="s">
        <v>836</v>
      </c>
      <c r="G834" s="202"/>
      <c r="H834" s="205">
        <v>8</v>
      </c>
      <c r="I834" s="206"/>
      <c r="J834" s="202"/>
      <c r="K834" s="202"/>
      <c r="L834" s="207"/>
      <c r="M834" s="208"/>
      <c r="N834" s="209"/>
      <c r="O834" s="209"/>
      <c r="P834" s="209"/>
      <c r="Q834" s="209"/>
      <c r="R834" s="209"/>
      <c r="S834" s="209"/>
      <c r="T834" s="210"/>
      <c r="AT834" s="211" t="s">
        <v>270</v>
      </c>
      <c r="AU834" s="211" t="s">
        <v>87</v>
      </c>
      <c r="AV834" s="13" t="s">
        <v>87</v>
      </c>
      <c r="AW834" s="13" t="s">
        <v>38</v>
      </c>
      <c r="AX834" s="13" t="s">
        <v>85</v>
      </c>
      <c r="AY834" s="211" t="s">
        <v>118</v>
      </c>
    </row>
    <row r="835" spans="1:65" s="2" customFormat="1" ht="16.5" customHeight="1">
      <c r="A835" s="37"/>
      <c r="B835" s="38"/>
      <c r="C835" s="251" t="s">
        <v>837</v>
      </c>
      <c r="D835" s="251" t="s">
        <v>369</v>
      </c>
      <c r="E835" s="252" t="s">
        <v>838</v>
      </c>
      <c r="F835" s="253" t="s">
        <v>839</v>
      </c>
      <c r="G835" s="254" t="s">
        <v>639</v>
      </c>
      <c r="H835" s="255">
        <v>8</v>
      </c>
      <c r="I835" s="256"/>
      <c r="J835" s="257">
        <f>ROUND(I835*H835,2)</f>
        <v>0</v>
      </c>
      <c r="K835" s="253" t="s">
        <v>125</v>
      </c>
      <c r="L835" s="258"/>
      <c r="M835" s="259" t="s">
        <v>19</v>
      </c>
      <c r="N835" s="260" t="s">
        <v>48</v>
      </c>
      <c r="O835" s="67"/>
      <c r="P835" s="185">
        <f>O835*H835</f>
        <v>0</v>
      </c>
      <c r="Q835" s="185">
        <v>2.3000000000000001E-4</v>
      </c>
      <c r="R835" s="185">
        <f>Q835*H835</f>
        <v>1.8400000000000001E-3</v>
      </c>
      <c r="S835" s="185">
        <v>0</v>
      </c>
      <c r="T835" s="186">
        <f>S835*H835</f>
        <v>0</v>
      </c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R835" s="187" t="s">
        <v>537</v>
      </c>
      <c r="AT835" s="187" t="s">
        <v>369</v>
      </c>
      <c r="AU835" s="187" t="s">
        <v>87</v>
      </c>
      <c r="AY835" s="20" t="s">
        <v>118</v>
      </c>
      <c r="BE835" s="188">
        <f>IF(N835="základní",J835,0)</f>
        <v>0</v>
      </c>
      <c r="BF835" s="188">
        <f>IF(N835="snížená",J835,0)</f>
        <v>0</v>
      </c>
      <c r="BG835" s="188">
        <f>IF(N835="zákl. přenesená",J835,0)</f>
        <v>0</v>
      </c>
      <c r="BH835" s="188">
        <f>IF(N835="sníž. přenesená",J835,0)</f>
        <v>0</v>
      </c>
      <c r="BI835" s="188">
        <f>IF(N835="nulová",J835,0)</f>
        <v>0</v>
      </c>
      <c r="BJ835" s="20" t="s">
        <v>85</v>
      </c>
      <c r="BK835" s="188">
        <f>ROUND(I835*H835,2)</f>
        <v>0</v>
      </c>
      <c r="BL835" s="20" t="s">
        <v>407</v>
      </c>
      <c r="BM835" s="187" t="s">
        <v>840</v>
      </c>
    </row>
    <row r="836" spans="1:65" s="2" customFormat="1" ht="24.15" customHeight="1">
      <c r="A836" s="37"/>
      <c r="B836" s="38"/>
      <c r="C836" s="176" t="s">
        <v>841</v>
      </c>
      <c r="D836" s="176" t="s">
        <v>121</v>
      </c>
      <c r="E836" s="177" t="s">
        <v>842</v>
      </c>
      <c r="F836" s="178" t="s">
        <v>843</v>
      </c>
      <c r="G836" s="179" t="s">
        <v>639</v>
      </c>
      <c r="H836" s="180">
        <v>4</v>
      </c>
      <c r="I836" s="181"/>
      <c r="J836" s="182">
        <f>ROUND(I836*H836,2)</f>
        <v>0</v>
      </c>
      <c r="K836" s="178" t="s">
        <v>125</v>
      </c>
      <c r="L836" s="42"/>
      <c r="M836" s="183" t="s">
        <v>19</v>
      </c>
      <c r="N836" s="184" t="s">
        <v>48</v>
      </c>
      <c r="O836" s="67"/>
      <c r="P836" s="185">
        <f>O836*H836</f>
        <v>0</v>
      </c>
      <c r="Q836" s="185">
        <v>0</v>
      </c>
      <c r="R836" s="185">
        <f>Q836*H836</f>
        <v>0</v>
      </c>
      <c r="S836" s="185">
        <v>0</v>
      </c>
      <c r="T836" s="186">
        <f>S836*H836</f>
        <v>0</v>
      </c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R836" s="187" t="s">
        <v>407</v>
      </c>
      <c r="AT836" s="187" t="s">
        <v>121</v>
      </c>
      <c r="AU836" s="187" t="s">
        <v>87</v>
      </c>
      <c r="AY836" s="20" t="s">
        <v>118</v>
      </c>
      <c r="BE836" s="188">
        <f>IF(N836="základní",J836,0)</f>
        <v>0</v>
      </c>
      <c r="BF836" s="188">
        <f>IF(N836="snížená",J836,0)</f>
        <v>0</v>
      </c>
      <c r="BG836" s="188">
        <f>IF(N836="zákl. přenesená",J836,0)</f>
        <v>0</v>
      </c>
      <c r="BH836" s="188">
        <f>IF(N836="sníž. přenesená",J836,0)</f>
        <v>0</v>
      </c>
      <c r="BI836" s="188">
        <f>IF(N836="nulová",J836,0)</f>
        <v>0</v>
      </c>
      <c r="BJ836" s="20" t="s">
        <v>85</v>
      </c>
      <c r="BK836" s="188">
        <f>ROUND(I836*H836,2)</f>
        <v>0</v>
      </c>
      <c r="BL836" s="20" t="s">
        <v>407</v>
      </c>
      <c r="BM836" s="187" t="s">
        <v>844</v>
      </c>
    </row>
    <row r="837" spans="1:65" s="2" customFormat="1" ht="10">
      <c r="A837" s="37"/>
      <c r="B837" s="38"/>
      <c r="C837" s="39"/>
      <c r="D837" s="189" t="s">
        <v>128</v>
      </c>
      <c r="E837" s="39"/>
      <c r="F837" s="190" t="s">
        <v>845</v>
      </c>
      <c r="G837" s="39"/>
      <c r="H837" s="39"/>
      <c r="I837" s="191"/>
      <c r="J837" s="39"/>
      <c r="K837" s="39"/>
      <c r="L837" s="42"/>
      <c r="M837" s="192"/>
      <c r="N837" s="193"/>
      <c r="O837" s="67"/>
      <c r="P837" s="67"/>
      <c r="Q837" s="67"/>
      <c r="R837" s="67"/>
      <c r="S837" s="67"/>
      <c r="T837" s="68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T837" s="20" t="s">
        <v>128</v>
      </c>
      <c r="AU837" s="20" t="s">
        <v>87</v>
      </c>
    </row>
    <row r="838" spans="1:65" s="13" customFormat="1" ht="10">
      <c r="B838" s="201"/>
      <c r="C838" s="202"/>
      <c r="D838" s="194" t="s">
        <v>270</v>
      </c>
      <c r="E838" s="203" t="s">
        <v>19</v>
      </c>
      <c r="F838" s="204" t="s">
        <v>846</v>
      </c>
      <c r="G838" s="202"/>
      <c r="H838" s="205">
        <v>4</v>
      </c>
      <c r="I838" s="206"/>
      <c r="J838" s="202"/>
      <c r="K838" s="202"/>
      <c r="L838" s="207"/>
      <c r="M838" s="208"/>
      <c r="N838" s="209"/>
      <c r="O838" s="209"/>
      <c r="P838" s="209"/>
      <c r="Q838" s="209"/>
      <c r="R838" s="209"/>
      <c r="S838" s="209"/>
      <c r="T838" s="210"/>
      <c r="AT838" s="211" t="s">
        <v>270</v>
      </c>
      <c r="AU838" s="211" t="s">
        <v>87</v>
      </c>
      <c r="AV838" s="13" t="s">
        <v>87</v>
      </c>
      <c r="AW838" s="13" t="s">
        <v>38</v>
      </c>
      <c r="AX838" s="13" t="s">
        <v>85</v>
      </c>
      <c r="AY838" s="211" t="s">
        <v>118</v>
      </c>
    </row>
    <row r="839" spans="1:65" s="2" customFormat="1" ht="21.75" customHeight="1">
      <c r="A839" s="37"/>
      <c r="B839" s="38"/>
      <c r="C839" s="251" t="s">
        <v>847</v>
      </c>
      <c r="D839" s="251" t="s">
        <v>369</v>
      </c>
      <c r="E839" s="252" t="s">
        <v>848</v>
      </c>
      <c r="F839" s="253" t="s">
        <v>849</v>
      </c>
      <c r="G839" s="254" t="s">
        <v>639</v>
      </c>
      <c r="H839" s="255">
        <v>4</v>
      </c>
      <c r="I839" s="256"/>
      <c r="J839" s="257">
        <f>ROUND(I839*H839,2)</f>
        <v>0</v>
      </c>
      <c r="K839" s="253" t="s">
        <v>125</v>
      </c>
      <c r="L839" s="258"/>
      <c r="M839" s="259" t="s">
        <v>19</v>
      </c>
      <c r="N839" s="260" t="s">
        <v>48</v>
      </c>
      <c r="O839" s="67"/>
      <c r="P839" s="185">
        <f>O839*H839</f>
        <v>0</v>
      </c>
      <c r="Q839" s="185">
        <v>2E-3</v>
      </c>
      <c r="R839" s="185">
        <f>Q839*H839</f>
        <v>8.0000000000000002E-3</v>
      </c>
      <c r="S839" s="185">
        <v>0</v>
      </c>
      <c r="T839" s="186">
        <f>S839*H839</f>
        <v>0</v>
      </c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R839" s="187" t="s">
        <v>537</v>
      </c>
      <c r="AT839" s="187" t="s">
        <v>369</v>
      </c>
      <c r="AU839" s="187" t="s">
        <v>87</v>
      </c>
      <c r="AY839" s="20" t="s">
        <v>118</v>
      </c>
      <c r="BE839" s="188">
        <f>IF(N839="základní",J839,0)</f>
        <v>0</v>
      </c>
      <c r="BF839" s="188">
        <f>IF(N839="snížená",J839,0)</f>
        <v>0</v>
      </c>
      <c r="BG839" s="188">
        <f>IF(N839="zákl. přenesená",J839,0)</f>
        <v>0</v>
      </c>
      <c r="BH839" s="188">
        <f>IF(N839="sníž. přenesená",J839,0)</f>
        <v>0</v>
      </c>
      <c r="BI839" s="188">
        <f>IF(N839="nulová",J839,0)</f>
        <v>0</v>
      </c>
      <c r="BJ839" s="20" t="s">
        <v>85</v>
      </c>
      <c r="BK839" s="188">
        <f>ROUND(I839*H839,2)</f>
        <v>0</v>
      </c>
      <c r="BL839" s="20" t="s">
        <v>407</v>
      </c>
      <c r="BM839" s="187" t="s">
        <v>850</v>
      </c>
    </row>
    <row r="840" spans="1:65" s="2" customFormat="1" ht="24.15" customHeight="1">
      <c r="A840" s="37"/>
      <c r="B840" s="38"/>
      <c r="C840" s="176" t="s">
        <v>851</v>
      </c>
      <c r="D840" s="176" t="s">
        <v>121</v>
      </c>
      <c r="E840" s="177" t="s">
        <v>852</v>
      </c>
      <c r="F840" s="178" t="s">
        <v>853</v>
      </c>
      <c r="G840" s="179" t="s">
        <v>639</v>
      </c>
      <c r="H840" s="180">
        <v>4</v>
      </c>
      <c r="I840" s="181"/>
      <c r="J840" s="182">
        <f>ROUND(I840*H840,2)</f>
        <v>0</v>
      </c>
      <c r="K840" s="178" t="s">
        <v>125</v>
      </c>
      <c r="L840" s="42"/>
      <c r="M840" s="183" t="s">
        <v>19</v>
      </c>
      <c r="N840" s="184" t="s">
        <v>48</v>
      </c>
      <c r="O840" s="67"/>
      <c r="P840" s="185">
        <f>O840*H840</f>
        <v>0</v>
      </c>
      <c r="Q840" s="185">
        <v>0</v>
      </c>
      <c r="R840" s="185">
        <f>Q840*H840</f>
        <v>0</v>
      </c>
      <c r="S840" s="185">
        <v>0</v>
      </c>
      <c r="T840" s="186">
        <f>S840*H840</f>
        <v>0</v>
      </c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R840" s="187" t="s">
        <v>407</v>
      </c>
      <c r="AT840" s="187" t="s">
        <v>121</v>
      </c>
      <c r="AU840" s="187" t="s">
        <v>87</v>
      </c>
      <c r="AY840" s="20" t="s">
        <v>118</v>
      </c>
      <c r="BE840" s="188">
        <f>IF(N840="základní",J840,0)</f>
        <v>0</v>
      </c>
      <c r="BF840" s="188">
        <f>IF(N840="snížená",J840,0)</f>
        <v>0</v>
      </c>
      <c r="BG840" s="188">
        <f>IF(N840="zákl. přenesená",J840,0)</f>
        <v>0</v>
      </c>
      <c r="BH840" s="188">
        <f>IF(N840="sníž. přenesená",J840,0)</f>
        <v>0</v>
      </c>
      <c r="BI840" s="188">
        <f>IF(N840="nulová",J840,0)</f>
        <v>0</v>
      </c>
      <c r="BJ840" s="20" t="s">
        <v>85</v>
      </c>
      <c r="BK840" s="188">
        <f>ROUND(I840*H840,2)</f>
        <v>0</v>
      </c>
      <c r="BL840" s="20" t="s">
        <v>407</v>
      </c>
      <c r="BM840" s="187" t="s">
        <v>854</v>
      </c>
    </row>
    <row r="841" spans="1:65" s="2" customFormat="1" ht="10">
      <c r="A841" s="37"/>
      <c r="B841" s="38"/>
      <c r="C841" s="39"/>
      <c r="D841" s="189" t="s">
        <v>128</v>
      </c>
      <c r="E841" s="39"/>
      <c r="F841" s="190" t="s">
        <v>855</v>
      </c>
      <c r="G841" s="39"/>
      <c r="H841" s="39"/>
      <c r="I841" s="191"/>
      <c r="J841" s="39"/>
      <c r="K841" s="39"/>
      <c r="L841" s="42"/>
      <c r="M841" s="192"/>
      <c r="N841" s="193"/>
      <c r="O841" s="67"/>
      <c r="P841" s="67"/>
      <c r="Q841" s="67"/>
      <c r="R841" s="67"/>
      <c r="S841" s="67"/>
      <c r="T841" s="68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T841" s="20" t="s">
        <v>128</v>
      </c>
      <c r="AU841" s="20" t="s">
        <v>87</v>
      </c>
    </row>
    <row r="842" spans="1:65" s="2" customFormat="1" ht="16.5" customHeight="1">
      <c r="A842" s="37"/>
      <c r="B842" s="38"/>
      <c r="C842" s="251" t="s">
        <v>856</v>
      </c>
      <c r="D842" s="251" t="s">
        <v>369</v>
      </c>
      <c r="E842" s="252" t="s">
        <v>857</v>
      </c>
      <c r="F842" s="253" t="s">
        <v>858</v>
      </c>
      <c r="G842" s="254" t="s">
        <v>639</v>
      </c>
      <c r="H842" s="255">
        <v>4</v>
      </c>
      <c r="I842" s="256"/>
      <c r="J842" s="257">
        <f>ROUND(I842*H842,2)</f>
        <v>0</v>
      </c>
      <c r="K842" s="253" t="s">
        <v>125</v>
      </c>
      <c r="L842" s="258"/>
      <c r="M842" s="259" t="s">
        <v>19</v>
      </c>
      <c r="N842" s="260" t="s">
        <v>48</v>
      </c>
      <c r="O842" s="67"/>
      <c r="P842" s="185">
        <f>O842*H842</f>
        <v>0</v>
      </c>
      <c r="Q842" s="185">
        <v>0</v>
      </c>
      <c r="R842" s="185">
        <f>Q842*H842</f>
        <v>0</v>
      </c>
      <c r="S842" s="185">
        <v>0</v>
      </c>
      <c r="T842" s="186">
        <f>S842*H842</f>
        <v>0</v>
      </c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R842" s="187" t="s">
        <v>537</v>
      </c>
      <c r="AT842" s="187" t="s">
        <v>369</v>
      </c>
      <c r="AU842" s="187" t="s">
        <v>87</v>
      </c>
      <c r="AY842" s="20" t="s">
        <v>118</v>
      </c>
      <c r="BE842" s="188">
        <f>IF(N842="základní",J842,0)</f>
        <v>0</v>
      </c>
      <c r="BF842" s="188">
        <f>IF(N842="snížená",J842,0)</f>
        <v>0</v>
      </c>
      <c r="BG842" s="188">
        <f>IF(N842="zákl. přenesená",J842,0)</f>
        <v>0</v>
      </c>
      <c r="BH842" s="188">
        <f>IF(N842="sníž. přenesená",J842,0)</f>
        <v>0</v>
      </c>
      <c r="BI842" s="188">
        <f>IF(N842="nulová",J842,0)</f>
        <v>0</v>
      </c>
      <c r="BJ842" s="20" t="s">
        <v>85</v>
      </c>
      <c r="BK842" s="188">
        <f>ROUND(I842*H842,2)</f>
        <v>0</v>
      </c>
      <c r="BL842" s="20" t="s">
        <v>407</v>
      </c>
      <c r="BM842" s="187" t="s">
        <v>859</v>
      </c>
    </row>
    <row r="843" spans="1:65" s="2" customFormat="1" ht="37.75" customHeight="1">
      <c r="A843" s="37"/>
      <c r="B843" s="38"/>
      <c r="C843" s="176" t="s">
        <v>860</v>
      </c>
      <c r="D843" s="176" t="s">
        <v>121</v>
      </c>
      <c r="E843" s="177" t="s">
        <v>861</v>
      </c>
      <c r="F843" s="178" t="s">
        <v>862</v>
      </c>
      <c r="G843" s="179" t="s">
        <v>317</v>
      </c>
      <c r="H843" s="180">
        <v>31.6</v>
      </c>
      <c r="I843" s="181"/>
      <c r="J843" s="182">
        <f>ROUND(I843*H843,2)</f>
        <v>0</v>
      </c>
      <c r="K843" s="178" t="s">
        <v>125</v>
      </c>
      <c r="L843" s="42"/>
      <c r="M843" s="183" t="s">
        <v>19</v>
      </c>
      <c r="N843" s="184" t="s">
        <v>48</v>
      </c>
      <c r="O843" s="67"/>
      <c r="P843" s="185">
        <f>O843*H843</f>
        <v>0</v>
      </c>
      <c r="Q843" s="185">
        <v>0</v>
      </c>
      <c r="R843" s="185">
        <f>Q843*H843</f>
        <v>0</v>
      </c>
      <c r="S843" s="185">
        <v>4.0000000000000002E-4</v>
      </c>
      <c r="T843" s="186">
        <f>S843*H843</f>
        <v>1.2640000000000002E-2</v>
      </c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R843" s="187" t="s">
        <v>407</v>
      </c>
      <c r="AT843" s="187" t="s">
        <v>121</v>
      </c>
      <c r="AU843" s="187" t="s">
        <v>87</v>
      </c>
      <c r="AY843" s="20" t="s">
        <v>118</v>
      </c>
      <c r="BE843" s="188">
        <f>IF(N843="základní",J843,0)</f>
        <v>0</v>
      </c>
      <c r="BF843" s="188">
        <f>IF(N843="snížená",J843,0)</f>
        <v>0</v>
      </c>
      <c r="BG843" s="188">
        <f>IF(N843="zákl. přenesená",J843,0)</f>
        <v>0</v>
      </c>
      <c r="BH843" s="188">
        <f>IF(N843="sníž. přenesená",J843,0)</f>
        <v>0</v>
      </c>
      <c r="BI843" s="188">
        <f>IF(N843="nulová",J843,0)</f>
        <v>0</v>
      </c>
      <c r="BJ843" s="20" t="s">
        <v>85</v>
      </c>
      <c r="BK843" s="188">
        <f>ROUND(I843*H843,2)</f>
        <v>0</v>
      </c>
      <c r="BL843" s="20" t="s">
        <v>407</v>
      </c>
      <c r="BM843" s="187" t="s">
        <v>863</v>
      </c>
    </row>
    <row r="844" spans="1:65" s="2" customFormat="1" ht="10">
      <c r="A844" s="37"/>
      <c r="B844" s="38"/>
      <c r="C844" s="39"/>
      <c r="D844" s="189" t="s">
        <v>128</v>
      </c>
      <c r="E844" s="39"/>
      <c r="F844" s="190" t="s">
        <v>864</v>
      </c>
      <c r="G844" s="39"/>
      <c r="H844" s="39"/>
      <c r="I844" s="191"/>
      <c r="J844" s="39"/>
      <c r="K844" s="39"/>
      <c r="L844" s="42"/>
      <c r="M844" s="192"/>
      <c r="N844" s="193"/>
      <c r="O844" s="67"/>
      <c r="P844" s="67"/>
      <c r="Q844" s="67"/>
      <c r="R844" s="67"/>
      <c r="S844" s="67"/>
      <c r="T844" s="68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T844" s="20" t="s">
        <v>128</v>
      </c>
      <c r="AU844" s="20" t="s">
        <v>87</v>
      </c>
    </row>
    <row r="845" spans="1:65" s="13" customFormat="1" ht="10">
      <c r="B845" s="201"/>
      <c r="C845" s="202"/>
      <c r="D845" s="194" t="s">
        <v>270</v>
      </c>
      <c r="E845" s="203" t="s">
        <v>19</v>
      </c>
      <c r="F845" s="204" t="s">
        <v>865</v>
      </c>
      <c r="G845" s="202"/>
      <c r="H845" s="205">
        <v>31.6</v>
      </c>
      <c r="I845" s="206"/>
      <c r="J845" s="202"/>
      <c r="K845" s="202"/>
      <c r="L845" s="207"/>
      <c r="M845" s="208"/>
      <c r="N845" s="209"/>
      <c r="O845" s="209"/>
      <c r="P845" s="209"/>
      <c r="Q845" s="209"/>
      <c r="R845" s="209"/>
      <c r="S845" s="209"/>
      <c r="T845" s="210"/>
      <c r="AT845" s="211" t="s">
        <v>270</v>
      </c>
      <c r="AU845" s="211" t="s">
        <v>87</v>
      </c>
      <c r="AV845" s="13" t="s">
        <v>87</v>
      </c>
      <c r="AW845" s="13" t="s">
        <v>38</v>
      </c>
      <c r="AX845" s="13" t="s">
        <v>85</v>
      </c>
      <c r="AY845" s="211" t="s">
        <v>118</v>
      </c>
    </row>
    <row r="846" spans="1:65" s="2" customFormat="1" ht="24.15" customHeight="1">
      <c r="A846" s="37"/>
      <c r="B846" s="38"/>
      <c r="C846" s="176" t="s">
        <v>866</v>
      </c>
      <c r="D846" s="176" t="s">
        <v>121</v>
      </c>
      <c r="E846" s="177" t="s">
        <v>867</v>
      </c>
      <c r="F846" s="178" t="s">
        <v>868</v>
      </c>
      <c r="G846" s="179" t="s">
        <v>639</v>
      </c>
      <c r="H846" s="180">
        <v>8</v>
      </c>
      <c r="I846" s="181"/>
      <c r="J846" s="182">
        <f>ROUND(I846*H846,2)</f>
        <v>0</v>
      </c>
      <c r="K846" s="178" t="s">
        <v>125</v>
      </c>
      <c r="L846" s="42"/>
      <c r="M846" s="183" t="s">
        <v>19</v>
      </c>
      <c r="N846" s="184" t="s">
        <v>48</v>
      </c>
      <c r="O846" s="67"/>
      <c r="P846" s="185">
        <f>O846*H846</f>
        <v>0</v>
      </c>
      <c r="Q846" s="185">
        <v>0</v>
      </c>
      <c r="R846" s="185">
        <f>Q846*H846</f>
        <v>0</v>
      </c>
      <c r="S846" s="185">
        <v>2.5000000000000001E-4</v>
      </c>
      <c r="T846" s="186">
        <f>S846*H846</f>
        <v>2E-3</v>
      </c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R846" s="187" t="s">
        <v>407</v>
      </c>
      <c r="AT846" s="187" t="s">
        <v>121</v>
      </c>
      <c r="AU846" s="187" t="s">
        <v>87</v>
      </c>
      <c r="AY846" s="20" t="s">
        <v>118</v>
      </c>
      <c r="BE846" s="188">
        <f>IF(N846="základní",J846,0)</f>
        <v>0</v>
      </c>
      <c r="BF846" s="188">
        <f>IF(N846="snížená",J846,0)</f>
        <v>0</v>
      </c>
      <c r="BG846" s="188">
        <f>IF(N846="zákl. přenesená",J846,0)</f>
        <v>0</v>
      </c>
      <c r="BH846" s="188">
        <f>IF(N846="sníž. přenesená",J846,0)</f>
        <v>0</v>
      </c>
      <c r="BI846" s="188">
        <f>IF(N846="nulová",J846,0)</f>
        <v>0</v>
      </c>
      <c r="BJ846" s="20" t="s">
        <v>85</v>
      </c>
      <c r="BK846" s="188">
        <f>ROUND(I846*H846,2)</f>
        <v>0</v>
      </c>
      <c r="BL846" s="20" t="s">
        <v>407</v>
      </c>
      <c r="BM846" s="187" t="s">
        <v>869</v>
      </c>
    </row>
    <row r="847" spans="1:65" s="2" customFormat="1" ht="10">
      <c r="A847" s="37"/>
      <c r="B847" s="38"/>
      <c r="C847" s="39"/>
      <c r="D847" s="189" t="s">
        <v>128</v>
      </c>
      <c r="E847" s="39"/>
      <c r="F847" s="190" t="s">
        <v>870</v>
      </c>
      <c r="G847" s="39"/>
      <c r="H847" s="39"/>
      <c r="I847" s="191"/>
      <c r="J847" s="39"/>
      <c r="K847" s="39"/>
      <c r="L847" s="42"/>
      <c r="M847" s="192"/>
      <c r="N847" s="193"/>
      <c r="O847" s="67"/>
      <c r="P847" s="67"/>
      <c r="Q847" s="67"/>
      <c r="R847" s="67"/>
      <c r="S847" s="67"/>
      <c r="T847" s="68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T847" s="20" t="s">
        <v>128</v>
      </c>
      <c r="AU847" s="20" t="s">
        <v>87</v>
      </c>
    </row>
    <row r="848" spans="1:65" s="13" customFormat="1" ht="10">
      <c r="B848" s="201"/>
      <c r="C848" s="202"/>
      <c r="D848" s="194" t="s">
        <v>270</v>
      </c>
      <c r="E848" s="203" t="s">
        <v>19</v>
      </c>
      <c r="F848" s="204" t="s">
        <v>836</v>
      </c>
      <c r="G848" s="202"/>
      <c r="H848" s="205">
        <v>8</v>
      </c>
      <c r="I848" s="206"/>
      <c r="J848" s="202"/>
      <c r="K848" s="202"/>
      <c r="L848" s="207"/>
      <c r="M848" s="208"/>
      <c r="N848" s="209"/>
      <c r="O848" s="209"/>
      <c r="P848" s="209"/>
      <c r="Q848" s="209"/>
      <c r="R848" s="209"/>
      <c r="S848" s="209"/>
      <c r="T848" s="210"/>
      <c r="AT848" s="211" t="s">
        <v>270</v>
      </c>
      <c r="AU848" s="211" t="s">
        <v>87</v>
      </c>
      <c r="AV848" s="13" t="s">
        <v>87</v>
      </c>
      <c r="AW848" s="13" t="s">
        <v>38</v>
      </c>
      <c r="AX848" s="13" t="s">
        <v>85</v>
      </c>
      <c r="AY848" s="211" t="s">
        <v>118</v>
      </c>
    </row>
    <row r="849" spans="1:65" s="2" customFormat="1" ht="24.15" customHeight="1">
      <c r="A849" s="37"/>
      <c r="B849" s="38"/>
      <c r="C849" s="176" t="s">
        <v>871</v>
      </c>
      <c r="D849" s="176" t="s">
        <v>121</v>
      </c>
      <c r="E849" s="177" t="s">
        <v>872</v>
      </c>
      <c r="F849" s="178" t="s">
        <v>873</v>
      </c>
      <c r="G849" s="179" t="s">
        <v>639</v>
      </c>
      <c r="H849" s="180">
        <v>4</v>
      </c>
      <c r="I849" s="181"/>
      <c r="J849" s="182">
        <f>ROUND(I849*H849,2)</f>
        <v>0</v>
      </c>
      <c r="K849" s="178" t="s">
        <v>125</v>
      </c>
      <c r="L849" s="42"/>
      <c r="M849" s="183" t="s">
        <v>19</v>
      </c>
      <c r="N849" s="184" t="s">
        <v>48</v>
      </c>
      <c r="O849" s="67"/>
      <c r="P849" s="185">
        <f>O849*H849</f>
        <v>0</v>
      </c>
      <c r="Q849" s="185">
        <v>0</v>
      </c>
      <c r="R849" s="185">
        <f>Q849*H849</f>
        <v>0</v>
      </c>
      <c r="S849" s="185">
        <v>2.2100000000000002E-3</v>
      </c>
      <c r="T849" s="186">
        <f>S849*H849</f>
        <v>8.8400000000000006E-3</v>
      </c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R849" s="187" t="s">
        <v>407</v>
      </c>
      <c r="AT849" s="187" t="s">
        <v>121</v>
      </c>
      <c r="AU849" s="187" t="s">
        <v>87</v>
      </c>
      <c r="AY849" s="20" t="s">
        <v>118</v>
      </c>
      <c r="BE849" s="188">
        <f>IF(N849="základní",J849,0)</f>
        <v>0</v>
      </c>
      <c r="BF849" s="188">
        <f>IF(N849="snížená",J849,0)</f>
        <v>0</v>
      </c>
      <c r="BG849" s="188">
        <f>IF(N849="zákl. přenesená",J849,0)</f>
        <v>0</v>
      </c>
      <c r="BH849" s="188">
        <f>IF(N849="sníž. přenesená",J849,0)</f>
        <v>0</v>
      </c>
      <c r="BI849" s="188">
        <f>IF(N849="nulová",J849,0)</f>
        <v>0</v>
      </c>
      <c r="BJ849" s="20" t="s">
        <v>85</v>
      </c>
      <c r="BK849" s="188">
        <f>ROUND(I849*H849,2)</f>
        <v>0</v>
      </c>
      <c r="BL849" s="20" t="s">
        <v>407</v>
      </c>
      <c r="BM849" s="187" t="s">
        <v>874</v>
      </c>
    </row>
    <row r="850" spans="1:65" s="2" customFormat="1" ht="10">
      <c r="A850" s="37"/>
      <c r="B850" s="38"/>
      <c r="C850" s="39"/>
      <c r="D850" s="189" t="s">
        <v>128</v>
      </c>
      <c r="E850" s="39"/>
      <c r="F850" s="190" t="s">
        <v>875</v>
      </c>
      <c r="G850" s="39"/>
      <c r="H850" s="39"/>
      <c r="I850" s="191"/>
      <c r="J850" s="39"/>
      <c r="K850" s="39"/>
      <c r="L850" s="42"/>
      <c r="M850" s="192"/>
      <c r="N850" s="193"/>
      <c r="O850" s="67"/>
      <c r="P850" s="67"/>
      <c r="Q850" s="67"/>
      <c r="R850" s="67"/>
      <c r="S850" s="67"/>
      <c r="T850" s="68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T850" s="20" t="s">
        <v>128</v>
      </c>
      <c r="AU850" s="20" t="s">
        <v>87</v>
      </c>
    </row>
    <row r="851" spans="1:65" s="13" customFormat="1" ht="10">
      <c r="B851" s="201"/>
      <c r="C851" s="202"/>
      <c r="D851" s="194" t="s">
        <v>270</v>
      </c>
      <c r="E851" s="203" t="s">
        <v>19</v>
      </c>
      <c r="F851" s="204" t="s">
        <v>846</v>
      </c>
      <c r="G851" s="202"/>
      <c r="H851" s="205">
        <v>4</v>
      </c>
      <c r="I851" s="206"/>
      <c r="J851" s="202"/>
      <c r="K851" s="202"/>
      <c r="L851" s="207"/>
      <c r="M851" s="208"/>
      <c r="N851" s="209"/>
      <c r="O851" s="209"/>
      <c r="P851" s="209"/>
      <c r="Q851" s="209"/>
      <c r="R851" s="209"/>
      <c r="S851" s="209"/>
      <c r="T851" s="210"/>
      <c r="AT851" s="211" t="s">
        <v>270</v>
      </c>
      <c r="AU851" s="211" t="s">
        <v>87</v>
      </c>
      <c r="AV851" s="13" t="s">
        <v>87</v>
      </c>
      <c r="AW851" s="13" t="s">
        <v>38</v>
      </c>
      <c r="AX851" s="13" t="s">
        <v>85</v>
      </c>
      <c r="AY851" s="211" t="s">
        <v>118</v>
      </c>
    </row>
    <row r="852" spans="1:65" s="2" customFormat="1" ht="55.5" customHeight="1">
      <c r="A852" s="37"/>
      <c r="B852" s="38"/>
      <c r="C852" s="176" t="s">
        <v>876</v>
      </c>
      <c r="D852" s="176" t="s">
        <v>121</v>
      </c>
      <c r="E852" s="177" t="s">
        <v>877</v>
      </c>
      <c r="F852" s="178" t="s">
        <v>878</v>
      </c>
      <c r="G852" s="179" t="s">
        <v>732</v>
      </c>
      <c r="H852" s="180">
        <v>1.7000000000000001E-2</v>
      </c>
      <c r="I852" s="181"/>
      <c r="J852" s="182">
        <f>ROUND(I852*H852,2)</f>
        <v>0</v>
      </c>
      <c r="K852" s="178" t="s">
        <v>125</v>
      </c>
      <c r="L852" s="42"/>
      <c r="M852" s="183" t="s">
        <v>19</v>
      </c>
      <c r="N852" s="184" t="s">
        <v>48</v>
      </c>
      <c r="O852" s="67"/>
      <c r="P852" s="185">
        <f>O852*H852</f>
        <v>0</v>
      </c>
      <c r="Q852" s="185">
        <v>0</v>
      </c>
      <c r="R852" s="185">
        <f>Q852*H852</f>
        <v>0</v>
      </c>
      <c r="S852" s="185">
        <v>0</v>
      </c>
      <c r="T852" s="186">
        <f>S852*H852</f>
        <v>0</v>
      </c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R852" s="187" t="s">
        <v>407</v>
      </c>
      <c r="AT852" s="187" t="s">
        <v>121</v>
      </c>
      <c r="AU852" s="187" t="s">
        <v>87</v>
      </c>
      <c r="AY852" s="20" t="s">
        <v>118</v>
      </c>
      <c r="BE852" s="188">
        <f>IF(N852="základní",J852,0)</f>
        <v>0</v>
      </c>
      <c r="BF852" s="188">
        <f>IF(N852="snížená",J852,0)</f>
        <v>0</v>
      </c>
      <c r="BG852" s="188">
        <f>IF(N852="zákl. přenesená",J852,0)</f>
        <v>0</v>
      </c>
      <c r="BH852" s="188">
        <f>IF(N852="sníž. přenesená",J852,0)</f>
        <v>0</v>
      </c>
      <c r="BI852" s="188">
        <f>IF(N852="nulová",J852,0)</f>
        <v>0</v>
      </c>
      <c r="BJ852" s="20" t="s">
        <v>85</v>
      </c>
      <c r="BK852" s="188">
        <f>ROUND(I852*H852,2)</f>
        <v>0</v>
      </c>
      <c r="BL852" s="20" t="s">
        <v>407</v>
      </c>
      <c r="BM852" s="187" t="s">
        <v>879</v>
      </c>
    </row>
    <row r="853" spans="1:65" s="2" customFormat="1" ht="10">
      <c r="A853" s="37"/>
      <c r="B853" s="38"/>
      <c r="C853" s="39"/>
      <c r="D853" s="189" t="s">
        <v>128</v>
      </c>
      <c r="E853" s="39"/>
      <c r="F853" s="190" t="s">
        <v>880</v>
      </c>
      <c r="G853" s="39"/>
      <c r="H853" s="39"/>
      <c r="I853" s="191"/>
      <c r="J853" s="39"/>
      <c r="K853" s="39"/>
      <c r="L853" s="42"/>
      <c r="M853" s="192"/>
      <c r="N853" s="193"/>
      <c r="O853" s="67"/>
      <c r="P853" s="67"/>
      <c r="Q853" s="67"/>
      <c r="R853" s="67"/>
      <c r="S853" s="67"/>
      <c r="T853" s="68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T853" s="20" t="s">
        <v>128</v>
      </c>
      <c r="AU853" s="20" t="s">
        <v>87</v>
      </c>
    </row>
    <row r="854" spans="1:65" s="12" customFormat="1" ht="22.75" customHeight="1">
      <c r="B854" s="160"/>
      <c r="C854" s="161"/>
      <c r="D854" s="162" t="s">
        <v>76</v>
      </c>
      <c r="E854" s="174" t="s">
        <v>881</v>
      </c>
      <c r="F854" s="174" t="s">
        <v>882</v>
      </c>
      <c r="G854" s="161"/>
      <c r="H854" s="161"/>
      <c r="I854" s="164"/>
      <c r="J854" s="175">
        <f>BK854</f>
        <v>0</v>
      </c>
      <c r="K854" s="161"/>
      <c r="L854" s="166"/>
      <c r="M854" s="167"/>
      <c r="N854" s="168"/>
      <c r="O854" s="168"/>
      <c r="P854" s="169">
        <f>SUM(P855:P893)</f>
        <v>0</v>
      </c>
      <c r="Q854" s="168"/>
      <c r="R854" s="169">
        <f>SUM(R855:R893)</f>
        <v>3.1000000000000003E-3</v>
      </c>
      <c r="S854" s="168"/>
      <c r="T854" s="170">
        <f>SUM(T855:T893)</f>
        <v>4.5000000000000004E-4</v>
      </c>
      <c r="AR854" s="171" t="s">
        <v>87</v>
      </c>
      <c r="AT854" s="172" t="s">
        <v>76</v>
      </c>
      <c r="AU854" s="172" t="s">
        <v>85</v>
      </c>
      <c r="AY854" s="171" t="s">
        <v>118</v>
      </c>
      <c r="BK854" s="173">
        <f>SUM(BK855:BK893)</f>
        <v>0</v>
      </c>
    </row>
    <row r="855" spans="1:65" s="2" customFormat="1" ht="24.15" customHeight="1">
      <c r="A855" s="37"/>
      <c r="B855" s="38"/>
      <c r="C855" s="176" t="s">
        <v>883</v>
      </c>
      <c r="D855" s="176" t="s">
        <v>121</v>
      </c>
      <c r="E855" s="177" t="s">
        <v>884</v>
      </c>
      <c r="F855" s="178" t="s">
        <v>885</v>
      </c>
      <c r="G855" s="179" t="s">
        <v>639</v>
      </c>
      <c r="H855" s="180">
        <v>1</v>
      </c>
      <c r="I855" s="181"/>
      <c r="J855" s="182">
        <f>ROUND(I855*H855,2)</f>
        <v>0</v>
      </c>
      <c r="K855" s="178" t="s">
        <v>125</v>
      </c>
      <c r="L855" s="42"/>
      <c r="M855" s="183" t="s">
        <v>19</v>
      </c>
      <c r="N855" s="184" t="s">
        <v>48</v>
      </c>
      <c r="O855" s="67"/>
      <c r="P855" s="185">
        <f>O855*H855</f>
        <v>0</v>
      </c>
      <c r="Q855" s="185">
        <v>0</v>
      </c>
      <c r="R855" s="185">
        <f>Q855*H855</f>
        <v>0</v>
      </c>
      <c r="S855" s="185">
        <v>0</v>
      </c>
      <c r="T855" s="186">
        <f>S855*H855</f>
        <v>0</v>
      </c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R855" s="187" t="s">
        <v>407</v>
      </c>
      <c r="AT855" s="187" t="s">
        <v>121</v>
      </c>
      <c r="AU855" s="187" t="s">
        <v>87</v>
      </c>
      <c r="AY855" s="20" t="s">
        <v>118</v>
      </c>
      <c r="BE855" s="188">
        <f>IF(N855="základní",J855,0)</f>
        <v>0</v>
      </c>
      <c r="BF855" s="188">
        <f>IF(N855="snížená",J855,0)</f>
        <v>0</v>
      </c>
      <c r="BG855" s="188">
        <f>IF(N855="zákl. přenesená",J855,0)</f>
        <v>0</v>
      </c>
      <c r="BH855" s="188">
        <f>IF(N855="sníž. přenesená",J855,0)</f>
        <v>0</v>
      </c>
      <c r="BI855" s="188">
        <f>IF(N855="nulová",J855,0)</f>
        <v>0</v>
      </c>
      <c r="BJ855" s="20" t="s">
        <v>85</v>
      </c>
      <c r="BK855" s="188">
        <f>ROUND(I855*H855,2)</f>
        <v>0</v>
      </c>
      <c r="BL855" s="20" t="s">
        <v>407</v>
      </c>
      <c r="BM855" s="187" t="s">
        <v>886</v>
      </c>
    </row>
    <row r="856" spans="1:65" s="2" customFormat="1" ht="10">
      <c r="A856" s="37"/>
      <c r="B856" s="38"/>
      <c r="C856" s="39"/>
      <c r="D856" s="189" t="s">
        <v>128</v>
      </c>
      <c r="E856" s="39"/>
      <c r="F856" s="190" t="s">
        <v>887</v>
      </c>
      <c r="G856" s="39"/>
      <c r="H856" s="39"/>
      <c r="I856" s="191"/>
      <c r="J856" s="39"/>
      <c r="K856" s="39"/>
      <c r="L856" s="42"/>
      <c r="M856" s="192"/>
      <c r="N856" s="193"/>
      <c r="O856" s="67"/>
      <c r="P856" s="67"/>
      <c r="Q856" s="67"/>
      <c r="R856" s="67"/>
      <c r="S856" s="67"/>
      <c r="T856" s="68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T856" s="20" t="s">
        <v>128</v>
      </c>
      <c r="AU856" s="20" t="s">
        <v>87</v>
      </c>
    </row>
    <row r="857" spans="1:65" s="13" customFormat="1" ht="10">
      <c r="B857" s="201"/>
      <c r="C857" s="202"/>
      <c r="D857" s="194" t="s">
        <v>270</v>
      </c>
      <c r="E857" s="203" t="s">
        <v>19</v>
      </c>
      <c r="F857" s="204" t="s">
        <v>888</v>
      </c>
      <c r="G857" s="202"/>
      <c r="H857" s="205">
        <v>1</v>
      </c>
      <c r="I857" s="206"/>
      <c r="J857" s="202"/>
      <c r="K857" s="202"/>
      <c r="L857" s="207"/>
      <c r="M857" s="208"/>
      <c r="N857" s="209"/>
      <c r="O857" s="209"/>
      <c r="P857" s="209"/>
      <c r="Q857" s="209"/>
      <c r="R857" s="209"/>
      <c r="S857" s="209"/>
      <c r="T857" s="210"/>
      <c r="AT857" s="211" t="s">
        <v>270</v>
      </c>
      <c r="AU857" s="211" t="s">
        <v>87</v>
      </c>
      <c r="AV857" s="13" t="s">
        <v>87</v>
      </c>
      <c r="AW857" s="13" t="s">
        <v>38</v>
      </c>
      <c r="AX857" s="13" t="s">
        <v>85</v>
      </c>
      <c r="AY857" s="211" t="s">
        <v>118</v>
      </c>
    </row>
    <row r="858" spans="1:65" s="2" customFormat="1" ht="21.75" customHeight="1">
      <c r="A858" s="37"/>
      <c r="B858" s="38"/>
      <c r="C858" s="251" t="s">
        <v>889</v>
      </c>
      <c r="D858" s="251" t="s">
        <v>369</v>
      </c>
      <c r="E858" s="252" t="s">
        <v>890</v>
      </c>
      <c r="F858" s="253" t="s">
        <v>891</v>
      </c>
      <c r="G858" s="254" t="s">
        <v>639</v>
      </c>
      <c r="H858" s="255">
        <v>1</v>
      </c>
      <c r="I858" s="256"/>
      <c r="J858" s="257">
        <f>ROUND(I858*H858,2)</f>
        <v>0</v>
      </c>
      <c r="K858" s="253" t="s">
        <v>125</v>
      </c>
      <c r="L858" s="258"/>
      <c r="M858" s="259" t="s">
        <v>19</v>
      </c>
      <c r="N858" s="260" t="s">
        <v>48</v>
      </c>
      <c r="O858" s="67"/>
      <c r="P858" s="185">
        <f>O858*H858</f>
        <v>0</v>
      </c>
      <c r="Q858" s="185">
        <v>2.9999999999999997E-4</v>
      </c>
      <c r="R858" s="185">
        <f>Q858*H858</f>
        <v>2.9999999999999997E-4</v>
      </c>
      <c r="S858" s="185">
        <v>0</v>
      </c>
      <c r="T858" s="186">
        <f>S858*H858</f>
        <v>0</v>
      </c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R858" s="187" t="s">
        <v>537</v>
      </c>
      <c r="AT858" s="187" t="s">
        <v>369</v>
      </c>
      <c r="AU858" s="187" t="s">
        <v>87</v>
      </c>
      <c r="AY858" s="20" t="s">
        <v>118</v>
      </c>
      <c r="BE858" s="188">
        <f>IF(N858="základní",J858,0)</f>
        <v>0</v>
      </c>
      <c r="BF858" s="188">
        <f>IF(N858="snížená",J858,0)</f>
        <v>0</v>
      </c>
      <c r="BG858" s="188">
        <f>IF(N858="zákl. přenesená",J858,0)</f>
        <v>0</v>
      </c>
      <c r="BH858" s="188">
        <f>IF(N858="sníž. přenesená",J858,0)</f>
        <v>0</v>
      </c>
      <c r="BI858" s="188">
        <f>IF(N858="nulová",J858,0)</f>
        <v>0</v>
      </c>
      <c r="BJ858" s="20" t="s">
        <v>85</v>
      </c>
      <c r="BK858" s="188">
        <f>ROUND(I858*H858,2)</f>
        <v>0</v>
      </c>
      <c r="BL858" s="20" t="s">
        <v>407</v>
      </c>
      <c r="BM858" s="187" t="s">
        <v>892</v>
      </c>
    </row>
    <row r="859" spans="1:65" s="2" customFormat="1" ht="24.15" customHeight="1">
      <c r="A859" s="37"/>
      <c r="B859" s="38"/>
      <c r="C859" s="176" t="s">
        <v>893</v>
      </c>
      <c r="D859" s="176" t="s">
        <v>121</v>
      </c>
      <c r="E859" s="177" t="s">
        <v>894</v>
      </c>
      <c r="F859" s="178" t="s">
        <v>895</v>
      </c>
      <c r="G859" s="179" t="s">
        <v>639</v>
      </c>
      <c r="H859" s="180">
        <v>1</v>
      </c>
      <c r="I859" s="181"/>
      <c r="J859" s="182">
        <f>ROUND(I859*H859,2)</f>
        <v>0</v>
      </c>
      <c r="K859" s="178" t="s">
        <v>125</v>
      </c>
      <c r="L859" s="42"/>
      <c r="M859" s="183" t="s">
        <v>19</v>
      </c>
      <c r="N859" s="184" t="s">
        <v>48</v>
      </c>
      <c r="O859" s="67"/>
      <c r="P859" s="185">
        <f>O859*H859</f>
        <v>0</v>
      </c>
      <c r="Q859" s="185">
        <v>0</v>
      </c>
      <c r="R859" s="185">
        <f>Q859*H859</f>
        <v>0</v>
      </c>
      <c r="S859" s="185">
        <v>0</v>
      </c>
      <c r="T859" s="186">
        <f>S859*H859</f>
        <v>0</v>
      </c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R859" s="187" t="s">
        <v>407</v>
      </c>
      <c r="AT859" s="187" t="s">
        <v>121</v>
      </c>
      <c r="AU859" s="187" t="s">
        <v>87</v>
      </c>
      <c r="AY859" s="20" t="s">
        <v>118</v>
      </c>
      <c r="BE859" s="188">
        <f>IF(N859="základní",J859,0)</f>
        <v>0</v>
      </c>
      <c r="BF859" s="188">
        <f>IF(N859="snížená",J859,0)</f>
        <v>0</v>
      </c>
      <c r="BG859" s="188">
        <f>IF(N859="zákl. přenesená",J859,0)</f>
        <v>0</v>
      </c>
      <c r="BH859" s="188">
        <f>IF(N859="sníž. přenesená",J859,0)</f>
        <v>0</v>
      </c>
      <c r="BI859" s="188">
        <f>IF(N859="nulová",J859,0)</f>
        <v>0</v>
      </c>
      <c r="BJ859" s="20" t="s">
        <v>85</v>
      </c>
      <c r="BK859" s="188">
        <f>ROUND(I859*H859,2)</f>
        <v>0</v>
      </c>
      <c r="BL859" s="20" t="s">
        <v>407</v>
      </c>
      <c r="BM859" s="187" t="s">
        <v>896</v>
      </c>
    </row>
    <row r="860" spans="1:65" s="2" customFormat="1" ht="10">
      <c r="A860" s="37"/>
      <c r="B860" s="38"/>
      <c r="C860" s="39"/>
      <c r="D860" s="189" t="s">
        <v>128</v>
      </c>
      <c r="E860" s="39"/>
      <c r="F860" s="190" t="s">
        <v>897</v>
      </c>
      <c r="G860" s="39"/>
      <c r="H860" s="39"/>
      <c r="I860" s="191"/>
      <c r="J860" s="39"/>
      <c r="K860" s="39"/>
      <c r="L860" s="42"/>
      <c r="M860" s="192"/>
      <c r="N860" s="193"/>
      <c r="O860" s="67"/>
      <c r="P860" s="67"/>
      <c r="Q860" s="67"/>
      <c r="R860" s="67"/>
      <c r="S860" s="67"/>
      <c r="T860" s="68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T860" s="20" t="s">
        <v>128</v>
      </c>
      <c r="AU860" s="20" t="s">
        <v>87</v>
      </c>
    </row>
    <row r="861" spans="1:65" s="15" customFormat="1" ht="10">
      <c r="B861" s="228"/>
      <c r="C861" s="229"/>
      <c r="D861" s="194" t="s">
        <v>270</v>
      </c>
      <c r="E861" s="230" t="s">
        <v>19</v>
      </c>
      <c r="F861" s="231" t="s">
        <v>898</v>
      </c>
      <c r="G861" s="229"/>
      <c r="H861" s="230" t="s">
        <v>19</v>
      </c>
      <c r="I861" s="232"/>
      <c r="J861" s="229"/>
      <c r="K861" s="229"/>
      <c r="L861" s="233"/>
      <c r="M861" s="234"/>
      <c r="N861" s="235"/>
      <c r="O861" s="235"/>
      <c r="P861" s="235"/>
      <c r="Q861" s="235"/>
      <c r="R861" s="235"/>
      <c r="S861" s="235"/>
      <c r="T861" s="236"/>
      <c r="AT861" s="237" t="s">
        <v>270</v>
      </c>
      <c r="AU861" s="237" t="s">
        <v>87</v>
      </c>
      <c r="AV861" s="15" t="s">
        <v>85</v>
      </c>
      <c r="AW861" s="15" t="s">
        <v>38</v>
      </c>
      <c r="AX861" s="15" t="s">
        <v>77</v>
      </c>
      <c r="AY861" s="237" t="s">
        <v>118</v>
      </c>
    </row>
    <row r="862" spans="1:65" s="13" customFormat="1" ht="10">
      <c r="B862" s="201"/>
      <c r="C862" s="202"/>
      <c r="D862" s="194" t="s">
        <v>270</v>
      </c>
      <c r="E862" s="203" t="s">
        <v>19</v>
      </c>
      <c r="F862" s="204" t="s">
        <v>899</v>
      </c>
      <c r="G862" s="202"/>
      <c r="H862" s="205">
        <v>1</v>
      </c>
      <c r="I862" s="206"/>
      <c r="J862" s="202"/>
      <c r="K862" s="202"/>
      <c r="L862" s="207"/>
      <c r="M862" s="208"/>
      <c r="N862" s="209"/>
      <c r="O862" s="209"/>
      <c r="P862" s="209"/>
      <c r="Q862" s="209"/>
      <c r="R862" s="209"/>
      <c r="S862" s="209"/>
      <c r="T862" s="210"/>
      <c r="AT862" s="211" t="s">
        <v>270</v>
      </c>
      <c r="AU862" s="211" t="s">
        <v>87</v>
      </c>
      <c r="AV862" s="13" t="s">
        <v>87</v>
      </c>
      <c r="AW862" s="13" t="s">
        <v>38</v>
      </c>
      <c r="AX862" s="13" t="s">
        <v>77</v>
      </c>
      <c r="AY862" s="211" t="s">
        <v>118</v>
      </c>
    </row>
    <row r="863" spans="1:65" s="14" customFormat="1" ht="10">
      <c r="B863" s="212"/>
      <c r="C863" s="213"/>
      <c r="D863" s="194" t="s">
        <v>270</v>
      </c>
      <c r="E863" s="214" t="s">
        <v>19</v>
      </c>
      <c r="F863" s="215" t="s">
        <v>273</v>
      </c>
      <c r="G863" s="213"/>
      <c r="H863" s="216">
        <v>1</v>
      </c>
      <c r="I863" s="217"/>
      <c r="J863" s="213"/>
      <c r="K863" s="213"/>
      <c r="L863" s="218"/>
      <c r="M863" s="219"/>
      <c r="N863" s="220"/>
      <c r="O863" s="220"/>
      <c r="P863" s="220"/>
      <c r="Q863" s="220"/>
      <c r="R863" s="220"/>
      <c r="S863" s="220"/>
      <c r="T863" s="221"/>
      <c r="AT863" s="222" t="s">
        <v>270</v>
      </c>
      <c r="AU863" s="222" t="s">
        <v>87</v>
      </c>
      <c r="AV863" s="14" t="s">
        <v>145</v>
      </c>
      <c r="AW863" s="14" t="s">
        <v>38</v>
      </c>
      <c r="AX863" s="14" t="s">
        <v>85</v>
      </c>
      <c r="AY863" s="222" t="s">
        <v>118</v>
      </c>
    </row>
    <row r="864" spans="1:65" s="2" customFormat="1" ht="21.75" customHeight="1">
      <c r="A864" s="37"/>
      <c r="B864" s="38"/>
      <c r="C864" s="251" t="s">
        <v>900</v>
      </c>
      <c r="D864" s="251" t="s">
        <v>369</v>
      </c>
      <c r="E864" s="252" t="s">
        <v>901</v>
      </c>
      <c r="F864" s="253" t="s">
        <v>902</v>
      </c>
      <c r="G864" s="254" t="s">
        <v>639</v>
      </c>
      <c r="H864" s="255">
        <v>4</v>
      </c>
      <c r="I864" s="256"/>
      <c r="J864" s="257">
        <f>ROUND(I864*H864,2)</f>
        <v>0</v>
      </c>
      <c r="K864" s="253" t="s">
        <v>404</v>
      </c>
      <c r="L864" s="258"/>
      <c r="M864" s="259" t="s">
        <v>19</v>
      </c>
      <c r="N864" s="260" t="s">
        <v>48</v>
      </c>
      <c r="O864" s="67"/>
      <c r="P864" s="185">
        <f>O864*H864</f>
        <v>0</v>
      </c>
      <c r="Q864" s="185">
        <v>9.0000000000000006E-5</v>
      </c>
      <c r="R864" s="185">
        <f>Q864*H864</f>
        <v>3.6000000000000002E-4</v>
      </c>
      <c r="S864" s="185">
        <v>0</v>
      </c>
      <c r="T864" s="186">
        <f>S864*H864</f>
        <v>0</v>
      </c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R864" s="187" t="s">
        <v>537</v>
      </c>
      <c r="AT864" s="187" t="s">
        <v>369</v>
      </c>
      <c r="AU864" s="187" t="s">
        <v>87</v>
      </c>
      <c r="AY864" s="20" t="s">
        <v>118</v>
      </c>
      <c r="BE864" s="188">
        <f>IF(N864="základní",J864,0)</f>
        <v>0</v>
      </c>
      <c r="BF864" s="188">
        <f>IF(N864="snížená",J864,0)</f>
        <v>0</v>
      </c>
      <c r="BG864" s="188">
        <f>IF(N864="zákl. přenesená",J864,0)</f>
        <v>0</v>
      </c>
      <c r="BH864" s="188">
        <f>IF(N864="sníž. přenesená",J864,0)</f>
        <v>0</v>
      </c>
      <c r="BI864" s="188">
        <f>IF(N864="nulová",J864,0)</f>
        <v>0</v>
      </c>
      <c r="BJ864" s="20" t="s">
        <v>85</v>
      </c>
      <c r="BK864" s="188">
        <f>ROUND(I864*H864,2)</f>
        <v>0</v>
      </c>
      <c r="BL864" s="20" t="s">
        <v>407</v>
      </c>
      <c r="BM864" s="187" t="s">
        <v>903</v>
      </c>
    </row>
    <row r="865" spans="1:65" s="2" customFormat="1" ht="24.15" customHeight="1">
      <c r="A865" s="37"/>
      <c r="B865" s="38"/>
      <c r="C865" s="176" t="s">
        <v>904</v>
      </c>
      <c r="D865" s="176" t="s">
        <v>121</v>
      </c>
      <c r="E865" s="177" t="s">
        <v>905</v>
      </c>
      <c r="F865" s="178" t="s">
        <v>906</v>
      </c>
      <c r="G865" s="179" t="s">
        <v>639</v>
      </c>
      <c r="H865" s="180">
        <v>4</v>
      </c>
      <c r="I865" s="181"/>
      <c r="J865" s="182">
        <f>ROUND(I865*H865,2)</f>
        <v>0</v>
      </c>
      <c r="K865" s="178" t="s">
        <v>125</v>
      </c>
      <c r="L865" s="42"/>
      <c r="M865" s="183" t="s">
        <v>19</v>
      </c>
      <c r="N865" s="184" t="s">
        <v>48</v>
      </c>
      <c r="O865" s="67"/>
      <c r="P865" s="185">
        <f>O865*H865</f>
        <v>0</v>
      </c>
      <c r="Q865" s="185">
        <v>0</v>
      </c>
      <c r="R865" s="185">
        <f>Q865*H865</f>
        <v>0</v>
      </c>
      <c r="S865" s="185">
        <v>0</v>
      </c>
      <c r="T865" s="186">
        <f>S865*H865</f>
        <v>0</v>
      </c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R865" s="187" t="s">
        <v>407</v>
      </c>
      <c r="AT865" s="187" t="s">
        <v>121</v>
      </c>
      <c r="AU865" s="187" t="s">
        <v>87</v>
      </c>
      <c r="AY865" s="20" t="s">
        <v>118</v>
      </c>
      <c r="BE865" s="188">
        <f>IF(N865="základní",J865,0)</f>
        <v>0</v>
      </c>
      <c r="BF865" s="188">
        <f>IF(N865="snížená",J865,0)</f>
        <v>0</v>
      </c>
      <c r="BG865" s="188">
        <f>IF(N865="zákl. přenesená",J865,0)</f>
        <v>0</v>
      </c>
      <c r="BH865" s="188">
        <f>IF(N865="sníž. přenesená",J865,0)</f>
        <v>0</v>
      </c>
      <c r="BI865" s="188">
        <f>IF(N865="nulová",J865,0)</f>
        <v>0</v>
      </c>
      <c r="BJ865" s="20" t="s">
        <v>85</v>
      </c>
      <c r="BK865" s="188">
        <f>ROUND(I865*H865,2)</f>
        <v>0</v>
      </c>
      <c r="BL865" s="20" t="s">
        <v>407</v>
      </c>
      <c r="BM865" s="187" t="s">
        <v>907</v>
      </c>
    </row>
    <row r="866" spans="1:65" s="2" customFormat="1" ht="10">
      <c r="A866" s="37"/>
      <c r="B866" s="38"/>
      <c r="C866" s="39"/>
      <c r="D866" s="189" t="s">
        <v>128</v>
      </c>
      <c r="E866" s="39"/>
      <c r="F866" s="190" t="s">
        <v>908</v>
      </c>
      <c r="G866" s="39"/>
      <c r="H866" s="39"/>
      <c r="I866" s="191"/>
      <c r="J866" s="39"/>
      <c r="K866" s="39"/>
      <c r="L866" s="42"/>
      <c r="M866" s="192"/>
      <c r="N866" s="193"/>
      <c r="O866" s="67"/>
      <c r="P866" s="67"/>
      <c r="Q866" s="67"/>
      <c r="R866" s="67"/>
      <c r="S866" s="67"/>
      <c r="T866" s="68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T866" s="20" t="s">
        <v>128</v>
      </c>
      <c r="AU866" s="20" t="s">
        <v>87</v>
      </c>
    </row>
    <row r="867" spans="1:65" s="15" customFormat="1" ht="10">
      <c r="B867" s="228"/>
      <c r="C867" s="229"/>
      <c r="D867" s="194" t="s">
        <v>270</v>
      </c>
      <c r="E867" s="230" t="s">
        <v>19</v>
      </c>
      <c r="F867" s="231" t="s">
        <v>898</v>
      </c>
      <c r="G867" s="229"/>
      <c r="H867" s="230" t="s">
        <v>19</v>
      </c>
      <c r="I867" s="232"/>
      <c r="J867" s="229"/>
      <c r="K867" s="229"/>
      <c r="L867" s="233"/>
      <c r="M867" s="234"/>
      <c r="N867" s="235"/>
      <c r="O867" s="235"/>
      <c r="P867" s="235"/>
      <c r="Q867" s="235"/>
      <c r="R867" s="235"/>
      <c r="S867" s="235"/>
      <c r="T867" s="236"/>
      <c r="AT867" s="237" t="s">
        <v>270</v>
      </c>
      <c r="AU867" s="237" t="s">
        <v>87</v>
      </c>
      <c r="AV867" s="15" t="s">
        <v>85</v>
      </c>
      <c r="AW867" s="15" t="s">
        <v>38</v>
      </c>
      <c r="AX867" s="15" t="s">
        <v>77</v>
      </c>
      <c r="AY867" s="237" t="s">
        <v>118</v>
      </c>
    </row>
    <row r="868" spans="1:65" s="13" customFormat="1" ht="10">
      <c r="B868" s="201"/>
      <c r="C868" s="202"/>
      <c r="D868" s="194" t="s">
        <v>270</v>
      </c>
      <c r="E868" s="203" t="s">
        <v>19</v>
      </c>
      <c r="F868" s="204" t="s">
        <v>909</v>
      </c>
      <c r="G868" s="202"/>
      <c r="H868" s="205">
        <v>1</v>
      </c>
      <c r="I868" s="206"/>
      <c r="J868" s="202"/>
      <c r="K868" s="202"/>
      <c r="L868" s="207"/>
      <c r="M868" s="208"/>
      <c r="N868" s="209"/>
      <c r="O868" s="209"/>
      <c r="P868" s="209"/>
      <c r="Q868" s="209"/>
      <c r="R868" s="209"/>
      <c r="S868" s="209"/>
      <c r="T868" s="210"/>
      <c r="AT868" s="211" t="s">
        <v>270</v>
      </c>
      <c r="AU868" s="211" t="s">
        <v>87</v>
      </c>
      <c r="AV868" s="13" t="s">
        <v>87</v>
      </c>
      <c r="AW868" s="13" t="s">
        <v>38</v>
      </c>
      <c r="AX868" s="13" t="s">
        <v>77</v>
      </c>
      <c r="AY868" s="211" t="s">
        <v>118</v>
      </c>
    </row>
    <row r="869" spans="1:65" s="13" customFormat="1" ht="10">
      <c r="B869" s="201"/>
      <c r="C869" s="202"/>
      <c r="D869" s="194" t="s">
        <v>270</v>
      </c>
      <c r="E869" s="203" t="s">
        <v>19</v>
      </c>
      <c r="F869" s="204" t="s">
        <v>910</v>
      </c>
      <c r="G869" s="202"/>
      <c r="H869" s="205">
        <v>1</v>
      </c>
      <c r="I869" s="206"/>
      <c r="J869" s="202"/>
      <c r="K869" s="202"/>
      <c r="L869" s="207"/>
      <c r="M869" s="208"/>
      <c r="N869" s="209"/>
      <c r="O869" s="209"/>
      <c r="P869" s="209"/>
      <c r="Q869" s="209"/>
      <c r="R869" s="209"/>
      <c r="S869" s="209"/>
      <c r="T869" s="210"/>
      <c r="AT869" s="211" t="s">
        <v>270</v>
      </c>
      <c r="AU869" s="211" t="s">
        <v>87</v>
      </c>
      <c r="AV869" s="13" t="s">
        <v>87</v>
      </c>
      <c r="AW869" s="13" t="s">
        <v>38</v>
      </c>
      <c r="AX869" s="13" t="s">
        <v>77</v>
      </c>
      <c r="AY869" s="211" t="s">
        <v>118</v>
      </c>
    </row>
    <row r="870" spans="1:65" s="13" customFormat="1" ht="10">
      <c r="B870" s="201"/>
      <c r="C870" s="202"/>
      <c r="D870" s="194" t="s">
        <v>270</v>
      </c>
      <c r="E870" s="203" t="s">
        <v>19</v>
      </c>
      <c r="F870" s="204" t="s">
        <v>911</v>
      </c>
      <c r="G870" s="202"/>
      <c r="H870" s="205">
        <v>2</v>
      </c>
      <c r="I870" s="206"/>
      <c r="J870" s="202"/>
      <c r="K870" s="202"/>
      <c r="L870" s="207"/>
      <c r="M870" s="208"/>
      <c r="N870" s="209"/>
      <c r="O870" s="209"/>
      <c r="P870" s="209"/>
      <c r="Q870" s="209"/>
      <c r="R870" s="209"/>
      <c r="S870" s="209"/>
      <c r="T870" s="210"/>
      <c r="AT870" s="211" t="s">
        <v>270</v>
      </c>
      <c r="AU870" s="211" t="s">
        <v>87</v>
      </c>
      <c r="AV870" s="13" t="s">
        <v>87</v>
      </c>
      <c r="AW870" s="13" t="s">
        <v>38</v>
      </c>
      <c r="AX870" s="13" t="s">
        <v>77</v>
      </c>
      <c r="AY870" s="211" t="s">
        <v>118</v>
      </c>
    </row>
    <row r="871" spans="1:65" s="14" customFormat="1" ht="10">
      <c r="B871" s="212"/>
      <c r="C871" s="213"/>
      <c r="D871" s="194" t="s">
        <v>270</v>
      </c>
      <c r="E871" s="214" t="s">
        <v>19</v>
      </c>
      <c r="F871" s="215" t="s">
        <v>273</v>
      </c>
      <c r="G871" s="213"/>
      <c r="H871" s="216">
        <v>4</v>
      </c>
      <c r="I871" s="217"/>
      <c r="J871" s="213"/>
      <c r="K871" s="213"/>
      <c r="L871" s="218"/>
      <c r="M871" s="219"/>
      <c r="N871" s="220"/>
      <c r="O871" s="220"/>
      <c r="P871" s="220"/>
      <c r="Q871" s="220"/>
      <c r="R871" s="220"/>
      <c r="S871" s="220"/>
      <c r="T871" s="221"/>
      <c r="AT871" s="222" t="s">
        <v>270</v>
      </c>
      <c r="AU871" s="222" t="s">
        <v>87</v>
      </c>
      <c r="AV871" s="14" t="s">
        <v>145</v>
      </c>
      <c r="AW871" s="14" t="s">
        <v>38</v>
      </c>
      <c r="AX871" s="14" t="s">
        <v>85</v>
      </c>
      <c r="AY871" s="222" t="s">
        <v>118</v>
      </c>
    </row>
    <row r="872" spans="1:65" s="2" customFormat="1" ht="21.75" customHeight="1">
      <c r="A872" s="37"/>
      <c r="B872" s="38"/>
      <c r="C872" s="251" t="s">
        <v>912</v>
      </c>
      <c r="D872" s="251" t="s">
        <v>369</v>
      </c>
      <c r="E872" s="252" t="s">
        <v>913</v>
      </c>
      <c r="F872" s="253" t="s">
        <v>914</v>
      </c>
      <c r="G872" s="254" t="s">
        <v>639</v>
      </c>
      <c r="H872" s="255">
        <v>4</v>
      </c>
      <c r="I872" s="256"/>
      <c r="J872" s="257">
        <f>ROUND(I872*H872,2)</f>
        <v>0</v>
      </c>
      <c r="K872" s="253" t="s">
        <v>404</v>
      </c>
      <c r="L872" s="258"/>
      <c r="M872" s="259" t="s">
        <v>19</v>
      </c>
      <c r="N872" s="260" t="s">
        <v>48</v>
      </c>
      <c r="O872" s="67"/>
      <c r="P872" s="185">
        <f>O872*H872</f>
        <v>0</v>
      </c>
      <c r="Q872" s="185">
        <v>9.0000000000000006E-5</v>
      </c>
      <c r="R872" s="185">
        <f>Q872*H872</f>
        <v>3.6000000000000002E-4</v>
      </c>
      <c r="S872" s="185">
        <v>0</v>
      </c>
      <c r="T872" s="186">
        <f>S872*H872</f>
        <v>0</v>
      </c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R872" s="187" t="s">
        <v>537</v>
      </c>
      <c r="AT872" s="187" t="s">
        <v>369</v>
      </c>
      <c r="AU872" s="187" t="s">
        <v>87</v>
      </c>
      <c r="AY872" s="20" t="s">
        <v>118</v>
      </c>
      <c r="BE872" s="188">
        <f>IF(N872="základní",J872,0)</f>
        <v>0</v>
      </c>
      <c r="BF872" s="188">
        <f>IF(N872="snížená",J872,0)</f>
        <v>0</v>
      </c>
      <c r="BG872" s="188">
        <f>IF(N872="zákl. přenesená",J872,0)</f>
        <v>0</v>
      </c>
      <c r="BH872" s="188">
        <f>IF(N872="sníž. přenesená",J872,0)</f>
        <v>0</v>
      </c>
      <c r="BI872" s="188">
        <f>IF(N872="nulová",J872,0)</f>
        <v>0</v>
      </c>
      <c r="BJ872" s="20" t="s">
        <v>85</v>
      </c>
      <c r="BK872" s="188">
        <f>ROUND(I872*H872,2)</f>
        <v>0</v>
      </c>
      <c r="BL872" s="20" t="s">
        <v>407</v>
      </c>
      <c r="BM872" s="187" t="s">
        <v>915</v>
      </c>
    </row>
    <row r="873" spans="1:65" s="2" customFormat="1" ht="21.75" customHeight="1">
      <c r="A873" s="37"/>
      <c r="B873" s="38"/>
      <c r="C873" s="251" t="s">
        <v>916</v>
      </c>
      <c r="D873" s="251" t="s">
        <v>369</v>
      </c>
      <c r="E873" s="252" t="s">
        <v>917</v>
      </c>
      <c r="F873" s="253" t="s">
        <v>918</v>
      </c>
      <c r="G873" s="254" t="s">
        <v>639</v>
      </c>
      <c r="H873" s="255">
        <v>4</v>
      </c>
      <c r="I873" s="256"/>
      <c r="J873" s="257">
        <f>ROUND(I873*H873,2)</f>
        <v>0</v>
      </c>
      <c r="K873" s="253" t="s">
        <v>404</v>
      </c>
      <c r="L873" s="258"/>
      <c r="M873" s="259" t="s">
        <v>19</v>
      </c>
      <c r="N873" s="260" t="s">
        <v>48</v>
      </c>
      <c r="O873" s="67"/>
      <c r="P873" s="185">
        <f>O873*H873</f>
        <v>0</v>
      </c>
      <c r="Q873" s="185">
        <v>1.2999999999999999E-4</v>
      </c>
      <c r="R873" s="185">
        <f>Q873*H873</f>
        <v>5.1999999999999995E-4</v>
      </c>
      <c r="S873" s="185">
        <v>0</v>
      </c>
      <c r="T873" s="186">
        <f>S873*H873</f>
        <v>0</v>
      </c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R873" s="187" t="s">
        <v>537</v>
      </c>
      <c r="AT873" s="187" t="s">
        <v>369</v>
      </c>
      <c r="AU873" s="187" t="s">
        <v>87</v>
      </c>
      <c r="AY873" s="20" t="s">
        <v>118</v>
      </c>
      <c r="BE873" s="188">
        <f>IF(N873="základní",J873,0)</f>
        <v>0</v>
      </c>
      <c r="BF873" s="188">
        <f>IF(N873="snížená",J873,0)</f>
        <v>0</v>
      </c>
      <c r="BG873" s="188">
        <f>IF(N873="zákl. přenesená",J873,0)</f>
        <v>0</v>
      </c>
      <c r="BH873" s="188">
        <f>IF(N873="sníž. přenesená",J873,0)</f>
        <v>0</v>
      </c>
      <c r="BI873" s="188">
        <f>IF(N873="nulová",J873,0)</f>
        <v>0</v>
      </c>
      <c r="BJ873" s="20" t="s">
        <v>85</v>
      </c>
      <c r="BK873" s="188">
        <f>ROUND(I873*H873,2)</f>
        <v>0</v>
      </c>
      <c r="BL873" s="20" t="s">
        <v>407</v>
      </c>
      <c r="BM873" s="187" t="s">
        <v>919</v>
      </c>
    </row>
    <row r="874" spans="1:65" s="2" customFormat="1" ht="21.75" customHeight="1">
      <c r="A874" s="37"/>
      <c r="B874" s="38"/>
      <c r="C874" s="251" t="s">
        <v>920</v>
      </c>
      <c r="D874" s="251" t="s">
        <v>369</v>
      </c>
      <c r="E874" s="252" t="s">
        <v>921</v>
      </c>
      <c r="F874" s="253" t="s">
        <v>922</v>
      </c>
      <c r="G874" s="254" t="s">
        <v>639</v>
      </c>
      <c r="H874" s="255">
        <v>4</v>
      </c>
      <c r="I874" s="256"/>
      <c r="J874" s="257">
        <f>ROUND(I874*H874,2)</f>
        <v>0</v>
      </c>
      <c r="K874" s="253" t="s">
        <v>404</v>
      </c>
      <c r="L874" s="258"/>
      <c r="M874" s="259" t="s">
        <v>19</v>
      </c>
      <c r="N874" s="260" t="s">
        <v>48</v>
      </c>
      <c r="O874" s="67"/>
      <c r="P874" s="185">
        <f>O874*H874</f>
        <v>0</v>
      </c>
      <c r="Q874" s="185">
        <v>1.2999999999999999E-4</v>
      </c>
      <c r="R874" s="185">
        <f>Q874*H874</f>
        <v>5.1999999999999995E-4</v>
      </c>
      <c r="S874" s="185">
        <v>0</v>
      </c>
      <c r="T874" s="186">
        <f>S874*H874</f>
        <v>0</v>
      </c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R874" s="187" t="s">
        <v>537</v>
      </c>
      <c r="AT874" s="187" t="s">
        <v>369</v>
      </c>
      <c r="AU874" s="187" t="s">
        <v>87</v>
      </c>
      <c r="AY874" s="20" t="s">
        <v>118</v>
      </c>
      <c r="BE874" s="188">
        <f>IF(N874="základní",J874,0)</f>
        <v>0</v>
      </c>
      <c r="BF874" s="188">
        <f>IF(N874="snížená",J874,0)</f>
        <v>0</v>
      </c>
      <c r="BG874" s="188">
        <f>IF(N874="zákl. přenesená",J874,0)</f>
        <v>0</v>
      </c>
      <c r="BH874" s="188">
        <f>IF(N874="sníž. přenesená",J874,0)</f>
        <v>0</v>
      </c>
      <c r="BI874" s="188">
        <f>IF(N874="nulová",J874,0)</f>
        <v>0</v>
      </c>
      <c r="BJ874" s="20" t="s">
        <v>85</v>
      </c>
      <c r="BK874" s="188">
        <f>ROUND(I874*H874,2)</f>
        <v>0</v>
      </c>
      <c r="BL874" s="20" t="s">
        <v>407</v>
      </c>
      <c r="BM874" s="187" t="s">
        <v>923</v>
      </c>
    </row>
    <row r="875" spans="1:65" s="2" customFormat="1" ht="21.75" customHeight="1">
      <c r="A875" s="37"/>
      <c r="B875" s="38"/>
      <c r="C875" s="251" t="s">
        <v>924</v>
      </c>
      <c r="D875" s="251" t="s">
        <v>369</v>
      </c>
      <c r="E875" s="252" t="s">
        <v>925</v>
      </c>
      <c r="F875" s="253" t="s">
        <v>926</v>
      </c>
      <c r="G875" s="254" t="s">
        <v>639</v>
      </c>
      <c r="H875" s="255">
        <v>4</v>
      </c>
      <c r="I875" s="256"/>
      <c r="J875" s="257">
        <f>ROUND(I875*H875,2)</f>
        <v>0</v>
      </c>
      <c r="K875" s="253" t="s">
        <v>404</v>
      </c>
      <c r="L875" s="258"/>
      <c r="M875" s="259" t="s">
        <v>19</v>
      </c>
      <c r="N875" s="260" t="s">
        <v>48</v>
      </c>
      <c r="O875" s="67"/>
      <c r="P875" s="185">
        <f>O875*H875</f>
        <v>0</v>
      </c>
      <c r="Q875" s="185">
        <v>1.2999999999999999E-4</v>
      </c>
      <c r="R875" s="185">
        <f>Q875*H875</f>
        <v>5.1999999999999995E-4</v>
      </c>
      <c r="S875" s="185">
        <v>0</v>
      </c>
      <c r="T875" s="186">
        <f>S875*H875</f>
        <v>0</v>
      </c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R875" s="187" t="s">
        <v>537</v>
      </c>
      <c r="AT875" s="187" t="s">
        <v>369</v>
      </c>
      <c r="AU875" s="187" t="s">
        <v>87</v>
      </c>
      <c r="AY875" s="20" t="s">
        <v>118</v>
      </c>
      <c r="BE875" s="188">
        <f>IF(N875="základní",J875,0)</f>
        <v>0</v>
      </c>
      <c r="BF875" s="188">
        <f>IF(N875="snížená",J875,0)</f>
        <v>0</v>
      </c>
      <c r="BG875" s="188">
        <f>IF(N875="zákl. přenesená",J875,0)</f>
        <v>0</v>
      </c>
      <c r="BH875" s="188">
        <f>IF(N875="sníž. přenesená",J875,0)</f>
        <v>0</v>
      </c>
      <c r="BI875" s="188">
        <f>IF(N875="nulová",J875,0)</f>
        <v>0</v>
      </c>
      <c r="BJ875" s="20" t="s">
        <v>85</v>
      </c>
      <c r="BK875" s="188">
        <f>ROUND(I875*H875,2)</f>
        <v>0</v>
      </c>
      <c r="BL875" s="20" t="s">
        <v>407</v>
      </c>
      <c r="BM875" s="187" t="s">
        <v>927</v>
      </c>
    </row>
    <row r="876" spans="1:65" s="2" customFormat="1" ht="24.15" customHeight="1">
      <c r="A876" s="37"/>
      <c r="B876" s="38"/>
      <c r="C876" s="176" t="s">
        <v>928</v>
      </c>
      <c r="D876" s="176" t="s">
        <v>121</v>
      </c>
      <c r="E876" s="177" t="s">
        <v>929</v>
      </c>
      <c r="F876" s="178" t="s">
        <v>930</v>
      </c>
      <c r="G876" s="179" t="s">
        <v>639</v>
      </c>
      <c r="H876" s="180">
        <v>1</v>
      </c>
      <c r="I876" s="181"/>
      <c r="J876" s="182">
        <f>ROUND(I876*H876,2)</f>
        <v>0</v>
      </c>
      <c r="K876" s="178" t="s">
        <v>125</v>
      </c>
      <c r="L876" s="42"/>
      <c r="M876" s="183" t="s">
        <v>19</v>
      </c>
      <c r="N876" s="184" t="s">
        <v>48</v>
      </c>
      <c r="O876" s="67"/>
      <c r="P876" s="185">
        <f>O876*H876</f>
        <v>0</v>
      </c>
      <c r="Q876" s="185">
        <v>0</v>
      </c>
      <c r="R876" s="185">
        <f>Q876*H876</f>
        <v>0</v>
      </c>
      <c r="S876" s="185">
        <v>0</v>
      </c>
      <c r="T876" s="186">
        <f>S876*H876</f>
        <v>0</v>
      </c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R876" s="187" t="s">
        <v>407</v>
      </c>
      <c r="AT876" s="187" t="s">
        <v>121</v>
      </c>
      <c r="AU876" s="187" t="s">
        <v>87</v>
      </c>
      <c r="AY876" s="20" t="s">
        <v>118</v>
      </c>
      <c r="BE876" s="188">
        <f>IF(N876="základní",J876,0)</f>
        <v>0</v>
      </c>
      <c r="BF876" s="188">
        <f>IF(N876="snížená",J876,0)</f>
        <v>0</v>
      </c>
      <c r="BG876" s="188">
        <f>IF(N876="zákl. přenesená",J876,0)</f>
        <v>0</v>
      </c>
      <c r="BH876" s="188">
        <f>IF(N876="sníž. přenesená",J876,0)</f>
        <v>0</v>
      </c>
      <c r="BI876" s="188">
        <f>IF(N876="nulová",J876,0)</f>
        <v>0</v>
      </c>
      <c r="BJ876" s="20" t="s">
        <v>85</v>
      </c>
      <c r="BK876" s="188">
        <f>ROUND(I876*H876,2)</f>
        <v>0</v>
      </c>
      <c r="BL876" s="20" t="s">
        <v>407</v>
      </c>
      <c r="BM876" s="187" t="s">
        <v>931</v>
      </c>
    </row>
    <row r="877" spans="1:65" s="2" customFormat="1" ht="10">
      <c r="A877" s="37"/>
      <c r="B877" s="38"/>
      <c r="C877" s="39"/>
      <c r="D877" s="189" t="s">
        <v>128</v>
      </c>
      <c r="E877" s="39"/>
      <c r="F877" s="190" t="s">
        <v>932</v>
      </c>
      <c r="G877" s="39"/>
      <c r="H877" s="39"/>
      <c r="I877" s="191"/>
      <c r="J877" s="39"/>
      <c r="K877" s="39"/>
      <c r="L877" s="42"/>
      <c r="M877" s="192"/>
      <c r="N877" s="193"/>
      <c r="O877" s="67"/>
      <c r="P877" s="67"/>
      <c r="Q877" s="67"/>
      <c r="R877" s="67"/>
      <c r="S877" s="67"/>
      <c r="T877" s="68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T877" s="20" t="s">
        <v>128</v>
      </c>
      <c r="AU877" s="20" t="s">
        <v>87</v>
      </c>
    </row>
    <row r="878" spans="1:65" s="13" customFormat="1" ht="10">
      <c r="B878" s="201"/>
      <c r="C878" s="202"/>
      <c r="D878" s="194" t="s">
        <v>270</v>
      </c>
      <c r="E878" s="203" t="s">
        <v>19</v>
      </c>
      <c r="F878" s="204" t="s">
        <v>933</v>
      </c>
      <c r="G878" s="202"/>
      <c r="H878" s="205">
        <v>1</v>
      </c>
      <c r="I878" s="206"/>
      <c r="J878" s="202"/>
      <c r="K878" s="202"/>
      <c r="L878" s="207"/>
      <c r="M878" s="208"/>
      <c r="N878" s="209"/>
      <c r="O878" s="209"/>
      <c r="P878" s="209"/>
      <c r="Q878" s="209"/>
      <c r="R878" s="209"/>
      <c r="S878" s="209"/>
      <c r="T878" s="210"/>
      <c r="AT878" s="211" t="s">
        <v>270</v>
      </c>
      <c r="AU878" s="211" t="s">
        <v>87</v>
      </c>
      <c r="AV878" s="13" t="s">
        <v>87</v>
      </c>
      <c r="AW878" s="13" t="s">
        <v>38</v>
      </c>
      <c r="AX878" s="13" t="s">
        <v>85</v>
      </c>
      <c r="AY878" s="211" t="s">
        <v>118</v>
      </c>
    </row>
    <row r="879" spans="1:65" s="2" customFormat="1" ht="21.75" customHeight="1">
      <c r="A879" s="37"/>
      <c r="B879" s="38"/>
      <c r="C879" s="251" t="s">
        <v>934</v>
      </c>
      <c r="D879" s="251" t="s">
        <v>369</v>
      </c>
      <c r="E879" s="252" t="s">
        <v>935</v>
      </c>
      <c r="F879" s="253" t="s">
        <v>936</v>
      </c>
      <c r="G879" s="254" t="s">
        <v>639</v>
      </c>
      <c r="H879" s="255">
        <v>4</v>
      </c>
      <c r="I879" s="256"/>
      <c r="J879" s="257">
        <f>ROUND(I879*H879,2)</f>
        <v>0</v>
      </c>
      <c r="K879" s="253" t="s">
        <v>404</v>
      </c>
      <c r="L879" s="258"/>
      <c r="M879" s="259" t="s">
        <v>19</v>
      </c>
      <c r="N879" s="260" t="s">
        <v>48</v>
      </c>
      <c r="O879" s="67"/>
      <c r="P879" s="185">
        <f>O879*H879</f>
        <v>0</v>
      </c>
      <c r="Q879" s="185">
        <v>1.2999999999999999E-4</v>
      </c>
      <c r="R879" s="185">
        <f>Q879*H879</f>
        <v>5.1999999999999995E-4</v>
      </c>
      <c r="S879" s="185">
        <v>0</v>
      </c>
      <c r="T879" s="186">
        <f>S879*H879</f>
        <v>0</v>
      </c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R879" s="187" t="s">
        <v>537</v>
      </c>
      <c r="AT879" s="187" t="s">
        <v>369</v>
      </c>
      <c r="AU879" s="187" t="s">
        <v>87</v>
      </c>
      <c r="AY879" s="20" t="s">
        <v>118</v>
      </c>
      <c r="BE879" s="188">
        <f>IF(N879="základní",J879,0)</f>
        <v>0</v>
      </c>
      <c r="BF879" s="188">
        <f>IF(N879="snížená",J879,0)</f>
        <v>0</v>
      </c>
      <c r="BG879" s="188">
        <f>IF(N879="zákl. přenesená",J879,0)</f>
        <v>0</v>
      </c>
      <c r="BH879" s="188">
        <f>IF(N879="sníž. přenesená",J879,0)</f>
        <v>0</v>
      </c>
      <c r="BI879" s="188">
        <f>IF(N879="nulová",J879,0)</f>
        <v>0</v>
      </c>
      <c r="BJ879" s="20" t="s">
        <v>85</v>
      </c>
      <c r="BK879" s="188">
        <f>ROUND(I879*H879,2)</f>
        <v>0</v>
      </c>
      <c r="BL879" s="20" t="s">
        <v>407</v>
      </c>
      <c r="BM879" s="187" t="s">
        <v>937</v>
      </c>
    </row>
    <row r="880" spans="1:65" s="2" customFormat="1" ht="24.15" customHeight="1">
      <c r="A880" s="37"/>
      <c r="B880" s="38"/>
      <c r="C880" s="176" t="s">
        <v>938</v>
      </c>
      <c r="D880" s="176" t="s">
        <v>121</v>
      </c>
      <c r="E880" s="177" t="s">
        <v>939</v>
      </c>
      <c r="F880" s="178" t="s">
        <v>940</v>
      </c>
      <c r="G880" s="179" t="s">
        <v>639</v>
      </c>
      <c r="H880" s="180">
        <v>1</v>
      </c>
      <c r="I880" s="181"/>
      <c r="J880" s="182">
        <f>ROUND(I880*H880,2)</f>
        <v>0</v>
      </c>
      <c r="K880" s="178" t="s">
        <v>125</v>
      </c>
      <c r="L880" s="42"/>
      <c r="M880" s="183" t="s">
        <v>19</v>
      </c>
      <c r="N880" s="184" t="s">
        <v>48</v>
      </c>
      <c r="O880" s="67"/>
      <c r="P880" s="185">
        <f>O880*H880</f>
        <v>0</v>
      </c>
      <c r="Q880" s="185">
        <v>0</v>
      </c>
      <c r="R880" s="185">
        <f>Q880*H880</f>
        <v>0</v>
      </c>
      <c r="S880" s="185">
        <v>5.0000000000000002E-5</v>
      </c>
      <c r="T880" s="186">
        <f>S880*H880</f>
        <v>5.0000000000000002E-5</v>
      </c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R880" s="187" t="s">
        <v>407</v>
      </c>
      <c r="AT880" s="187" t="s">
        <v>121</v>
      </c>
      <c r="AU880" s="187" t="s">
        <v>87</v>
      </c>
      <c r="AY880" s="20" t="s">
        <v>118</v>
      </c>
      <c r="BE880" s="188">
        <f>IF(N880="základní",J880,0)</f>
        <v>0</v>
      </c>
      <c r="BF880" s="188">
        <f>IF(N880="snížená",J880,0)</f>
        <v>0</v>
      </c>
      <c r="BG880" s="188">
        <f>IF(N880="zákl. přenesená",J880,0)</f>
        <v>0</v>
      </c>
      <c r="BH880" s="188">
        <f>IF(N880="sníž. přenesená",J880,0)</f>
        <v>0</v>
      </c>
      <c r="BI880" s="188">
        <f>IF(N880="nulová",J880,0)</f>
        <v>0</v>
      </c>
      <c r="BJ880" s="20" t="s">
        <v>85</v>
      </c>
      <c r="BK880" s="188">
        <f>ROUND(I880*H880,2)</f>
        <v>0</v>
      </c>
      <c r="BL880" s="20" t="s">
        <v>407</v>
      </c>
      <c r="BM880" s="187" t="s">
        <v>941</v>
      </c>
    </row>
    <row r="881" spans="1:65" s="2" customFormat="1" ht="10">
      <c r="A881" s="37"/>
      <c r="B881" s="38"/>
      <c r="C881" s="39"/>
      <c r="D881" s="189" t="s">
        <v>128</v>
      </c>
      <c r="E881" s="39"/>
      <c r="F881" s="190" t="s">
        <v>942</v>
      </c>
      <c r="G881" s="39"/>
      <c r="H881" s="39"/>
      <c r="I881" s="191"/>
      <c r="J881" s="39"/>
      <c r="K881" s="39"/>
      <c r="L881" s="42"/>
      <c r="M881" s="192"/>
      <c r="N881" s="193"/>
      <c r="O881" s="67"/>
      <c r="P881" s="67"/>
      <c r="Q881" s="67"/>
      <c r="R881" s="67"/>
      <c r="S881" s="67"/>
      <c r="T881" s="68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T881" s="20" t="s">
        <v>128</v>
      </c>
      <c r="AU881" s="20" t="s">
        <v>87</v>
      </c>
    </row>
    <row r="882" spans="1:65" s="15" customFormat="1" ht="10">
      <c r="B882" s="228"/>
      <c r="C882" s="229"/>
      <c r="D882" s="194" t="s">
        <v>270</v>
      </c>
      <c r="E882" s="230" t="s">
        <v>19</v>
      </c>
      <c r="F882" s="231" t="s">
        <v>943</v>
      </c>
      <c r="G882" s="229"/>
      <c r="H882" s="230" t="s">
        <v>19</v>
      </c>
      <c r="I882" s="232"/>
      <c r="J882" s="229"/>
      <c r="K882" s="229"/>
      <c r="L882" s="233"/>
      <c r="M882" s="234"/>
      <c r="N882" s="235"/>
      <c r="O882" s="235"/>
      <c r="P882" s="235"/>
      <c r="Q882" s="235"/>
      <c r="R882" s="235"/>
      <c r="S882" s="235"/>
      <c r="T882" s="236"/>
      <c r="AT882" s="237" t="s">
        <v>270</v>
      </c>
      <c r="AU882" s="237" t="s">
        <v>87</v>
      </c>
      <c r="AV882" s="15" t="s">
        <v>85</v>
      </c>
      <c r="AW882" s="15" t="s">
        <v>38</v>
      </c>
      <c r="AX882" s="15" t="s">
        <v>77</v>
      </c>
      <c r="AY882" s="237" t="s">
        <v>118</v>
      </c>
    </row>
    <row r="883" spans="1:65" s="13" customFormat="1" ht="10">
      <c r="B883" s="201"/>
      <c r="C883" s="202"/>
      <c r="D883" s="194" t="s">
        <v>270</v>
      </c>
      <c r="E883" s="203" t="s">
        <v>19</v>
      </c>
      <c r="F883" s="204" t="s">
        <v>899</v>
      </c>
      <c r="G883" s="202"/>
      <c r="H883" s="205">
        <v>1</v>
      </c>
      <c r="I883" s="206"/>
      <c r="J883" s="202"/>
      <c r="K883" s="202"/>
      <c r="L883" s="207"/>
      <c r="M883" s="208"/>
      <c r="N883" s="209"/>
      <c r="O883" s="209"/>
      <c r="P883" s="209"/>
      <c r="Q883" s="209"/>
      <c r="R883" s="209"/>
      <c r="S883" s="209"/>
      <c r="T883" s="210"/>
      <c r="AT883" s="211" t="s">
        <v>270</v>
      </c>
      <c r="AU883" s="211" t="s">
        <v>87</v>
      </c>
      <c r="AV883" s="13" t="s">
        <v>87</v>
      </c>
      <c r="AW883" s="13" t="s">
        <v>38</v>
      </c>
      <c r="AX883" s="13" t="s">
        <v>77</v>
      </c>
      <c r="AY883" s="211" t="s">
        <v>118</v>
      </c>
    </row>
    <row r="884" spans="1:65" s="14" customFormat="1" ht="10">
      <c r="B884" s="212"/>
      <c r="C884" s="213"/>
      <c r="D884" s="194" t="s">
        <v>270</v>
      </c>
      <c r="E884" s="214" t="s">
        <v>19</v>
      </c>
      <c r="F884" s="215" t="s">
        <v>273</v>
      </c>
      <c r="G884" s="213"/>
      <c r="H884" s="216">
        <v>1</v>
      </c>
      <c r="I884" s="217"/>
      <c r="J884" s="213"/>
      <c r="K884" s="213"/>
      <c r="L884" s="218"/>
      <c r="M884" s="219"/>
      <c r="N884" s="220"/>
      <c r="O884" s="220"/>
      <c r="P884" s="220"/>
      <c r="Q884" s="220"/>
      <c r="R884" s="220"/>
      <c r="S884" s="220"/>
      <c r="T884" s="221"/>
      <c r="AT884" s="222" t="s">
        <v>270</v>
      </c>
      <c r="AU884" s="222" t="s">
        <v>87</v>
      </c>
      <c r="AV884" s="14" t="s">
        <v>145</v>
      </c>
      <c r="AW884" s="14" t="s">
        <v>38</v>
      </c>
      <c r="AX884" s="14" t="s">
        <v>85</v>
      </c>
      <c r="AY884" s="222" t="s">
        <v>118</v>
      </c>
    </row>
    <row r="885" spans="1:65" s="2" customFormat="1" ht="24.15" customHeight="1">
      <c r="A885" s="37"/>
      <c r="B885" s="38"/>
      <c r="C885" s="176" t="s">
        <v>944</v>
      </c>
      <c r="D885" s="176" t="s">
        <v>121</v>
      </c>
      <c r="E885" s="177" t="s">
        <v>945</v>
      </c>
      <c r="F885" s="178" t="s">
        <v>946</v>
      </c>
      <c r="G885" s="179" t="s">
        <v>639</v>
      </c>
      <c r="H885" s="180">
        <v>4</v>
      </c>
      <c r="I885" s="181"/>
      <c r="J885" s="182">
        <f>ROUND(I885*H885,2)</f>
        <v>0</v>
      </c>
      <c r="K885" s="178" t="s">
        <v>125</v>
      </c>
      <c r="L885" s="42"/>
      <c r="M885" s="183" t="s">
        <v>19</v>
      </c>
      <c r="N885" s="184" t="s">
        <v>48</v>
      </c>
      <c r="O885" s="67"/>
      <c r="P885" s="185">
        <f>O885*H885</f>
        <v>0</v>
      </c>
      <c r="Q885" s="185">
        <v>0</v>
      </c>
      <c r="R885" s="185">
        <f>Q885*H885</f>
        <v>0</v>
      </c>
      <c r="S885" s="185">
        <v>1E-4</v>
      </c>
      <c r="T885" s="186">
        <f>S885*H885</f>
        <v>4.0000000000000002E-4</v>
      </c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R885" s="187" t="s">
        <v>407</v>
      </c>
      <c r="AT885" s="187" t="s">
        <v>121</v>
      </c>
      <c r="AU885" s="187" t="s">
        <v>87</v>
      </c>
      <c r="AY885" s="20" t="s">
        <v>118</v>
      </c>
      <c r="BE885" s="188">
        <f>IF(N885="základní",J885,0)</f>
        <v>0</v>
      </c>
      <c r="BF885" s="188">
        <f>IF(N885="snížená",J885,0)</f>
        <v>0</v>
      </c>
      <c r="BG885" s="188">
        <f>IF(N885="zákl. přenesená",J885,0)</f>
        <v>0</v>
      </c>
      <c r="BH885" s="188">
        <f>IF(N885="sníž. přenesená",J885,0)</f>
        <v>0</v>
      </c>
      <c r="BI885" s="188">
        <f>IF(N885="nulová",J885,0)</f>
        <v>0</v>
      </c>
      <c r="BJ885" s="20" t="s">
        <v>85</v>
      </c>
      <c r="BK885" s="188">
        <f>ROUND(I885*H885,2)</f>
        <v>0</v>
      </c>
      <c r="BL885" s="20" t="s">
        <v>407</v>
      </c>
      <c r="BM885" s="187" t="s">
        <v>947</v>
      </c>
    </row>
    <row r="886" spans="1:65" s="2" customFormat="1" ht="10">
      <c r="A886" s="37"/>
      <c r="B886" s="38"/>
      <c r="C886" s="39"/>
      <c r="D886" s="189" t="s">
        <v>128</v>
      </c>
      <c r="E886" s="39"/>
      <c r="F886" s="190" t="s">
        <v>948</v>
      </c>
      <c r="G886" s="39"/>
      <c r="H886" s="39"/>
      <c r="I886" s="191"/>
      <c r="J886" s="39"/>
      <c r="K886" s="39"/>
      <c r="L886" s="42"/>
      <c r="M886" s="192"/>
      <c r="N886" s="193"/>
      <c r="O886" s="67"/>
      <c r="P886" s="67"/>
      <c r="Q886" s="67"/>
      <c r="R886" s="67"/>
      <c r="S886" s="67"/>
      <c r="T886" s="68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T886" s="20" t="s">
        <v>128</v>
      </c>
      <c r="AU886" s="20" t="s">
        <v>87</v>
      </c>
    </row>
    <row r="887" spans="1:65" s="15" customFormat="1" ht="10">
      <c r="B887" s="228"/>
      <c r="C887" s="229"/>
      <c r="D887" s="194" t="s">
        <v>270</v>
      </c>
      <c r="E887" s="230" t="s">
        <v>19</v>
      </c>
      <c r="F887" s="231" t="s">
        <v>943</v>
      </c>
      <c r="G887" s="229"/>
      <c r="H887" s="230" t="s">
        <v>19</v>
      </c>
      <c r="I887" s="232"/>
      <c r="J887" s="229"/>
      <c r="K887" s="229"/>
      <c r="L887" s="233"/>
      <c r="M887" s="234"/>
      <c r="N887" s="235"/>
      <c r="O887" s="235"/>
      <c r="P887" s="235"/>
      <c r="Q887" s="235"/>
      <c r="R887" s="235"/>
      <c r="S887" s="235"/>
      <c r="T887" s="236"/>
      <c r="AT887" s="237" t="s">
        <v>270</v>
      </c>
      <c r="AU887" s="237" t="s">
        <v>87</v>
      </c>
      <c r="AV887" s="15" t="s">
        <v>85</v>
      </c>
      <c r="AW887" s="15" t="s">
        <v>38</v>
      </c>
      <c r="AX887" s="15" t="s">
        <v>77</v>
      </c>
      <c r="AY887" s="237" t="s">
        <v>118</v>
      </c>
    </row>
    <row r="888" spans="1:65" s="13" customFormat="1" ht="10">
      <c r="B888" s="201"/>
      <c r="C888" s="202"/>
      <c r="D888" s="194" t="s">
        <v>270</v>
      </c>
      <c r="E888" s="203" t="s">
        <v>19</v>
      </c>
      <c r="F888" s="204" t="s">
        <v>909</v>
      </c>
      <c r="G888" s="202"/>
      <c r="H888" s="205">
        <v>1</v>
      </c>
      <c r="I888" s="206"/>
      <c r="J888" s="202"/>
      <c r="K888" s="202"/>
      <c r="L888" s="207"/>
      <c r="M888" s="208"/>
      <c r="N888" s="209"/>
      <c r="O888" s="209"/>
      <c r="P888" s="209"/>
      <c r="Q888" s="209"/>
      <c r="R888" s="209"/>
      <c r="S888" s="209"/>
      <c r="T888" s="210"/>
      <c r="AT888" s="211" t="s">
        <v>270</v>
      </c>
      <c r="AU888" s="211" t="s">
        <v>87</v>
      </c>
      <c r="AV888" s="13" t="s">
        <v>87</v>
      </c>
      <c r="AW888" s="13" t="s">
        <v>38</v>
      </c>
      <c r="AX888" s="13" t="s">
        <v>77</v>
      </c>
      <c r="AY888" s="211" t="s">
        <v>118</v>
      </c>
    </row>
    <row r="889" spans="1:65" s="13" customFormat="1" ht="10">
      <c r="B889" s="201"/>
      <c r="C889" s="202"/>
      <c r="D889" s="194" t="s">
        <v>270</v>
      </c>
      <c r="E889" s="203" t="s">
        <v>19</v>
      </c>
      <c r="F889" s="204" t="s">
        <v>910</v>
      </c>
      <c r="G889" s="202"/>
      <c r="H889" s="205">
        <v>1</v>
      </c>
      <c r="I889" s="206"/>
      <c r="J889" s="202"/>
      <c r="K889" s="202"/>
      <c r="L889" s="207"/>
      <c r="M889" s="208"/>
      <c r="N889" s="209"/>
      <c r="O889" s="209"/>
      <c r="P889" s="209"/>
      <c r="Q889" s="209"/>
      <c r="R889" s="209"/>
      <c r="S889" s="209"/>
      <c r="T889" s="210"/>
      <c r="AT889" s="211" t="s">
        <v>270</v>
      </c>
      <c r="AU889" s="211" t="s">
        <v>87</v>
      </c>
      <c r="AV889" s="13" t="s">
        <v>87</v>
      </c>
      <c r="AW889" s="13" t="s">
        <v>38</v>
      </c>
      <c r="AX889" s="13" t="s">
        <v>77</v>
      </c>
      <c r="AY889" s="211" t="s">
        <v>118</v>
      </c>
    </row>
    <row r="890" spans="1:65" s="13" customFormat="1" ht="10">
      <c r="B890" s="201"/>
      <c r="C890" s="202"/>
      <c r="D890" s="194" t="s">
        <v>270</v>
      </c>
      <c r="E890" s="203" t="s">
        <v>19</v>
      </c>
      <c r="F890" s="204" t="s">
        <v>911</v>
      </c>
      <c r="G890" s="202"/>
      <c r="H890" s="205">
        <v>2</v>
      </c>
      <c r="I890" s="206"/>
      <c r="J890" s="202"/>
      <c r="K890" s="202"/>
      <c r="L890" s="207"/>
      <c r="M890" s="208"/>
      <c r="N890" s="209"/>
      <c r="O890" s="209"/>
      <c r="P890" s="209"/>
      <c r="Q890" s="209"/>
      <c r="R890" s="209"/>
      <c r="S890" s="209"/>
      <c r="T890" s="210"/>
      <c r="AT890" s="211" t="s">
        <v>270</v>
      </c>
      <c r="AU890" s="211" t="s">
        <v>87</v>
      </c>
      <c r="AV890" s="13" t="s">
        <v>87</v>
      </c>
      <c r="AW890" s="13" t="s">
        <v>38</v>
      </c>
      <c r="AX890" s="13" t="s">
        <v>77</v>
      </c>
      <c r="AY890" s="211" t="s">
        <v>118</v>
      </c>
    </row>
    <row r="891" spans="1:65" s="14" customFormat="1" ht="10">
      <c r="B891" s="212"/>
      <c r="C891" s="213"/>
      <c r="D891" s="194" t="s">
        <v>270</v>
      </c>
      <c r="E891" s="214" t="s">
        <v>19</v>
      </c>
      <c r="F891" s="215" t="s">
        <v>273</v>
      </c>
      <c r="G891" s="213"/>
      <c r="H891" s="216">
        <v>4</v>
      </c>
      <c r="I891" s="217"/>
      <c r="J891" s="213"/>
      <c r="K891" s="213"/>
      <c r="L891" s="218"/>
      <c r="M891" s="219"/>
      <c r="N891" s="220"/>
      <c r="O891" s="220"/>
      <c r="P891" s="220"/>
      <c r="Q891" s="220"/>
      <c r="R891" s="220"/>
      <c r="S891" s="220"/>
      <c r="T891" s="221"/>
      <c r="AT891" s="222" t="s">
        <v>270</v>
      </c>
      <c r="AU891" s="222" t="s">
        <v>87</v>
      </c>
      <c r="AV891" s="14" t="s">
        <v>145</v>
      </c>
      <c r="AW891" s="14" t="s">
        <v>38</v>
      </c>
      <c r="AX891" s="14" t="s">
        <v>85</v>
      </c>
      <c r="AY891" s="222" t="s">
        <v>118</v>
      </c>
    </row>
    <row r="892" spans="1:65" s="2" customFormat="1" ht="49" customHeight="1">
      <c r="A892" s="37"/>
      <c r="B892" s="38"/>
      <c r="C892" s="176" t="s">
        <v>949</v>
      </c>
      <c r="D892" s="176" t="s">
        <v>121</v>
      </c>
      <c r="E892" s="177" t="s">
        <v>950</v>
      </c>
      <c r="F892" s="178" t="s">
        <v>951</v>
      </c>
      <c r="G892" s="179" t="s">
        <v>732</v>
      </c>
      <c r="H892" s="180">
        <v>3.0000000000000001E-3</v>
      </c>
      <c r="I892" s="181"/>
      <c r="J892" s="182">
        <f>ROUND(I892*H892,2)</f>
        <v>0</v>
      </c>
      <c r="K892" s="178" t="s">
        <v>125</v>
      </c>
      <c r="L892" s="42"/>
      <c r="M892" s="183" t="s">
        <v>19</v>
      </c>
      <c r="N892" s="184" t="s">
        <v>48</v>
      </c>
      <c r="O892" s="67"/>
      <c r="P892" s="185">
        <f>O892*H892</f>
        <v>0</v>
      </c>
      <c r="Q892" s="185">
        <v>0</v>
      </c>
      <c r="R892" s="185">
        <f>Q892*H892</f>
        <v>0</v>
      </c>
      <c r="S892" s="185">
        <v>0</v>
      </c>
      <c r="T892" s="186">
        <f>S892*H892</f>
        <v>0</v>
      </c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R892" s="187" t="s">
        <v>407</v>
      </c>
      <c r="AT892" s="187" t="s">
        <v>121</v>
      </c>
      <c r="AU892" s="187" t="s">
        <v>87</v>
      </c>
      <c r="AY892" s="20" t="s">
        <v>118</v>
      </c>
      <c r="BE892" s="188">
        <f>IF(N892="základní",J892,0)</f>
        <v>0</v>
      </c>
      <c r="BF892" s="188">
        <f>IF(N892="snížená",J892,0)</f>
        <v>0</v>
      </c>
      <c r="BG892" s="188">
        <f>IF(N892="zákl. přenesená",J892,0)</f>
        <v>0</v>
      </c>
      <c r="BH892" s="188">
        <f>IF(N892="sníž. přenesená",J892,0)</f>
        <v>0</v>
      </c>
      <c r="BI892" s="188">
        <f>IF(N892="nulová",J892,0)</f>
        <v>0</v>
      </c>
      <c r="BJ892" s="20" t="s">
        <v>85</v>
      </c>
      <c r="BK892" s="188">
        <f>ROUND(I892*H892,2)</f>
        <v>0</v>
      </c>
      <c r="BL892" s="20" t="s">
        <v>407</v>
      </c>
      <c r="BM892" s="187" t="s">
        <v>952</v>
      </c>
    </row>
    <row r="893" spans="1:65" s="2" customFormat="1" ht="10">
      <c r="A893" s="37"/>
      <c r="B893" s="38"/>
      <c r="C893" s="39"/>
      <c r="D893" s="189" t="s">
        <v>128</v>
      </c>
      <c r="E893" s="39"/>
      <c r="F893" s="190" t="s">
        <v>953</v>
      </c>
      <c r="G893" s="39"/>
      <c r="H893" s="39"/>
      <c r="I893" s="191"/>
      <c r="J893" s="39"/>
      <c r="K893" s="39"/>
      <c r="L893" s="42"/>
      <c r="M893" s="192"/>
      <c r="N893" s="193"/>
      <c r="O893" s="67"/>
      <c r="P893" s="67"/>
      <c r="Q893" s="67"/>
      <c r="R893" s="67"/>
      <c r="S893" s="67"/>
      <c r="T893" s="68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T893" s="20" t="s">
        <v>128</v>
      </c>
      <c r="AU893" s="20" t="s">
        <v>87</v>
      </c>
    </row>
    <row r="894" spans="1:65" s="12" customFormat="1" ht="22.75" customHeight="1">
      <c r="B894" s="160"/>
      <c r="C894" s="161"/>
      <c r="D894" s="162" t="s">
        <v>76</v>
      </c>
      <c r="E894" s="174" t="s">
        <v>954</v>
      </c>
      <c r="F894" s="174" t="s">
        <v>955</v>
      </c>
      <c r="G894" s="161"/>
      <c r="H894" s="161"/>
      <c r="I894" s="164"/>
      <c r="J894" s="175">
        <f>BK894</f>
        <v>0</v>
      </c>
      <c r="K894" s="161"/>
      <c r="L894" s="166"/>
      <c r="M894" s="167"/>
      <c r="N894" s="168"/>
      <c r="O894" s="168"/>
      <c r="P894" s="169">
        <f>SUM(P895:P933)</f>
        <v>0</v>
      </c>
      <c r="Q894" s="168"/>
      <c r="R894" s="169">
        <f>SUM(R895:R933)</f>
        <v>0.15748239999999999</v>
      </c>
      <c r="S894" s="168"/>
      <c r="T894" s="170">
        <f>SUM(T895:T933)</f>
        <v>0.19907240000000001</v>
      </c>
      <c r="AR894" s="171" t="s">
        <v>87</v>
      </c>
      <c r="AT894" s="172" t="s">
        <v>76</v>
      </c>
      <c r="AU894" s="172" t="s">
        <v>85</v>
      </c>
      <c r="AY894" s="171" t="s">
        <v>118</v>
      </c>
      <c r="BK894" s="173">
        <f>SUM(BK895:BK933)</f>
        <v>0</v>
      </c>
    </row>
    <row r="895" spans="1:65" s="2" customFormat="1" ht="24.15" customHeight="1">
      <c r="A895" s="37"/>
      <c r="B895" s="38"/>
      <c r="C895" s="176" t="s">
        <v>956</v>
      </c>
      <c r="D895" s="176" t="s">
        <v>121</v>
      </c>
      <c r="E895" s="177" t="s">
        <v>957</v>
      </c>
      <c r="F895" s="178" t="s">
        <v>958</v>
      </c>
      <c r="G895" s="179" t="s">
        <v>317</v>
      </c>
      <c r="H895" s="180">
        <v>37.72</v>
      </c>
      <c r="I895" s="181"/>
      <c r="J895" s="182">
        <f>ROUND(I895*H895,2)</f>
        <v>0</v>
      </c>
      <c r="K895" s="178" t="s">
        <v>125</v>
      </c>
      <c r="L895" s="42"/>
      <c r="M895" s="183" t="s">
        <v>19</v>
      </c>
      <c r="N895" s="184" t="s">
        <v>48</v>
      </c>
      <c r="O895" s="67"/>
      <c r="P895" s="185">
        <f>O895*H895</f>
        <v>0</v>
      </c>
      <c r="Q895" s="185">
        <v>0</v>
      </c>
      <c r="R895" s="185">
        <f>Q895*H895</f>
        <v>0</v>
      </c>
      <c r="S895" s="185">
        <v>1.67E-3</v>
      </c>
      <c r="T895" s="186">
        <f>S895*H895</f>
        <v>6.2992400000000004E-2</v>
      </c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R895" s="187" t="s">
        <v>407</v>
      </c>
      <c r="AT895" s="187" t="s">
        <v>121</v>
      </c>
      <c r="AU895" s="187" t="s">
        <v>87</v>
      </c>
      <c r="AY895" s="20" t="s">
        <v>118</v>
      </c>
      <c r="BE895" s="188">
        <f>IF(N895="základní",J895,0)</f>
        <v>0</v>
      </c>
      <c r="BF895" s="188">
        <f>IF(N895="snížená",J895,0)</f>
        <v>0</v>
      </c>
      <c r="BG895" s="188">
        <f>IF(N895="zákl. přenesená",J895,0)</f>
        <v>0</v>
      </c>
      <c r="BH895" s="188">
        <f>IF(N895="sníž. přenesená",J895,0)</f>
        <v>0</v>
      </c>
      <c r="BI895" s="188">
        <f>IF(N895="nulová",J895,0)</f>
        <v>0</v>
      </c>
      <c r="BJ895" s="20" t="s">
        <v>85</v>
      </c>
      <c r="BK895" s="188">
        <f>ROUND(I895*H895,2)</f>
        <v>0</v>
      </c>
      <c r="BL895" s="20" t="s">
        <v>407</v>
      </c>
      <c r="BM895" s="187" t="s">
        <v>959</v>
      </c>
    </row>
    <row r="896" spans="1:65" s="2" customFormat="1" ht="10">
      <c r="A896" s="37"/>
      <c r="B896" s="38"/>
      <c r="C896" s="39"/>
      <c r="D896" s="189" t="s">
        <v>128</v>
      </c>
      <c r="E896" s="39"/>
      <c r="F896" s="190" t="s">
        <v>960</v>
      </c>
      <c r="G896" s="39"/>
      <c r="H896" s="39"/>
      <c r="I896" s="191"/>
      <c r="J896" s="39"/>
      <c r="K896" s="39"/>
      <c r="L896" s="42"/>
      <c r="M896" s="192"/>
      <c r="N896" s="193"/>
      <c r="O896" s="67"/>
      <c r="P896" s="67"/>
      <c r="Q896" s="67"/>
      <c r="R896" s="67"/>
      <c r="S896" s="67"/>
      <c r="T896" s="68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T896" s="20" t="s">
        <v>128</v>
      </c>
      <c r="AU896" s="20" t="s">
        <v>87</v>
      </c>
    </row>
    <row r="897" spans="1:65" s="13" customFormat="1" ht="10">
      <c r="B897" s="201"/>
      <c r="C897" s="202"/>
      <c r="D897" s="194" t="s">
        <v>270</v>
      </c>
      <c r="E897" s="203" t="s">
        <v>19</v>
      </c>
      <c r="F897" s="204" t="s">
        <v>961</v>
      </c>
      <c r="G897" s="202"/>
      <c r="H897" s="205">
        <v>37.72</v>
      </c>
      <c r="I897" s="206"/>
      <c r="J897" s="202"/>
      <c r="K897" s="202"/>
      <c r="L897" s="207"/>
      <c r="M897" s="208"/>
      <c r="N897" s="209"/>
      <c r="O897" s="209"/>
      <c r="P897" s="209"/>
      <c r="Q897" s="209"/>
      <c r="R897" s="209"/>
      <c r="S897" s="209"/>
      <c r="T897" s="210"/>
      <c r="AT897" s="211" t="s">
        <v>270</v>
      </c>
      <c r="AU897" s="211" t="s">
        <v>87</v>
      </c>
      <c r="AV897" s="13" t="s">
        <v>87</v>
      </c>
      <c r="AW897" s="13" t="s">
        <v>38</v>
      </c>
      <c r="AX897" s="13" t="s">
        <v>77</v>
      </c>
      <c r="AY897" s="211" t="s">
        <v>118</v>
      </c>
    </row>
    <row r="898" spans="1:65" s="14" customFormat="1" ht="10">
      <c r="B898" s="212"/>
      <c r="C898" s="213"/>
      <c r="D898" s="194" t="s">
        <v>270</v>
      </c>
      <c r="E898" s="214" t="s">
        <v>19</v>
      </c>
      <c r="F898" s="215" t="s">
        <v>273</v>
      </c>
      <c r="G898" s="213"/>
      <c r="H898" s="216">
        <v>37.72</v>
      </c>
      <c r="I898" s="217"/>
      <c r="J898" s="213"/>
      <c r="K898" s="213"/>
      <c r="L898" s="218"/>
      <c r="M898" s="219"/>
      <c r="N898" s="220"/>
      <c r="O898" s="220"/>
      <c r="P898" s="220"/>
      <c r="Q898" s="220"/>
      <c r="R898" s="220"/>
      <c r="S898" s="220"/>
      <c r="T898" s="221"/>
      <c r="AT898" s="222" t="s">
        <v>270</v>
      </c>
      <c r="AU898" s="222" t="s">
        <v>87</v>
      </c>
      <c r="AV898" s="14" t="s">
        <v>145</v>
      </c>
      <c r="AW898" s="14" t="s">
        <v>38</v>
      </c>
      <c r="AX898" s="14" t="s">
        <v>85</v>
      </c>
      <c r="AY898" s="222" t="s">
        <v>118</v>
      </c>
    </row>
    <row r="899" spans="1:65" s="2" customFormat="1" ht="24.15" customHeight="1">
      <c r="A899" s="37"/>
      <c r="B899" s="38"/>
      <c r="C899" s="176" t="s">
        <v>962</v>
      </c>
      <c r="D899" s="176" t="s">
        <v>121</v>
      </c>
      <c r="E899" s="177" t="s">
        <v>963</v>
      </c>
      <c r="F899" s="178" t="s">
        <v>964</v>
      </c>
      <c r="G899" s="179" t="s">
        <v>317</v>
      </c>
      <c r="H899" s="180">
        <v>31.5</v>
      </c>
      <c r="I899" s="181"/>
      <c r="J899" s="182">
        <f>ROUND(I899*H899,2)</f>
        <v>0</v>
      </c>
      <c r="K899" s="178" t="s">
        <v>125</v>
      </c>
      <c r="L899" s="42"/>
      <c r="M899" s="183" t="s">
        <v>19</v>
      </c>
      <c r="N899" s="184" t="s">
        <v>48</v>
      </c>
      <c r="O899" s="67"/>
      <c r="P899" s="185">
        <f>O899*H899</f>
        <v>0</v>
      </c>
      <c r="Q899" s="185">
        <v>0</v>
      </c>
      <c r="R899" s="185">
        <f>Q899*H899</f>
        <v>0</v>
      </c>
      <c r="S899" s="185">
        <v>3.9399999999999999E-3</v>
      </c>
      <c r="T899" s="186">
        <f>S899*H899</f>
        <v>0.12411</v>
      </c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R899" s="187" t="s">
        <v>407</v>
      </c>
      <c r="AT899" s="187" t="s">
        <v>121</v>
      </c>
      <c r="AU899" s="187" t="s">
        <v>87</v>
      </c>
      <c r="AY899" s="20" t="s">
        <v>118</v>
      </c>
      <c r="BE899" s="188">
        <f>IF(N899="základní",J899,0)</f>
        <v>0</v>
      </c>
      <c r="BF899" s="188">
        <f>IF(N899="snížená",J899,0)</f>
        <v>0</v>
      </c>
      <c r="BG899" s="188">
        <f>IF(N899="zákl. přenesená",J899,0)</f>
        <v>0</v>
      </c>
      <c r="BH899" s="188">
        <f>IF(N899="sníž. přenesená",J899,0)</f>
        <v>0</v>
      </c>
      <c r="BI899" s="188">
        <f>IF(N899="nulová",J899,0)</f>
        <v>0</v>
      </c>
      <c r="BJ899" s="20" t="s">
        <v>85</v>
      </c>
      <c r="BK899" s="188">
        <f>ROUND(I899*H899,2)</f>
        <v>0</v>
      </c>
      <c r="BL899" s="20" t="s">
        <v>407</v>
      </c>
      <c r="BM899" s="187" t="s">
        <v>965</v>
      </c>
    </row>
    <row r="900" spans="1:65" s="2" customFormat="1" ht="10">
      <c r="A900" s="37"/>
      <c r="B900" s="38"/>
      <c r="C900" s="39"/>
      <c r="D900" s="189" t="s">
        <v>128</v>
      </c>
      <c r="E900" s="39"/>
      <c r="F900" s="190" t="s">
        <v>966</v>
      </c>
      <c r="G900" s="39"/>
      <c r="H900" s="39"/>
      <c r="I900" s="191"/>
      <c r="J900" s="39"/>
      <c r="K900" s="39"/>
      <c r="L900" s="42"/>
      <c r="M900" s="192"/>
      <c r="N900" s="193"/>
      <c r="O900" s="67"/>
      <c r="P900" s="67"/>
      <c r="Q900" s="67"/>
      <c r="R900" s="67"/>
      <c r="S900" s="67"/>
      <c r="T900" s="68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T900" s="20" t="s">
        <v>128</v>
      </c>
      <c r="AU900" s="20" t="s">
        <v>87</v>
      </c>
    </row>
    <row r="901" spans="1:65" s="13" customFormat="1" ht="10">
      <c r="B901" s="201"/>
      <c r="C901" s="202"/>
      <c r="D901" s="194" t="s">
        <v>270</v>
      </c>
      <c r="E901" s="203" t="s">
        <v>19</v>
      </c>
      <c r="F901" s="204" t="s">
        <v>967</v>
      </c>
      <c r="G901" s="202"/>
      <c r="H901" s="205">
        <v>31.5</v>
      </c>
      <c r="I901" s="206"/>
      <c r="J901" s="202"/>
      <c r="K901" s="202"/>
      <c r="L901" s="207"/>
      <c r="M901" s="208"/>
      <c r="N901" s="209"/>
      <c r="O901" s="209"/>
      <c r="P901" s="209"/>
      <c r="Q901" s="209"/>
      <c r="R901" s="209"/>
      <c r="S901" s="209"/>
      <c r="T901" s="210"/>
      <c r="AT901" s="211" t="s">
        <v>270</v>
      </c>
      <c r="AU901" s="211" t="s">
        <v>87</v>
      </c>
      <c r="AV901" s="13" t="s">
        <v>87</v>
      </c>
      <c r="AW901" s="13" t="s">
        <v>38</v>
      </c>
      <c r="AX901" s="13" t="s">
        <v>77</v>
      </c>
      <c r="AY901" s="211" t="s">
        <v>118</v>
      </c>
    </row>
    <row r="902" spans="1:65" s="14" customFormat="1" ht="10">
      <c r="B902" s="212"/>
      <c r="C902" s="213"/>
      <c r="D902" s="194" t="s">
        <v>270</v>
      </c>
      <c r="E902" s="214" t="s">
        <v>19</v>
      </c>
      <c r="F902" s="215" t="s">
        <v>273</v>
      </c>
      <c r="G902" s="213"/>
      <c r="H902" s="216">
        <v>31.5</v>
      </c>
      <c r="I902" s="217"/>
      <c r="J902" s="213"/>
      <c r="K902" s="213"/>
      <c r="L902" s="218"/>
      <c r="M902" s="219"/>
      <c r="N902" s="220"/>
      <c r="O902" s="220"/>
      <c r="P902" s="220"/>
      <c r="Q902" s="220"/>
      <c r="R902" s="220"/>
      <c r="S902" s="220"/>
      <c r="T902" s="221"/>
      <c r="AT902" s="222" t="s">
        <v>270</v>
      </c>
      <c r="AU902" s="222" t="s">
        <v>87</v>
      </c>
      <c r="AV902" s="14" t="s">
        <v>145</v>
      </c>
      <c r="AW902" s="14" t="s">
        <v>38</v>
      </c>
      <c r="AX902" s="14" t="s">
        <v>85</v>
      </c>
      <c r="AY902" s="222" t="s">
        <v>118</v>
      </c>
    </row>
    <row r="903" spans="1:65" s="2" customFormat="1" ht="37.75" customHeight="1">
      <c r="A903" s="37"/>
      <c r="B903" s="38"/>
      <c r="C903" s="176" t="s">
        <v>968</v>
      </c>
      <c r="D903" s="176" t="s">
        <v>121</v>
      </c>
      <c r="E903" s="177" t="s">
        <v>969</v>
      </c>
      <c r="F903" s="178" t="s">
        <v>970</v>
      </c>
      <c r="G903" s="179" t="s">
        <v>639</v>
      </c>
      <c r="H903" s="180">
        <v>31.5</v>
      </c>
      <c r="I903" s="181"/>
      <c r="J903" s="182">
        <f>ROUND(I903*H903,2)</f>
        <v>0</v>
      </c>
      <c r="K903" s="178" t="s">
        <v>125</v>
      </c>
      <c r="L903" s="42"/>
      <c r="M903" s="183" t="s">
        <v>19</v>
      </c>
      <c r="N903" s="184" t="s">
        <v>48</v>
      </c>
      <c r="O903" s="67"/>
      <c r="P903" s="185">
        <f>O903*H903</f>
        <v>0</v>
      </c>
      <c r="Q903" s="185">
        <v>0</v>
      </c>
      <c r="R903" s="185">
        <f>Q903*H903</f>
        <v>0</v>
      </c>
      <c r="S903" s="185">
        <v>3.8000000000000002E-4</v>
      </c>
      <c r="T903" s="186">
        <f>S903*H903</f>
        <v>1.1970000000000001E-2</v>
      </c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R903" s="187" t="s">
        <v>407</v>
      </c>
      <c r="AT903" s="187" t="s">
        <v>121</v>
      </c>
      <c r="AU903" s="187" t="s">
        <v>87</v>
      </c>
      <c r="AY903" s="20" t="s">
        <v>118</v>
      </c>
      <c r="BE903" s="188">
        <f>IF(N903="základní",J903,0)</f>
        <v>0</v>
      </c>
      <c r="BF903" s="188">
        <f>IF(N903="snížená",J903,0)</f>
        <v>0</v>
      </c>
      <c r="BG903" s="188">
        <f>IF(N903="zákl. přenesená",J903,0)</f>
        <v>0</v>
      </c>
      <c r="BH903" s="188">
        <f>IF(N903="sníž. přenesená",J903,0)</f>
        <v>0</v>
      </c>
      <c r="BI903" s="188">
        <f>IF(N903="nulová",J903,0)</f>
        <v>0</v>
      </c>
      <c r="BJ903" s="20" t="s">
        <v>85</v>
      </c>
      <c r="BK903" s="188">
        <f>ROUND(I903*H903,2)</f>
        <v>0</v>
      </c>
      <c r="BL903" s="20" t="s">
        <v>407</v>
      </c>
      <c r="BM903" s="187" t="s">
        <v>971</v>
      </c>
    </row>
    <row r="904" spans="1:65" s="2" customFormat="1" ht="10">
      <c r="A904" s="37"/>
      <c r="B904" s="38"/>
      <c r="C904" s="39"/>
      <c r="D904" s="189" t="s">
        <v>128</v>
      </c>
      <c r="E904" s="39"/>
      <c r="F904" s="190" t="s">
        <v>972</v>
      </c>
      <c r="G904" s="39"/>
      <c r="H904" s="39"/>
      <c r="I904" s="191"/>
      <c r="J904" s="39"/>
      <c r="K904" s="39"/>
      <c r="L904" s="42"/>
      <c r="M904" s="192"/>
      <c r="N904" s="193"/>
      <c r="O904" s="67"/>
      <c r="P904" s="67"/>
      <c r="Q904" s="67"/>
      <c r="R904" s="67"/>
      <c r="S904" s="67"/>
      <c r="T904" s="68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T904" s="20" t="s">
        <v>128</v>
      </c>
      <c r="AU904" s="20" t="s">
        <v>87</v>
      </c>
    </row>
    <row r="905" spans="1:65" s="13" customFormat="1" ht="10">
      <c r="B905" s="201"/>
      <c r="C905" s="202"/>
      <c r="D905" s="194" t="s">
        <v>270</v>
      </c>
      <c r="E905" s="203" t="s">
        <v>19</v>
      </c>
      <c r="F905" s="204" t="s">
        <v>967</v>
      </c>
      <c r="G905" s="202"/>
      <c r="H905" s="205">
        <v>31.5</v>
      </c>
      <c r="I905" s="206"/>
      <c r="J905" s="202"/>
      <c r="K905" s="202"/>
      <c r="L905" s="207"/>
      <c r="M905" s="208"/>
      <c r="N905" s="209"/>
      <c r="O905" s="209"/>
      <c r="P905" s="209"/>
      <c r="Q905" s="209"/>
      <c r="R905" s="209"/>
      <c r="S905" s="209"/>
      <c r="T905" s="210"/>
      <c r="AT905" s="211" t="s">
        <v>270</v>
      </c>
      <c r="AU905" s="211" t="s">
        <v>87</v>
      </c>
      <c r="AV905" s="13" t="s">
        <v>87</v>
      </c>
      <c r="AW905" s="13" t="s">
        <v>38</v>
      </c>
      <c r="AX905" s="13" t="s">
        <v>77</v>
      </c>
      <c r="AY905" s="211" t="s">
        <v>118</v>
      </c>
    </row>
    <row r="906" spans="1:65" s="14" customFormat="1" ht="10">
      <c r="B906" s="212"/>
      <c r="C906" s="213"/>
      <c r="D906" s="194" t="s">
        <v>270</v>
      </c>
      <c r="E906" s="214" t="s">
        <v>19</v>
      </c>
      <c r="F906" s="215" t="s">
        <v>273</v>
      </c>
      <c r="G906" s="213"/>
      <c r="H906" s="216">
        <v>31.5</v>
      </c>
      <c r="I906" s="217"/>
      <c r="J906" s="213"/>
      <c r="K906" s="213"/>
      <c r="L906" s="218"/>
      <c r="M906" s="219"/>
      <c r="N906" s="220"/>
      <c r="O906" s="220"/>
      <c r="P906" s="220"/>
      <c r="Q906" s="220"/>
      <c r="R906" s="220"/>
      <c r="S906" s="220"/>
      <c r="T906" s="221"/>
      <c r="AT906" s="222" t="s">
        <v>270</v>
      </c>
      <c r="AU906" s="222" t="s">
        <v>87</v>
      </c>
      <c r="AV906" s="14" t="s">
        <v>145</v>
      </c>
      <c r="AW906" s="14" t="s">
        <v>38</v>
      </c>
      <c r="AX906" s="14" t="s">
        <v>85</v>
      </c>
      <c r="AY906" s="222" t="s">
        <v>118</v>
      </c>
    </row>
    <row r="907" spans="1:65" s="2" customFormat="1" ht="33" customHeight="1">
      <c r="A907" s="37"/>
      <c r="B907" s="38"/>
      <c r="C907" s="176" t="s">
        <v>973</v>
      </c>
      <c r="D907" s="176" t="s">
        <v>121</v>
      </c>
      <c r="E907" s="177" t="s">
        <v>974</v>
      </c>
      <c r="F907" s="178" t="s">
        <v>975</v>
      </c>
      <c r="G907" s="179" t="s">
        <v>317</v>
      </c>
      <c r="H907" s="180">
        <v>37.72</v>
      </c>
      <c r="I907" s="181"/>
      <c r="J907" s="182">
        <f>ROUND(I907*H907,2)</f>
        <v>0</v>
      </c>
      <c r="K907" s="178" t="s">
        <v>125</v>
      </c>
      <c r="L907" s="42"/>
      <c r="M907" s="183" t="s">
        <v>19</v>
      </c>
      <c r="N907" s="184" t="s">
        <v>48</v>
      </c>
      <c r="O907" s="67"/>
      <c r="P907" s="185">
        <f>O907*H907</f>
        <v>0</v>
      </c>
      <c r="Q907" s="185">
        <v>2.1700000000000001E-3</v>
      </c>
      <c r="R907" s="185">
        <f>Q907*H907</f>
        <v>8.1852400000000006E-2</v>
      </c>
      <c r="S907" s="185">
        <v>0</v>
      </c>
      <c r="T907" s="186">
        <f>S907*H907</f>
        <v>0</v>
      </c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R907" s="187" t="s">
        <v>407</v>
      </c>
      <c r="AT907" s="187" t="s">
        <v>121</v>
      </c>
      <c r="AU907" s="187" t="s">
        <v>87</v>
      </c>
      <c r="AY907" s="20" t="s">
        <v>118</v>
      </c>
      <c r="BE907" s="188">
        <f>IF(N907="základní",J907,0)</f>
        <v>0</v>
      </c>
      <c r="BF907" s="188">
        <f>IF(N907="snížená",J907,0)</f>
        <v>0</v>
      </c>
      <c r="BG907" s="188">
        <f>IF(N907="zákl. přenesená",J907,0)</f>
        <v>0</v>
      </c>
      <c r="BH907" s="188">
        <f>IF(N907="sníž. přenesená",J907,0)</f>
        <v>0</v>
      </c>
      <c r="BI907" s="188">
        <f>IF(N907="nulová",J907,0)</f>
        <v>0</v>
      </c>
      <c r="BJ907" s="20" t="s">
        <v>85</v>
      </c>
      <c r="BK907" s="188">
        <f>ROUND(I907*H907,2)</f>
        <v>0</v>
      </c>
      <c r="BL907" s="20" t="s">
        <v>407</v>
      </c>
      <c r="BM907" s="187" t="s">
        <v>976</v>
      </c>
    </row>
    <row r="908" spans="1:65" s="2" customFormat="1" ht="10">
      <c r="A908" s="37"/>
      <c r="B908" s="38"/>
      <c r="C908" s="39"/>
      <c r="D908" s="189" t="s">
        <v>128</v>
      </c>
      <c r="E908" s="39"/>
      <c r="F908" s="190" t="s">
        <v>977</v>
      </c>
      <c r="G908" s="39"/>
      <c r="H908" s="39"/>
      <c r="I908" s="191"/>
      <c r="J908" s="39"/>
      <c r="K908" s="39"/>
      <c r="L908" s="42"/>
      <c r="M908" s="192"/>
      <c r="N908" s="193"/>
      <c r="O908" s="67"/>
      <c r="P908" s="67"/>
      <c r="Q908" s="67"/>
      <c r="R908" s="67"/>
      <c r="S908" s="67"/>
      <c r="T908" s="68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T908" s="20" t="s">
        <v>128</v>
      </c>
      <c r="AU908" s="20" t="s">
        <v>87</v>
      </c>
    </row>
    <row r="909" spans="1:65" s="13" customFormat="1" ht="10">
      <c r="B909" s="201"/>
      <c r="C909" s="202"/>
      <c r="D909" s="194" t="s">
        <v>270</v>
      </c>
      <c r="E909" s="203" t="s">
        <v>19</v>
      </c>
      <c r="F909" s="204" t="s">
        <v>978</v>
      </c>
      <c r="G909" s="202"/>
      <c r="H909" s="205">
        <v>37.72</v>
      </c>
      <c r="I909" s="206"/>
      <c r="J909" s="202"/>
      <c r="K909" s="202"/>
      <c r="L909" s="207"/>
      <c r="M909" s="208"/>
      <c r="N909" s="209"/>
      <c r="O909" s="209"/>
      <c r="P909" s="209"/>
      <c r="Q909" s="209"/>
      <c r="R909" s="209"/>
      <c r="S909" s="209"/>
      <c r="T909" s="210"/>
      <c r="AT909" s="211" t="s">
        <v>270</v>
      </c>
      <c r="AU909" s="211" t="s">
        <v>87</v>
      </c>
      <c r="AV909" s="13" t="s">
        <v>87</v>
      </c>
      <c r="AW909" s="13" t="s">
        <v>38</v>
      </c>
      <c r="AX909" s="13" t="s">
        <v>77</v>
      </c>
      <c r="AY909" s="211" t="s">
        <v>118</v>
      </c>
    </row>
    <row r="910" spans="1:65" s="14" customFormat="1" ht="10">
      <c r="B910" s="212"/>
      <c r="C910" s="213"/>
      <c r="D910" s="194" t="s">
        <v>270</v>
      </c>
      <c r="E910" s="214" t="s">
        <v>19</v>
      </c>
      <c r="F910" s="215" t="s">
        <v>273</v>
      </c>
      <c r="G910" s="213"/>
      <c r="H910" s="216">
        <v>37.72</v>
      </c>
      <c r="I910" s="217"/>
      <c r="J910" s="213"/>
      <c r="K910" s="213"/>
      <c r="L910" s="218"/>
      <c r="M910" s="219"/>
      <c r="N910" s="220"/>
      <c r="O910" s="220"/>
      <c r="P910" s="220"/>
      <c r="Q910" s="220"/>
      <c r="R910" s="220"/>
      <c r="S910" s="220"/>
      <c r="T910" s="221"/>
      <c r="AT910" s="222" t="s">
        <v>270</v>
      </c>
      <c r="AU910" s="222" t="s">
        <v>87</v>
      </c>
      <c r="AV910" s="14" t="s">
        <v>145</v>
      </c>
      <c r="AW910" s="14" t="s">
        <v>38</v>
      </c>
      <c r="AX910" s="14" t="s">
        <v>85</v>
      </c>
      <c r="AY910" s="222" t="s">
        <v>118</v>
      </c>
    </row>
    <row r="911" spans="1:65" s="2" customFormat="1" ht="37.75" customHeight="1">
      <c r="A911" s="37"/>
      <c r="B911" s="38"/>
      <c r="C911" s="176" t="s">
        <v>979</v>
      </c>
      <c r="D911" s="176" t="s">
        <v>121</v>
      </c>
      <c r="E911" s="177" t="s">
        <v>980</v>
      </c>
      <c r="F911" s="178" t="s">
        <v>981</v>
      </c>
      <c r="G911" s="179" t="s">
        <v>317</v>
      </c>
      <c r="H911" s="180">
        <v>68.5</v>
      </c>
      <c r="I911" s="181"/>
      <c r="J911" s="182">
        <f>ROUND(I911*H911,2)</f>
        <v>0</v>
      </c>
      <c r="K911" s="178" t="s">
        <v>125</v>
      </c>
      <c r="L911" s="42"/>
      <c r="M911" s="183" t="s">
        <v>19</v>
      </c>
      <c r="N911" s="184" t="s">
        <v>48</v>
      </c>
      <c r="O911" s="67"/>
      <c r="P911" s="185">
        <f>O911*H911</f>
        <v>0</v>
      </c>
      <c r="Q911" s="185">
        <v>1.0200000000000001E-3</v>
      </c>
      <c r="R911" s="185">
        <f>Q911*H911</f>
        <v>6.9870000000000002E-2</v>
      </c>
      <c r="S911" s="185">
        <v>0</v>
      </c>
      <c r="T911" s="186">
        <f>S911*H911</f>
        <v>0</v>
      </c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R911" s="187" t="s">
        <v>407</v>
      </c>
      <c r="AT911" s="187" t="s">
        <v>121</v>
      </c>
      <c r="AU911" s="187" t="s">
        <v>87</v>
      </c>
      <c r="AY911" s="20" t="s">
        <v>118</v>
      </c>
      <c r="BE911" s="188">
        <f>IF(N911="základní",J911,0)</f>
        <v>0</v>
      </c>
      <c r="BF911" s="188">
        <f>IF(N911="snížená",J911,0)</f>
        <v>0</v>
      </c>
      <c r="BG911" s="188">
        <f>IF(N911="zákl. přenesená",J911,0)</f>
        <v>0</v>
      </c>
      <c r="BH911" s="188">
        <f>IF(N911="sníž. přenesená",J911,0)</f>
        <v>0</v>
      </c>
      <c r="BI911" s="188">
        <f>IF(N911="nulová",J911,0)</f>
        <v>0</v>
      </c>
      <c r="BJ911" s="20" t="s">
        <v>85</v>
      </c>
      <c r="BK911" s="188">
        <f>ROUND(I911*H911,2)</f>
        <v>0</v>
      </c>
      <c r="BL911" s="20" t="s">
        <v>407</v>
      </c>
      <c r="BM911" s="187" t="s">
        <v>982</v>
      </c>
    </row>
    <row r="912" spans="1:65" s="2" customFormat="1" ht="10">
      <c r="A912" s="37"/>
      <c r="B912" s="38"/>
      <c r="C912" s="39"/>
      <c r="D912" s="189" t="s">
        <v>128</v>
      </c>
      <c r="E912" s="39"/>
      <c r="F912" s="190" t="s">
        <v>983</v>
      </c>
      <c r="G912" s="39"/>
      <c r="H912" s="39"/>
      <c r="I912" s="191"/>
      <c r="J912" s="39"/>
      <c r="K912" s="39"/>
      <c r="L912" s="42"/>
      <c r="M912" s="192"/>
      <c r="N912" s="193"/>
      <c r="O912" s="67"/>
      <c r="P912" s="67"/>
      <c r="Q912" s="67"/>
      <c r="R912" s="67"/>
      <c r="S912" s="67"/>
      <c r="T912" s="68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T912" s="20" t="s">
        <v>128</v>
      </c>
      <c r="AU912" s="20" t="s">
        <v>87</v>
      </c>
    </row>
    <row r="913" spans="1:65" s="13" customFormat="1" ht="10">
      <c r="B913" s="201"/>
      <c r="C913" s="202"/>
      <c r="D913" s="194" t="s">
        <v>270</v>
      </c>
      <c r="E913" s="203" t="s">
        <v>19</v>
      </c>
      <c r="F913" s="204" t="s">
        <v>984</v>
      </c>
      <c r="G913" s="202"/>
      <c r="H913" s="205">
        <v>65.5</v>
      </c>
      <c r="I913" s="206"/>
      <c r="J913" s="202"/>
      <c r="K913" s="202"/>
      <c r="L913" s="207"/>
      <c r="M913" s="208"/>
      <c r="N913" s="209"/>
      <c r="O913" s="209"/>
      <c r="P913" s="209"/>
      <c r="Q913" s="209"/>
      <c r="R913" s="209"/>
      <c r="S913" s="209"/>
      <c r="T913" s="210"/>
      <c r="AT913" s="211" t="s">
        <v>270</v>
      </c>
      <c r="AU913" s="211" t="s">
        <v>87</v>
      </c>
      <c r="AV913" s="13" t="s">
        <v>87</v>
      </c>
      <c r="AW913" s="13" t="s">
        <v>38</v>
      </c>
      <c r="AX913" s="13" t="s">
        <v>77</v>
      </c>
      <c r="AY913" s="211" t="s">
        <v>118</v>
      </c>
    </row>
    <row r="914" spans="1:65" s="13" customFormat="1" ht="10">
      <c r="B914" s="201"/>
      <c r="C914" s="202"/>
      <c r="D914" s="194" t="s">
        <v>270</v>
      </c>
      <c r="E914" s="203" t="s">
        <v>19</v>
      </c>
      <c r="F914" s="204" t="s">
        <v>985</v>
      </c>
      <c r="G914" s="202"/>
      <c r="H914" s="205">
        <v>3</v>
      </c>
      <c r="I914" s="206"/>
      <c r="J914" s="202"/>
      <c r="K914" s="202"/>
      <c r="L914" s="207"/>
      <c r="M914" s="208"/>
      <c r="N914" s="209"/>
      <c r="O914" s="209"/>
      <c r="P914" s="209"/>
      <c r="Q914" s="209"/>
      <c r="R914" s="209"/>
      <c r="S914" s="209"/>
      <c r="T914" s="210"/>
      <c r="AT914" s="211" t="s">
        <v>270</v>
      </c>
      <c r="AU914" s="211" t="s">
        <v>87</v>
      </c>
      <c r="AV914" s="13" t="s">
        <v>87</v>
      </c>
      <c r="AW914" s="13" t="s">
        <v>38</v>
      </c>
      <c r="AX914" s="13" t="s">
        <v>77</v>
      </c>
      <c r="AY914" s="211" t="s">
        <v>118</v>
      </c>
    </row>
    <row r="915" spans="1:65" s="14" customFormat="1" ht="10">
      <c r="B915" s="212"/>
      <c r="C915" s="213"/>
      <c r="D915" s="194" t="s">
        <v>270</v>
      </c>
      <c r="E915" s="214" t="s">
        <v>19</v>
      </c>
      <c r="F915" s="215" t="s">
        <v>273</v>
      </c>
      <c r="G915" s="213"/>
      <c r="H915" s="216">
        <v>68.5</v>
      </c>
      <c r="I915" s="217"/>
      <c r="J915" s="213"/>
      <c r="K915" s="213"/>
      <c r="L915" s="218"/>
      <c r="M915" s="219"/>
      <c r="N915" s="220"/>
      <c r="O915" s="220"/>
      <c r="P915" s="220"/>
      <c r="Q915" s="220"/>
      <c r="R915" s="220"/>
      <c r="S915" s="220"/>
      <c r="T915" s="221"/>
      <c r="AT915" s="222" t="s">
        <v>270</v>
      </c>
      <c r="AU915" s="222" t="s">
        <v>87</v>
      </c>
      <c r="AV915" s="14" t="s">
        <v>145</v>
      </c>
      <c r="AW915" s="14" t="s">
        <v>38</v>
      </c>
      <c r="AX915" s="14" t="s">
        <v>85</v>
      </c>
      <c r="AY915" s="222" t="s">
        <v>118</v>
      </c>
    </row>
    <row r="916" spans="1:65" s="2" customFormat="1" ht="49" customHeight="1">
      <c r="A916" s="37"/>
      <c r="B916" s="38"/>
      <c r="C916" s="176" t="s">
        <v>986</v>
      </c>
      <c r="D916" s="176" t="s">
        <v>121</v>
      </c>
      <c r="E916" s="177" t="s">
        <v>987</v>
      </c>
      <c r="F916" s="178" t="s">
        <v>988</v>
      </c>
      <c r="G916" s="179" t="s">
        <v>639</v>
      </c>
      <c r="H916" s="180">
        <v>6</v>
      </c>
      <c r="I916" s="181"/>
      <c r="J916" s="182">
        <f>ROUND(I916*H916,2)</f>
        <v>0</v>
      </c>
      <c r="K916" s="178" t="s">
        <v>125</v>
      </c>
      <c r="L916" s="42"/>
      <c r="M916" s="183" t="s">
        <v>19</v>
      </c>
      <c r="N916" s="184" t="s">
        <v>48</v>
      </c>
      <c r="O916" s="67"/>
      <c r="P916" s="185">
        <f>O916*H916</f>
        <v>0</v>
      </c>
      <c r="Q916" s="185">
        <v>0</v>
      </c>
      <c r="R916" s="185">
        <f>Q916*H916</f>
        <v>0</v>
      </c>
      <c r="S916" s="185">
        <v>0</v>
      </c>
      <c r="T916" s="186">
        <f>S916*H916</f>
        <v>0</v>
      </c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R916" s="187" t="s">
        <v>407</v>
      </c>
      <c r="AT916" s="187" t="s">
        <v>121</v>
      </c>
      <c r="AU916" s="187" t="s">
        <v>87</v>
      </c>
      <c r="AY916" s="20" t="s">
        <v>118</v>
      </c>
      <c r="BE916" s="188">
        <f>IF(N916="základní",J916,0)</f>
        <v>0</v>
      </c>
      <c r="BF916" s="188">
        <f>IF(N916="snížená",J916,0)</f>
        <v>0</v>
      </c>
      <c r="BG916" s="188">
        <f>IF(N916="zákl. přenesená",J916,0)</f>
        <v>0</v>
      </c>
      <c r="BH916" s="188">
        <f>IF(N916="sníž. přenesená",J916,0)</f>
        <v>0</v>
      </c>
      <c r="BI916" s="188">
        <f>IF(N916="nulová",J916,0)</f>
        <v>0</v>
      </c>
      <c r="BJ916" s="20" t="s">
        <v>85</v>
      </c>
      <c r="BK916" s="188">
        <f>ROUND(I916*H916,2)</f>
        <v>0</v>
      </c>
      <c r="BL916" s="20" t="s">
        <v>407</v>
      </c>
      <c r="BM916" s="187" t="s">
        <v>989</v>
      </c>
    </row>
    <row r="917" spans="1:65" s="2" customFormat="1" ht="10">
      <c r="A917" s="37"/>
      <c r="B917" s="38"/>
      <c r="C917" s="39"/>
      <c r="D917" s="189" t="s">
        <v>128</v>
      </c>
      <c r="E917" s="39"/>
      <c r="F917" s="190" t="s">
        <v>990</v>
      </c>
      <c r="G917" s="39"/>
      <c r="H917" s="39"/>
      <c r="I917" s="191"/>
      <c r="J917" s="39"/>
      <c r="K917" s="39"/>
      <c r="L917" s="42"/>
      <c r="M917" s="192"/>
      <c r="N917" s="193"/>
      <c r="O917" s="67"/>
      <c r="P917" s="67"/>
      <c r="Q917" s="67"/>
      <c r="R917" s="67"/>
      <c r="S917" s="67"/>
      <c r="T917" s="68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T917" s="20" t="s">
        <v>128</v>
      </c>
      <c r="AU917" s="20" t="s">
        <v>87</v>
      </c>
    </row>
    <row r="918" spans="1:65" s="13" customFormat="1" ht="10">
      <c r="B918" s="201"/>
      <c r="C918" s="202"/>
      <c r="D918" s="194" t="s">
        <v>270</v>
      </c>
      <c r="E918" s="203" t="s">
        <v>19</v>
      </c>
      <c r="F918" s="204" t="s">
        <v>991</v>
      </c>
      <c r="G918" s="202"/>
      <c r="H918" s="205">
        <v>6</v>
      </c>
      <c r="I918" s="206"/>
      <c r="J918" s="202"/>
      <c r="K918" s="202"/>
      <c r="L918" s="207"/>
      <c r="M918" s="208"/>
      <c r="N918" s="209"/>
      <c r="O918" s="209"/>
      <c r="P918" s="209"/>
      <c r="Q918" s="209"/>
      <c r="R918" s="209"/>
      <c r="S918" s="209"/>
      <c r="T918" s="210"/>
      <c r="AT918" s="211" t="s">
        <v>270</v>
      </c>
      <c r="AU918" s="211" t="s">
        <v>87</v>
      </c>
      <c r="AV918" s="13" t="s">
        <v>87</v>
      </c>
      <c r="AW918" s="13" t="s">
        <v>38</v>
      </c>
      <c r="AX918" s="13" t="s">
        <v>85</v>
      </c>
      <c r="AY918" s="211" t="s">
        <v>118</v>
      </c>
    </row>
    <row r="919" spans="1:65" s="2" customFormat="1" ht="16.5" customHeight="1">
      <c r="A919" s="37"/>
      <c r="B919" s="38"/>
      <c r="C919" s="176" t="s">
        <v>992</v>
      </c>
      <c r="D919" s="176" t="s">
        <v>121</v>
      </c>
      <c r="E919" s="177" t="s">
        <v>993</v>
      </c>
      <c r="F919" s="178" t="s">
        <v>994</v>
      </c>
      <c r="G919" s="179" t="s">
        <v>317</v>
      </c>
      <c r="H919" s="180">
        <v>31.5</v>
      </c>
      <c r="I919" s="181"/>
      <c r="J919" s="182">
        <f>ROUND(I919*H919,2)</f>
        <v>0</v>
      </c>
      <c r="K919" s="178" t="s">
        <v>125</v>
      </c>
      <c r="L919" s="42"/>
      <c r="M919" s="183" t="s">
        <v>19</v>
      </c>
      <c r="N919" s="184" t="s">
        <v>48</v>
      </c>
      <c r="O919" s="67"/>
      <c r="P919" s="185">
        <f>O919*H919</f>
        <v>0</v>
      </c>
      <c r="Q919" s="185">
        <v>0</v>
      </c>
      <c r="R919" s="185">
        <f>Q919*H919</f>
        <v>0</v>
      </c>
      <c r="S919" s="185">
        <v>0</v>
      </c>
      <c r="T919" s="186">
        <f>S919*H919</f>
        <v>0</v>
      </c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R919" s="187" t="s">
        <v>407</v>
      </c>
      <c r="AT919" s="187" t="s">
        <v>121</v>
      </c>
      <c r="AU919" s="187" t="s">
        <v>87</v>
      </c>
      <c r="AY919" s="20" t="s">
        <v>118</v>
      </c>
      <c r="BE919" s="188">
        <f>IF(N919="základní",J919,0)</f>
        <v>0</v>
      </c>
      <c r="BF919" s="188">
        <f>IF(N919="snížená",J919,0)</f>
        <v>0</v>
      </c>
      <c r="BG919" s="188">
        <f>IF(N919="zákl. přenesená",J919,0)</f>
        <v>0</v>
      </c>
      <c r="BH919" s="188">
        <f>IF(N919="sníž. přenesená",J919,0)</f>
        <v>0</v>
      </c>
      <c r="BI919" s="188">
        <f>IF(N919="nulová",J919,0)</f>
        <v>0</v>
      </c>
      <c r="BJ919" s="20" t="s">
        <v>85</v>
      </c>
      <c r="BK919" s="188">
        <f>ROUND(I919*H919,2)</f>
        <v>0</v>
      </c>
      <c r="BL919" s="20" t="s">
        <v>407</v>
      </c>
      <c r="BM919" s="187" t="s">
        <v>995</v>
      </c>
    </row>
    <row r="920" spans="1:65" s="2" customFormat="1" ht="10">
      <c r="A920" s="37"/>
      <c r="B920" s="38"/>
      <c r="C920" s="39"/>
      <c r="D920" s="189" t="s">
        <v>128</v>
      </c>
      <c r="E920" s="39"/>
      <c r="F920" s="190" t="s">
        <v>996</v>
      </c>
      <c r="G920" s="39"/>
      <c r="H920" s="39"/>
      <c r="I920" s="191"/>
      <c r="J920" s="39"/>
      <c r="K920" s="39"/>
      <c r="L920" s="42"/>
      <c r="M920" s="192"/>
      <c r="N920" s="193"/>
      <c r="O920" s="67"/>
      <c r="P920" s="67"/>
      <c r="Q920" s="67"/>
      <c r="R920" s="67"/>
      <c r="S920" s="67"/>
      <c r="T920" s="68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T920" s="20" t="s">
        <v>128</v>
      </c>
      <c r="AU920" s="20" t="s">
        <v>87</v>
      </c>
    </row>
    <row r="921" spans="1:65" s="15" customFormat="1" ht="10">
      <c r="B921" s="228"/>
      <c r="C921" s="229"/>
      <c r="D921" s="194" t="s">
        <v>270</v>
      </c>
      <c r="E921" s="230" t="s">
        <v>19</v>
      </c>
      <c r="F921" s="231" t="s">
        <v>997</v>
      </c>
      <c r="G921" s="229"/>
      <c r="H921" s="230" t="s">
        <v>19</v>
      </c>
      <c r="I921" s="232"/>
      <c r="J921" s="229"/>
      <c r="K921" s="229"/>
      <c r="L921" s="233"/>
      <c r="M921" s="234"/>
      <c r="N921" s="235"/>
      <c r="O921" s="235"/>
      <c r="P921" s="235"/>
      <c r="Q921" s="235"/>
      <c r="R921" s="235"/>
      <c r="S921" s="235"/>
      <c r="T921" s="236"/>
      <c r="AT921" s="237" t="s">
        <v>270</v>
      </c>
      <c r="AU921" s="237" t="s">
        <v>87</v>
      </c>
      <c r="AV921" s="15" t="s">
        <v>85</v>
      </c>
      <c r="AW921" s="15" t="s">
        <v>38</v>
      </c>
      <c r="AX921" s="15" t="s">
        <v>77</v>
      </c>
      <c r="AY921" s="237" t="s">
        <v>118</v>
      </c>
    </row>
    <row r="922" spans="1:65" s="13" customFormat="1" ht="10">
      <c r="B922" s="201"/>
      <c r="C922" s="202"/>
      <c r="D922" s="194" t="s">
        <v>270</v>
      </c>
      <c r="E922" s="203" t="s">
        <v>19</v>
      </c>
      <c r="F922" s="204" t="s">
        <v>967</v>
      </c>
      <c r="G922" s="202"/>
      <c r="H922" s="205">
        <v>31.5</v>
      </c>
      <c r="I922" s="206"/>
      <c r="J922" s="202"/>
      <c r="K922" s="202"/>
      <c r="L922" s="207"/>
      <c r="M922" s="208"/>
      <c r="N922" s="209"/>
      <c r="O922" s="209"/>
      <c r="P922" s="209"/>
      <c r="Q922" s="209"/>
      <c r="R922" s="209"/>
      <c r="S922" s="209"/>
      <c r="T922" s="210"/>
      <c r="AT922" s="211" t="s">
        <v>270</v>
      </c>
      <c r="AU922" s="211" t="s">
        <v>87</v>
      </c>
      <c r="AV922" s="13" t="s">
        <v>87</v>
      </c>
      <c r="AW922" s="13" t="s">
        <v>38</v>
      </c>
      <c r="AX922" s="13" t="s">
        <v>77</v>
      </c>
      <c r="AY922" s="211" t="s">
        <v>118</v>
      </c>
    </row>
    <row r="923" spans="1:65" s="14" customFormat="1" ht="10">
      <c r="B923" s="212"/>
      <c r="C923" s="213"/>
      <c r="D923" s="194" t="s">
        <v>270</v>
      </c>
      <c r="E923" s="214" t="s">
        <v>19</v>
      </c>
      <c r="F923" s="215" t="s">
        <v>273</v>
      </c>
      <c r="G923" s="213"/>
      <c r="H923" s="216">
        <v>31.5</v>
      </c>
      <c r="I923" s="217"/>
      <c r="J923" s="213"/>
      <c r="K923" s="213"/>
      <c r="L923" s="218"/>
      <c r="M923" s="219"/>
      <c r="N923" s="220"/>
      <c r="O923" s="220"/>
      <c r="P923" s="220"/>
      <c r="Q923" s="220"/>
      <c r="R923" s="220"/>
      <c r="S923" s="220"/>
      <c r="T923" s="221"/>
      <c r="AT923" s="222" t="s">
        <v>270</v>
      </c>
      <c r="AU923" s="222" t="s">
        <v>87</v>
      </c>
      <c r="AV923" s="14" t="s">
        <v>145</v>
      </c>
      <c r="AW923" s="14" t="s">
        <v>38</v>
      </c>
      <c r="AX923" s="14" t="s">
        <v>85</v>
      </c>
      <c r="AY923" s="222" t="s">
        <v>118</v>
      </c>
    </row>
    <row r="924" spans="1:65" s="2" customFormat="1" ht="16.5" customHeight="1">
      <c r="A924" s="37"/>
      <c r="B924" s="38"/>
      <c r="C924" s="176" t="s">
        <v>998</v>
      </c>
      <c r="D924" s="176" t="s">
        <v>121</v>
      </c>
      <c r="E924" s="177" t="s">
        <v>999</v>
      </c>
      <c r="F924" s="178" t="s">
        <v>1000</v>
      </c>
      <c r="G924" s="179" t="s">
        <v>639</v>
      </c>
      <c r="H924" s="180">
        <v>32</v>
      </c>
      <c r="I924" s="181"/>
      <c r="J924" s="182">
        <f>ROUND(I924*H924,2)</f>
        <v>0</v>
      </c>
      <c r="K924" s="178" t="s">
        <v>125</v>
      </c>
      <c r="L924" s="42"/>
      <c r="M924" s="183" t="s">
        <v>19</v>
      </c>
      <c r="N924" s="184" t="s">
        <v>48</v>
      </c>
      <c r="O924" s="67"/>
      <c r="P924" s="185">
        <f>O924*H924</f>
        <v>0</v>
      </c>
      <c r="Q924" s="185">
        <v>0</v>
      </c>
      <c r="R924" s="185">
        <f>Q924*H924</f>
        <v>0</v>
      </c>
      <c r="S924" s="185">
        <v>0</v>
      </c>
      <c r="T924" s="186">
        <f>S924*H924</f>
        <v>0</v>
      </c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R924" s="187" t="s">
        <v>407</v>
      </c>
      <c r="AT924" s="187" t="s">
        <v>121</v>
      </c>
      <c r="AU924" s="187" t="s">
        <v>87</v>
      </c>
      <c r="AY924" s="20" t="s">
        <v>118</v>
      </c>
      <c r="BE924" s="188">
        <f>IF(N924="základní",J924,0)</f>
        <v>0</v>
      </c>
      <c r="BF924" s="188">
        <f>IF(N924="snížená",J924,0)</f>
        <v>0</v>
      </c>
      <c r="BG924" s="188">
        <f>IF(N924="zákl. přenesená",J924,0)</f>
        <v>0</v>
      </c>
      <c r="BH924" s="188">
        <f>IF(N924="sníž. přenesená",J924,0)</f>
        <v>0</v>
      </c>
      <c r="BI924" s="188">
        <f>IF(N924="nulová",J924,0)</f>
        <v>0</v>
      </c>
      <c r="BJ924" s="20" t="s">
        <v>85</v>
      </c>
      <c r="BK924" s="188">
        <f>ROUND(I924*H924,2)</f>
        <v>0</v>
      </c>
      <c r="BL924" s="20" t="s">
        <v>407</v>
      </c>
      <c r="BM924" s="187" t="s">
        <v>1001</v>
      </c>
    </row>
    <row r="925" spans="1:65" s="2" customFormat="1" ht="10">
      <c r="A925" s="37"/>
      <c r="B925" s="38"/>
      <c r="C925" s="39"/>
      <c r="D925" s="189" t="s">
        <v>128</v>
      </c>
      <c r="E925" s="39"/>
      <c r="F925" s="190" t="s">
        <v>1002</v>
      </c>
      <c r="G925" s="39"/>
      <c r="H925" s="39"/>
      <c r="I925" s="191"/>
      <c r="J925" s="39"/>
      <c r="K925" s="39"/>
      <c r="L925" s="42"/>
      <c r="M925" s="192"/>
      <c r="N925" s="193"/>
      <c r="O925" s="67"/>
      <c r="P925" s="67"/>
      <c r="Q925" s="67"/>
      <c r="R925" s="67"/>
      <c r="S925" s="67"/>
      <c r="T925" s="68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T925" s="20" t="s">
        <v>128</v>
      </c>
      <c r="AU925" s="20" t="s">
        <v>87</v>
      </c>
    </row>
    <row r="926" spans="1:65" s="15" customFormat="1" ht="10">
      <c r="B926" s="228"/>
      <c r="C926" s="229"/>
      <c r="D926" s="194" t="s">
        <v>270</v>
      </c>
      <c r="E926" s="230" t="s">
        <v>19</v>
      </c>
      <c r="F926" s="231" t="s">
        <v>997</v>
      </c>
      <c r="G926" s="229"/>
      <c r="H926" s="230" t="s">
        <v>19</v>
      </c>
      <c r="I926" s="232"/>
      <c r="J926" s="229"/>
      <c r="K926" s="229"/>
      <c r="L926" s="233"/>
      <c r="M926" s="234"/>
      <c r="N926" s="235"/>
      <c r="O926" s="235"/>
      <c r="P926" s="235"/>
      <c r="Q926" s="235"/>
      <c r="R926" s="235"/>
      <c r="S926" s="235"/>
      <c r="T926" s="236"/>
      <c r="AT926" s="237" t="s">
        <v>270</v>
      </c>
      <c r="AU926" s="237" t="s">
        <v>87</v>
      </c>
      <c r="AV926" s="15" t="s">
        <v>85</v>
      </c>
      <c r="AW926" s="15" t="s">
        <v>38</v>
      </c>
      <c r="AX926" s="15" t="s">
        <v>77</v>
      </c>
      <c r="AY926" s="237" t="s">
        <v>118</v>
      </c>
    </row>
    <row r="927" spans="1:65" s="13" customFormat="1" ht="10">
      <c r="B927" s="201"/>
      <c r="C927" s="202"/>
      <c r="D927" s="194" t="s">
        <v>270</v>
      </c>
      <c r="E927" s="203" t="s">
        <v>19</v>
      </c>
      <c r="F927" s="204" t="s">
        <v>1003</v>
      </c>
      <c r="G927" s="202"/>
      <c r="H927" s="205">
        <v>32</v>
      </c>
      <c r="I927" s="206"/>
      <c r="J927" s="202"/>
      <c r="K927" s="202"/>
      <c r="L927" s="207"/>
      <c r="M927" s="208"/>
      <c r="N927" s="209"/>
      <c r="O927" s="209"/>
      <c r="P927" s="209"/>
      <c r="Q927" s="209"/>
      <c r="R927" s="209"/>
      <c r="S927" s="209"/>
      <c r="T927" s="210"/>
      <c r="AT927" s="211" t="s">
        <v>270</v>
      </c>
      <c r="AU927" s="211" t="s">
        <v>87</v>
      </c>
      <c r="AV927" s="13" t="s">
        <v>87</v>
      </c>
      <c r="AW927" s="13" t="s">
        <v>38</v>
      </c>
      <c r="AX927" s="13" t="s">
        <v>77</v>
      </c>
      <c r="AY927" s="211" t="s">
        <v>118</v>
      </c>
    </row>
    <row r="928" spans="1:65" s="14" customFormat="1" ht="10">
      <c r="B928" s="212"/>
      <c r="C928" s="213"/>
      <c r="D928" s="194" t="s">
        <v>270</v>
      </c>
      <c r="E928" s="214" t="s">
        <v>19</v>
      </c>
      <c r="F928" s="215" t="s">
        <v>273</v>
      </c>
      <c r="G928" s="213"/>
      <c r="H928" s="216">
        <v>32</v>
      </c>
      <c r="I928" s="217"/>
      <c r="J928" s="213"/>
      <c r="K928" s="213"/>
      <c r="L928" s="218"/>
      <c r="M928" s="219"/>
      <c r="N928" s="220"/>
      <c r="O928" s="220"/>
      <c r="P928" s="220"/>
      <c r="Q928" s="220"/>
      <c r="R928" s="220"/>
      <c r="S928" s="220"/>
      <c r="T928" s="221"/>
      <c r="AT928" s="222" t="s">
        <v>270</v>
      </c>
      <c r="AU928" s="222" t="s">
        <v>87</v>
      </c>
      <c r="AV928" s="14" t="s">
        <v>145</v>
      </c>
      <c r="AW928" s="14" t="s">
        <v>38</v>
      </c>
      <c r="AX928" s="14" t="s">
        <v>85</v>
      </c>
      <c r="AY928" s="222" t="s">
        <v>118</v>
      </c>
    </row>
    <row r="929" spans="1:65" s="2" customFormat="1" ht="16.5" customHeight="1">
      <c r="A929" s="37"/>
      <c r="B929" s="38"/>
      <c r="C929" s="251" t="s">
        <v>1004</v>
      </c>
      <c r="D929" s="251" t="s">
        <v>369</v>
      </c>
      <c r="E929" s="252" t="s">
        <v>1005</v>
      </c>
      <c r="F929" s="253" t="s">
        <v>1006</v>
      </c>
      <c r="G929" s="254" t="s">
        <v>639</v>
      </c>
      <c r="H929" s="255">
        <v>32</v>
      </c>
      <c r="I929" s="256"/>
      <c r="J929" s="257">
        <f>ROUND(I929*H929,2)</f>
        <v>0</v>
      </c>
      <c r="K929" s="253" t="s">
        <v>125</v>
      </c>
      <c r="L929" s="258"/>
      <c r="M929" s="259" t="s">
        <v>19</v>
      </c>
      <c r="N929" s="260" t="s">
        <v>48</v>
      </c>
      <c r="O929" s="67"/>
      <c r="P929" s="185">
        <f>O929*H929</f>
        <v>0</v>
      </c>
      <c r="Q929" s="185">
        <v>1.8000000000000001E-4</v>
      </c>
      <c r="R929" s="185">
        <f>Q929*H929</f>
        <v>5.7600000000000004E-3</v>
      </c>
      <c r="S929" s="185">
        <v>0</v>
      </c>
      <c r="T929" s="186">
        <f>S929*H929</f>
        <v>0</v>
      </c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R929" s="187" t="s">
        <v>537</v>
      </c>
      <c r="AT929" s="187" t="s">
        <v>369</v>
      </c>
      <c r="AU929" s="187" t="s">
        <v>87</v>
      </c>
      <c r="AY929" s="20" t="s">
        <v>118</v>
      </c>
      <c r="BE929" s="188">
        <f>IF(N929="základní",J929,0)</f>
        <v>0</v>
      </c>
      <c r="BF929" s="188">
        <f>IF(N929="snížená",J929,0)</f>
        <v>0</v>
      </c>
      <c r="BG929" s="188">
        <f>IF(N929="zákl. přenesená",J929,0)</f>
        <v>0</v>
      </c>
      <c r="BH929" s="188">
        <f>IF(N929="sníž. přenesená",J929,0)</f>
        <v>0</v>
      </c>
      <c r="BI929" s="188">
        <f>IF(N929="nulová",J929,0)</f>
        <v>0</v>
      </c>
      <c r="BJ929" s="20" t="s">
        <v>85</v>
      </c>
      <c r="BK929" s="188">
        <f>ROUND(I929*H929,2)</f>
        <v>0</v>
      </c>
      <c r="BL929" s="20" t="s">
        <v>407</v>
      </c>
      <c r="BM929" s="187" t="s">
        <v>1007</v>
      </c>
    </row>
    <row r="930" spans="1:65" s="2" customFormat="1" ht="55.5" customHeight="1">
      <c r="A930" s="37"/>
      <c r="B930" s="38"/>
      <c r="C930" s="176" t="s">
        <v>1008</v>
      </c>
      <c r="D930" s="176" t="s">
        <v>121</v>
      </c>
      <c r="E930" s="177" t="s">
        <v>1009</v>
      </c>
      <c r="F930" s="178" t="s">
        <v>1010</v>
      </c>
      <c r="G930" s="179" t="s">
        <v>732</v>
      </c>
      <c r="H930" s="180">
        <v>0.157</v>
      </c>
      <c r="I930" s="181"/>
      <c r="J930" s="182">
        <f>ROUND(I930*H930,2)</f>
        <v>0</v>
      </c>
      <c r="K930" s="178" t="s">
        <v>125</v>
      </c>
      <c r="L930" s="42"/>
      <c r="M930" s="183" t="s">
        <v>19</v>
      </c>
      <c r="N930" s="184" t="s">
        <v>48</v>
      </c>
      <c r="O930" s="67"/>
      <c r="P930" s="185">
        <f>O930*H930</f>
        <v>0</v>
      </c>
      <c r="Q930" s="185">
        <v>0</v>
      </c>
      <c r="R930" s="185">
        <f>Q930*H930</f>
        <v>0</v>
      </c>
      <c r="S930" s="185">
        <v>0</v>
      </c>
      <c r="T930" s="186">
        <f>S930*H930</f>
        <v>0</v>
      </c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R930" s="187" t="s">
        <v>407</v>
      </c>
      <c r="AT930" s="187" t="s">
        <v>121</v>
      </c>
      <c r="AU930" s="187" t="s">
        <v>87</v>
      </c>
      <c r="AY930" s="20" t="s">
        <v>118</v>
      </c>
      <c r="BE930" s="188">
        <f>IF(N930="základní",J930,0)</f>
        <v>0</v>
      </c>
      <c r="BF930" s="188">
        <f>IF(N930="snížená",J930,0)</f>
        <v>0</v>
      </c>
      <c r="BG930" s="188">
        <f>IF(N930="zákl. přenesená",J930,0)</f>
        <v>0</v>
      </c>
      <c r="BH930" s="188">
        <f>IF(N930="sníž. přenesená",J930,0)</f>
        <v>0</v>
      </c>
      <c r="BI930" s="188">
        <f>IF(N930="nulová",J930,0)</f>
        <v>0</v>
      </c>
      <c r="BJ930" s="20" t="s">
        <v>85</v>
      </c>
      <c r="BK930" s="188">
        <f>ROUND(I930*H930,2)</f>
        <v>0</v>
      </c>
      <c r="BL930" s="20" t="s">
        <v>407</v>
      </c>
      <c r="BM930" s="187" t="s">
        <v>1011</v>
      </c>
    </row>
    <row r="931" spans="1:65" s="2" customFormat="1" ht="10">
      <c r="A931" s="37"/>
      <c r="B931" s="38"/>
      <c r="C931" s="39"/>
      <c r="D931" s="189" t="s">
        <v>128</v>
      </c>
      <c r="E931" s="39"/>
      <c r="F931" s="190" t="s">
        <v>1012</v>
      </c>
      <c r="G931" s="39"/>
      <c r="H931" s="39"/>
      <c r="I931" s="191"/>
      <c r="J931" s="39"/>
      <c r="K931" s="39"/>
      <c r="L931" s="42"/>
      <c r="M931" s="192"/>
      <c r="N931" s="193"/>
      <c r="O931" s="67"/>
      <c r="P931" s="67"/>
      <c r="Q931" s="67"/>
      <c r="R931" s="67"/>
      <c r="S931" s="67"/>
      <c r="T931" s="68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T931" s="20" t="s">
        <v>128</v>
      </c>
      <c r="AU931" s="20" t="s">
        <v>87</v>
      </c>
    </row>
    <row r="932" spans="1:65" s="2" customFormat="1" ht="76.400000000000006" customHeight="1">
      <c r="A932" s="37"/>
      <c r="B932" s="38"/>
      <c r="C932" s="176" t="s">
        <v>1013</v>
      </c>
      <c r="D932" s="176" t="s">
        <v>121</v>
      </c>
      <c r="E932" s="177" t="s">
        <v>1014</v>
      </c>
      <c r="F932" s="178" t="s">
        <v>1015</v>
      </c>
      <c r="G932" s="179" t="s">
        <v>732</v>
      </c>
      <c r="H932" s="180">
        <v>0.157</v>
      </c>
      <c r="I932" s="181"/>
      <c r="J932" s="182">
        <f>ROUND(I932*H932,2)</f>
        <v>0</v>
      </c>
      <c r="K932" s="178" t="s">
        <v>125</v>
      </c>
      <c r="L932" s="42"/>
      <c r="M932" s="183" t="s">
        <v>19</v>
      </c>
      <c r="N932" s="184" t="s">
        <v>48</v>
      </c>
      <c r="O932" s="67"/>
      <c r="P932" s="185">
        <f>O932*H932</f>
        <v>0</v>
      </c>
      <c r="Q932" s="185">
        <v>0</v>
      </c>
      <c r="R932" s="185">
        <f>Q932*H932</f>
        <v>0</v>
      </c>
      <c r="S932" s="185">
        <v>0</v>
      </c>
      <c r="T932" s="186">
        <f>S932*H932</f>
        <v>0</v>
      </c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R932" s="187" t="s">
        <v>407</v>
      </c>
      <c r="AT932" s="187" t="s">
        <v>121</v>
      </c>
      <c r="AU932" s="187" t="s">
        <v>87</v>
      </c>
      <c r="AY932" s="20" t="s">
        <v>118</v>
      </c>
      <c r="BE932" s="188">
        <f>IF(N932="základní",J932,0)</f>
        <v>0</v>
      </c>
      <c r="BF932" s="188">
        <f>IF(N932="snížená",J932,0)</f>
        <v>0</v>
      </c>
      <c r="BG932" s="188">
        <f>IF(N932="zákl. přenesená",J932,0)</f>
        <v>0</v>
      </c>
      <c r="BH932" s="188">
        <f>IF(N932="sníž. přenesená",J932,0)</f>
        <v>0</v>
      </c>
      <c r="BI932" s="188">
        <f>IF(N932="nulová",J932,0)</f>
        <v>0</v>
      </c>
      <c r="BJ932" s="20" t="s">
        <v>85</v>
      </c>
      <c r="BK932" s="188">
        <f>ROUND(I932*H932,2)</f>
        <v>0</v>
      </c>
      <c r="BL932" s="20" t="s">
        <v>407</v>
      </c>
      <c r="BM932" s="187" t="s">
        <v>1016</v>
      </c>
    </row>
    <row r="933" spans="1:65" s="2" customFormat="1" ht="10">
      <c r="A933" s="37"/>
      <c r="B933" s="38"/>
      <c r="C933" s="39"/>
      <c r="D933" s="189" t="s">
        <v>128</v>
      </c>
      <c r="E933" s="39"/>
      <c r="F933" s="190" t="s">
        <v>1017</v>
      </c>
      <c r="G933" s="39"/>
      <c r="H933" s="39"/>
      <c r="I933" s="191"/>
      <c r="J933" s="39"/>
      <c r="K933" s="39"/>
      <c r="L933" s="42"/>
      <c r="M933" s="192"/>
      <c r="N933" s="193"/>
      <c r="O933" s="67"/>
      <c r="P933" s="67"/>
      <c r="Q933" s="67"/>
      <c r="R933" s="67"/>
      <c r="S933" s="67"/>
      <c r="T933" s="68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T933" s="20" t="s">
        <v>128</v>
      </c>
      <c r="AU933" s="20" t="s">
        <v>87</v>
      </c>
    </row>
    <row r="934" spans="1:65" s="12" customFormat="1" ht="22.75" customHeight="1">
      <c r="B934" s="160"/>
      <c r="C934" s="161"/>
      <c r="D934" s="162" t="s">
        <v>76</v>
      </c>
      <c r="E934" s="174" t="s">
        <v>1018</v>
      </c>
      <c r="F934" s="174" t="s">
        <v>1019</v>
      </c>
      <c r="G934" s="161"/>
      <c r="H934" s="161"/>
      <c r="I934" s="164"/>
      <c r="J934" s="175">
        <f>BK934</f>
        <v>0</v>
      </c>
      <c r="K934" s="161"/>
      <c r="L934" s="166"/>
      <c r="M934" s="167"/>
      <c r="N934" s="168"/>
      <c r="O934" s="168"/>
      <c r="P934" s="169">
        <f>SUM(P935:P974)</f>
        <v>0</v>
      </c>
      <c r="Q934" s="168"/>
      <c r="R934" s="169">
        <f>SUM(R935:R974)</f>
        <v>0.28345025000000001</v>
      </c>
      <c r="S934" s="168"/>
      <c r="T934" s="170">
        <f>SUM(T935:T974)</f>
        <v>0</v>
      </c>
      <c r="AR934" s="171" t="s">
        <v>87</v>
      </c>
      <c r="AT934" s="172" t="s">
        <v>76</v>
      </c>
      <c r="AU934" s="172" t="s">
        <v>85</v>
      </c>
      <c r="AY934" s="171" t="s">
        <v>118</v>
      </c>
      <c r="BK934" s="173">
        <f>SUM(BK935:BK974)</f>
        <v>0</v>
      </c>
    </row>
    <row r="935" spans="1:65" s="2" customFormat="1" ht="33" customHeight="1">
      <c r="A935" s="37"/>
      <c r="B935" s="38"/>
      <c r="C935" s="176" t="s">
        <v>1020</v>
      </c>
      <c r="D935" s="176" t="s">
        <v>121</v>
      </c>
      <c r="E935" s="177" t="s">
        <v>1021</v>
      </c>
      <c r="F935" s="178" t="s">
        <v>1022</v>
      </c>
      <c r="G935" s="179" t="s">
        <v>267</v>
      </c>
      <c r="H935" s="180">
        <v>6.1950000000000003</v>
      </c>
      <c r="I935" s="181"/>
      <c r="J935" s="182">
        <f>ROUND(I935*H935,2)</f>
        <v>0</v>
      </c>
      <c r="K935" s="178" t="s">
        <v>125</v>
      </c>
      <c r="L935" s="42"/>
      <c r="M935" s="183" t="s">
        <v>19</v>
      </c>
      <c r="N935" s="184" t="s">
        <v>48</v>
      </c>
      <c r="O935" s="67"/>
      <c r="P935" s="185">
        <f>O935*H935</f>
        <v>0</v>
      </c>
      <c r="Q935" s="185">
        <v>2.5999999999999998E-4</v>
      </c>
      <c r="R935" s="185">
        <f>Q935*H935</f>
        <v>1.6106999999999998E-3</v>
      </c>
      <c r="S935" s="185">
        <v>0</v>
      </c>
      <c r="T935" s="186">
        <f>S935*H935</f>
        <v>0</v>
      </c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R935" s="187" t="s">
        <v>407</v>
      </c>
      <c r="AT935" s="187" t="s">
        <v>121</v>
      </c>
      <c r="AU935" s="187" t="s">
        <v>87</v>
      </c>
      <c r="AY935" s="20" t="s">
        <v>118</v>
      </c>
      <c r="BE935" s="188">
        <f>IF(N935="základní",J935,0)</f>
        <v>0</v>
      </c>
      <c r="BF935" s="188">
        <f>IF(N935="snížená",J935,0)</f>
        <v>0</v>
      </c>
      <c r="BG935" s="188">
        <f>IF(N935="zákl. přenesená",J935,0)</f>
        <v>0</v>
      </c>
      <c r="BH935" s="188">
        <f>IF(N935="sníž. přenesená",J935,0)</f>
        <v>0</v>
      </c>
      <c r="BI935" s="188">
        <f>IF(N935="nulová",J935,0)</f>
        <v>0</v>
      </c>
      <c r="BJ935" s="20" t="s">
        <v>85</v>
      </c>
      <c r="BK935" s="188">
        <f>ROUND(I935*H935,2)</f>
        <v>0</v>
      </c>
      <c r="BL935" s="20" t="s">
        <v>407</v>
      </c>
      <c r="BM935" s="187" t="s">
        <v>1023</v>
      </c>
    </row>
    <row r="936" spans="1:65" s="2" customFormat="1" ht="10">
      <c r="A936" s="37"/>
      <c r="B936" s="38"/>
      <c r="C936" s="39"/>
      <c r="D936" s="189" t="s">
        <v>128</v>
      </c>
      <c r="E936" s="39"/>
      <c r="F936" s="190" t="s">
        <v>1024</v>
      </c>
      <c r="G936" s="39"/>
      <c r="H936" s="39"/>
      <c r="I936" s="191"/>
      <c r="J936" s="39"/>
      <c r="K936" s="39"/>
      <c r="L936" s="42"/>
      <c r="M936" s="192"/>
      <c r="N936" s="193"/>
      <c r="O936" s="67"/>
      <c r="P936" s="67"/>
      <c r="Q936" s="67"/>
      <c r="R936" s="67"/>
      <c r="S936" s="67"/>
      <c r="T936" s="68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T936" s="20" t="s">
        <v>128</v>
      </c>
      <c r="AU936" s="20" t="s">
        <v>87</v>
      </c>
    </row>
    <row r="937" spans="1:65" s="13" customFormat="1" ht="10">
      <c r="B937" s="201"/>
      <c r="C937" s="202"/>
      <c r="D937" s="194" t="s">
        <v>270</v>
      </c>
      <c r="E937" s="203" t="s">
        <v>19</v>
      </c>
      <c r="F937" s="204" t="s">
        <v>320</v>
      </c>
      <c r="G937" s="202"/>
      <c r="H937" s="205">
        <v>2.9279999999999999</v>
      </c>
      <c r="I937" s="206"/>
      <c r="J937" s="202"/>
      <c r="K937" s="202"/>
      <c r="L937" s="207"/>
      <c r="M937" s="208"/>
      <c r="N937" s="209"/>
      <c r="O937" s="209"/>
      <c r="P937" s="209"/>
      <c r="Q937" s="209"/>
      <c r="R937" s="209"/>
      <c r="S937" s="209"/>
      <c r="T937" s="210"/>
      <c r="AT937" s="211" t="s">
        <v>270</v>
      </c>
      <c r="AU937" s="211" t="s">
        <v>87</v>
      </c>
      <c r="AV937" s="13" t="s">
        <v>87</v>
      </c>
      <c r="AW937" s="13" t="s">
        <v>38</v>
      </c>
      <c r="AX937" s="13" t="s">
        <v>77</v>
      </c>
      <c r="AY937" s="211" t="s">
        <v>118</v>
      </c>
    </row>
    <row r="938" spans="1:65" s="16" customFormat="1" ht="10">
      <c r="B938" s="238"/>
      <c r="C938" s="239"/>
      <c r="D938" s="194" t="s">
        <v>270</v>
      </c>
      <c r="E938" s="240" t="s">
        <v>19</v>
      </c>
      <c r="F938" s="241" t="s">
        <v>321</v>
      </c>
      <c r="G938" s="239"/>
      <c r="H938" s="242">
        <v>2.9279999999999999</v>
      </c>
      <c r="I938" s="243"/>
      <c r="J938" s="239"/>
      <c r="K938" s="239"/>
      <c r="L938" s="244"/>
      <c r="M938" s="245"/>
      <c r="N938" s="246"/>
      <c r="O938" s="246"/>
      <c r="P938" s="246"/>
      <c r="Q938" s="246"/>
      <c r="R938" s="246"/>
      <c r="S938" s="246"/>
      <c r="T938" s="247"/>
      <c r="AT938" s="248" t="s">
        <v>270</v>
      </c>
      <c r="AU938" s="248" t="s">
        <v>87</v>
      </c>
      <c r="AV938" s="16" t="s">
        <v>137</v>
      </c>
      <c r="AW938" s="16" t="s">
        <v>38</v>
      </c>
      <c r="AX938" s="16" t="s">
        <v>77</v>
      </c>
      <c r="AY938" s="248" t="s">
        <v>118</v>
      </c>
    </row>
    <row r="939" spans="1:65" s="13" customFormat="1" ht="10">
      <c r="B939" s="201"/>
      <c r="C939" s="202"/>
      <c r="D939" s="194" t="s">
        <v>270</v>
      </c>
      <c r="E939" s="203" t="s">
        <v>19</v>
      </c>
      <c r="F939" s="204" t="s">
        <v>322</v>
      </c>
      <c r="G939" s="202"/>
      <c r="H939" s="205">
        <v>2.226</v>
      </c>
      <c r="I939" s="206"/>
      <c r="J939" s="202"/>
      <c r="K939" s="202"/>
      <c r="L939" s="207"/>
      <c r="M939" s="208"/>
      <c r="N939" s="209"/>
      <c r="O939" s="209"/>
      <c r="P939" s="209"/>
      <c r="Q939" s="209"/>
      <c r="R939" s="209"/>
      <c r="S939" s="209"/>
      <c r="T939" s="210"/>
      <c r="AT939" s="211" t="s">
        <v>270</v>
      </c>
      <c r="AU939" s="211" t="s">
        <v>87</v>
      </c>
      <c r="AV939" s="13" t="s">
        <v>87</v>
      </c>
      <c r="AW939" s="13" t="s">
        <v>38</v>
      </c>
      <c r="AX939" s="13" t="s">
        <v>77</v>
      </c>
      <c r="AY939" s="211" t="s">
        <v>118</v>
      </c>
    </row>
    <row r="940" spans="1:65" s="13" customFormat="1" ht="10">
      <c r="B940" s="201"/>
      <c r="C940" s="202"/>
      <c r="D940" s="194" t="s">
        <v>270</v>
      </c>
      <c r="E940" s="203" t="s">
        <v>19</v>
      </c>
      <c r="F940" s="204" t="s">
        <v>323</v>
      </c>
      <c r="G940" s="202"/>
      <c r="H940" s="205">
        <v>1.0409999999999999</v>
      </c>
      <c r="I940" s="206"/>
      <c r="J940" s="202"/>
      <c r="K940" s="202"/>
      <c r="L940" s="207"/>
      <c r="M940" s="208"/>
      <c r="N940" s="209"/>
      <c r="O940" s="209"/>
      <c r="P940" s="209"/>
      <c r="Q940" s="209"/>
      <c r="R940" s="209"/>
      <c r="S940" s="209"/>
      <c r="T940" s="210"/>
      <c r="AT940" s="211" t="s">
        <v>270</v>
      </c>
      <c r="AU940" s="211" t="s">
        <v>87</v>
      </c>
      <c r="AV940" s="13" t="s">
        <v>87</v>
      </c>
      <c r="AW940" s="13" t="s">
        <v>38</v>
      </c>
      <c r="AX940" s="13" t="s">
        <v>77</v>
      </c>
      <c r="AY940" s="211" t="s">
        <v>118</v>
      </c>
    </row>
    <row r="941" spans="1:65" s="16" customFormat="1" ht="10">
      <c r="B941" s="238"/>
      <c r="C941" s="239"/>
      <c r="D941" s="194" t="s">
        <v>270</v>
      </c>
      <c r="E941" s="240" t="s">
        <v>19</v>
      </c>
      <c r="F941" s="241" t="s">
        <v>321</v>
      </c>
      <c r="G941" s="239"/>
      <c r="H941" s="242">
        <v>3.2669999999999999</v>
      </c>
      <c r="I941" s="243"/>
      <c r="J941" s="239"/>
      <c r="K941" s="239"/>
      <c r="L941" s="244"/>
      <c r="M941" s="245"/>
      <c r="N941" s="246"/>
      <c r="O941" s="246"/>
      <c r="P941" s="246"/>
      <c r="Q941" s="246"/>
      <c r="R941" s="246"/>
      <c r="S941" s="246"/>
      <c r="T941" s="247"/>
      <c r="AT941" s="248" t="s">
        <v>270</v>
      </c>
      <c r="AU941" s="248" t="s">
        <v>87</v>
      </c>
      <c r="AV941" s="16" t="s">
        <v>137</v>
      </c>
      <c r="AW941" s="16" t="s">
        <v>38</v>
      </c>
      <c r="AX941" s="16" t="s">
        <v>77</v>
      </c>
      <c r="AY941" s="248" t="s">
        <v>118</v>
      </c>
    </row>
    <row r="942" spans="1:65" s="14" customFormat="1" ht="10">
      <c r="B942" s="212"/>
      <c r="C942" s="213"/>
      <c r="D942" s="194" t="s">
        <v>270</v>
      </c>
      <c r="E942" s="214" t="s">
        <v>19</v>
      </c>
      <c r="F942" s="215" t="s">
        <v>273</v>
      </c>
      <c r="G942" s="213"/>
      <c r="H942" s="216">
        <v>6.1950000000000003</v>
      </c>
      <c r="I942" s="217"/>
      <c r="J942" s="213"/>
      <c r="K942" s="213"/>
      <c r="L942" s="218"/>
      <c r="M942" s="219"/>
      <c r="N942" s="220"/>
      <c r="O942" s="220"/>
      <c r="P942" s="220"/>
      <c r="Q942" s="220"/>
      <c r="R942" s="220"/>
      <c r="S942" s="220"/>
      <c r="T942" s="221"/>
      <c r="AT942" s="222" t="s">
        <v>270</v>
      </c>
      <c r="AU942" s="222" t="s">
        <v>87</v>
      </c>
      <c r="AV942" s="14" t="s">
        <v>145</v>
      </c>
      <c r="AW942" s="14" t="s">
        <v>38</v>
      </c>
      <c r="AX942" s="14" t="s">
        <v>85</v>
      </c>
      <c r="AY942" s="222" t="s">
        <v>118</v>
      </c>
    </row>
    <row r="943" spans="1:65" s="2" customFormat="1" ht="24.15" customHeight="1">
      <c r="A943" s="37"/>
      <c r="B943" s="38"/>
      <c r="C943" s="251" t="s">
        <v>1025</v>
      </c>
      <c r="D943" s="251" t="s">
        <v>369</v>
      </c>
      <c r="E943" s="252" t="s">
        <v>1026</v>
      </c>
      <c r="F943" s="253" t="s">
        <v>1027</v>
      </c>
      <c r="G943" s="254" t="s">
        <v>267</v>
      </c>
      <c r="H943" s="255">
        <v>6.1950000000000003</v>
      </c>
      <c r="I943" s="256"/>
      <c r="J943" s="257">
        <f>ROUND(I943*H943,2)</f>
        <v>0</v>
      </c>
      <c r="K943" s="253" t="s">
        <v>125</v>
      </c>
      <c r="L943" s="258"/>
      <c r="M943" s="259" t="s">
        <v>19</v>
      </c>
      <c r="N943" s="260" t="s">
        <v>48</v>
      </c>
      <c r="O943" s="67"/>
      <c r="P943" s="185">
        <f>O943*H943</f>
        <v>0</v>
      </c>
      <c r="Q943" s="185">
        <v>3.6810000000000002E-2</v>
      </c>
      <c r="R943" s="185">
        <f>Q943*H943</f>
        <v>0.22803795000000002</v>
      </c>
      <c r="S943" s="185">
        <v>0</v>
      </c>
      <c r="T943" s="186">
        <f>S943*H943</f>
        <v>0</v>
      </c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R943" s="187" t="s">
        <v>537</v>
      </c>
      <c r="AT943" s="187" t="s">
        <v>369</v>
      </c>
      <c r="AU943" s="187" t="s">
        <v>87</v>
      </c>
      <c r="AY943" s="20" t="s">
        <v>118</v>
      </c>
      <c r="BE943" s="188">
        <f>IF(N943="základní",J943,0)</f>
        <v>0</v>
      </c>
      <c r="BF943" s="188">
        <f>IF(N943="snížená",J943,0)</f>
        <v>0</v>
      </c>
      <c r="BG943" s="188">
        <f>IF(N943="zákl. přenesená",J943,0)</f>
        <v>0</v>
      </c>
      <c r="BH943" s="188">
        <f>IF(N943="sníž. přenesená",J943,0)</f>
        <v>0</v>
      </c>
      <c r="BI943" s="188">
        <f>IF(N943="nulová",J943,0)</f>
        <v>0</v>
      </c>
      <c r="BJ943" s="20" t="s">
        <v>85</v>
      </c>
      <c r="BK943" s="188">
        <f>ROUND(I943*H943,2)</f>
        <v>0</v>
      </c>
      <c r="BL943" s="20" t="s">
        <v>407</v>
      </c>
      <c r="BM943" s="187" t="s">
        <v>1028</v>
      </c>
    </row>
    <row r="944" spans="1:65" s="2" customFormat="1" ht="24.15" customHeight="1">
      <c r="A944" s="37"/>
      <c r="B944" s="38"/>
      <c r="C944" s="176" t="s">
        <v>1029</v>
      </c>
      <c r="D944" s="176" t="s">
        <v>121</v>
      </c>
      <c r="E944" s="177" t="s">
        <v>1030</v>
      </c>
      <c r="F944" s="178" t="s">
        <v>1031</v>
      </c>
      <c r="G944" s="179" t="s">
        <v>639</v>
      </c>
      <c r="H944" s="180">
        <v>2</v>
      </c>
      <c r="I944" s="181"/>
      <c r="J944" s="182">
        <f>ROUND(I944*H944,2)</f>
        <v>0</v>
      </c>
      <c r="K944" s="178" t="s">
        <v>125</v>
      </c>
      <c r="L944" s="42"/>
      <c r="M944" s="183" t="s">
        <v>19</v>
      </c>
      <c r="N944" s="184" t="s">
        <v>48</v>
      </c>
      <c r="O944" s="67"/>
      <c r="P944" s="185">
        <f>O944*H944</f>
        <v>0</v>
      </c>
      <c r="Q944" s="185">
        <v>2.5999999999999998E-4</v>
      </c>
      <c r="R944" s="185">
        <f>Q944*H944</f>
        <v>5.1999999999999995E-4</v>
      </c>
      <c r="S944" s="185">
        <v>0</v>
      </c>
      <c r="T944" s="186">
        <f>S944*H944</f>
        <v>0</v>
      </c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R944" s="187" t="s">
        <v>407</v>
      </c>
      <c r="AT944" s="187" t="s">
        <v>121</v>
      </c>
      <c r="AU944" s="187" t="s">
        <v>87</v>
      </c>
      <c r="AY944" s="20" t="s">
        <v>118</v>
      </c>
      <c r="BE944" s="188">
        <f>IF(N944="základní",J944,0)</f>
        <v>0</v>
      </c>
      <c r="BF944" s="188">
        <f>IF(N944="snížená",J944,0)</f>
        <v>0</v>
      </c>
      <c r="BG944" s="188">
        <f>IF(N944="zákl. přenesená",J944,0)</f>
        <v>0</v>
      </c>
      <c r="BH944" s="188">
        <f>IF(N944="sníž. přenesená",J944,0)</f>
        <v>0</v>
      </c>
      <c r="BI944" s="188">
        <f>IF(N944="nulová",J944,0)</f>
        <v>0</v>
      </c>
      <c r="BJ944" s="20" t="s">
        <v>85</v>
      </c>
      <c r="BK944" s="188">
        <f>ROUND(I944*H944,2)</f>
        <v>0</v>
      </c>
      <c r="BL944" s="20" t="s">
        <v>407</v>
      </c>
      <c r="BM944" s="187" t="s">
        <v>1032</v>
      </c>
    </row>
    <row r="945" spans="1:65" s="2" customFormat="1" ht="10">
      <c r="A945" s="37"/>
      <c r="B945" s="38"/>
      <c r="C945" s="39"/>
      <c r="D945" s="189" t="s">
        <v>128</v>
      </c>
      <c r="E945" s="39"/>
      <c r="F945" s="190" t="s">
        <v>1033</v>
      </c>
      <c r="G945" s="39"/>
      <c r="H945" s="39"/>
      <c r="I945" s="191"/>
      <c r="J945" s="39"/>
      <c r="K945" s="39"/>
      <c r="L945" s="42"/>
      <c r="M945" s="192"/>
      <c r="N945" s="193"/>
      <c r="O945" s="67"/>
      <c r="P945" s="67"/>
      <c r="Q945" s="67"/>
      <c r="R945" s="67"/>
      <c r="S945" s="67"/>
      <c r="T945" s="68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T945" s="20" t="s">
        <v>128</v>
      </c>
      <c r="AU945" s="20" t="s">
        <v>87</v>
      </c>
    </row>
    <row r="946" spans="1:65" s="13" customFormat="1" ht="10">
      <c r="B946" s="201"/>
      <c r="C946" s="202"/>
      <c r="D946" s="194" t="s">
        <v>270</v>
      </c>
      <c r="E946" s="203" t="s">
        <v>19</v>
      </c>
      <c r="F946" s="204" t="s">
        <v>1034</v>
      </c>
      <c r="G946" s="202"/>
      <c r="H946" s="205">
        <v>2</v>
      </c>
      <c r="I946" s="206"/>
      <c r="J946" s="202"/>
      <c r="K946" s="202"/>
      <c r="L946" s="207"/>
      <c r="M946" s="208"/>
      <c r="N946" s="209"/>
      <c r="O946" s="209"/>
      <c r="P946" s="209"/>
      <c r="Q946" s="209"/>
      <c r="R946" s="209"/>
      <c r="S946" s="209"/>
      <c r="T946" s="210"/>
      <c r="AT946" s="211" t="s">
        <v>270</v>
      </c>
      <c r="AU946" s="211" t="s">
        <v>87</v>
      </c>
      <c r="AV946" s="13" t="s">
        <v>87</v>
      </c>
      <c r="AW946" s="13" t="s">
        <v>38</v>
      </c>
      <c r="AX946" s="13" t="s">
        <v>77</v>
      </c>
      <c r="AY946" s="211" t="s">
        <v>118</v>
      </c>
    </row>
    <row r="947" spans="1:65" s="14" customFormat="1" ht="10">
      <c r="B947" s="212"/>
      <c r="C947" s="213"/>
      <c r="D947" s="194" t="s">
        <v>270</v>
      </c>
      <c r="E947" s="214" t="s">
        <v>19</v>
      </c>
      <c r="F947" s="215" t="s">
        <v>273</v>
      </c>
      <c r="G947" s="213"/>
      <c r="H947" s="216">
        <v>2</v>
      </c>
      <c r="I947" s="217"/>
      <c r="J947" s="213"/>
      <c r="K947" s="213"/>
      <c r="L947" s="218"/>
      <c r="M947" s="219"/>
      <c r="N947" s="220"/>
      <c r="O947" s="220"/>
      <c r="P947" s="220"/>
      <c r="Q947" s="220"/>
      <c r="R947" s="220"/>
      <c r="S947" s="220"/>
      <c r="T947" s="221"/>
      <c r="AT947" s="222" t="s">
        <v>270</v>
      </c>
      <c r="AU947" s="222" t="s">
        <v>87</v>
      </c>
      <c r="AV947" s="14" t="s">
        <v>145</v>
      </c>
      <c r="AW947" s="14" t="s">
        <v>38</v>
      </c>
      <c r="AX947" s="14" t="s">
        <v>85</v>
      </c>
      <c r="AY947" s="222" t="s">
        <v>118</v>
      </c>
    </row>
    <row r="948" spans="1:65" s="2" customFormat="1" ht="21.75" customHeight="1">
      <c r="A948" s="37"/>
      <c r="B948" s="38"/>
      <c r="C948" s="251" t="s">
        <v>1035</v>
      </c>
      <c r="D948" s="251" t="s">
        <v>369</v>
      </c>
      <c r="E948" s="252" t="s">
        <v>1036</v>
      </c>
      <c r="F948" s="253" t="s">
        <v>1037</v>
      </c>
      <c r="G948" s="254" t="s">
        <v>267</v>
      </c>
      <c r="H948" s="255">
        <v>0.72</v>
      </c>
      <c r="I948" s="256"/>
      <c r="J948" s="257">
        <f>ROUND(I948*H948,2)</f>
        <v>0</v>
      </c>
      <c r="K948" s="253" t="s">
        <v>125</v>
      </c>
      <c r="L948" s="258"/>
      <c r="M948" s="259" t="s">
        <v>19</v>
      </c>
      <c r="N948" s="260" t="s">
        <v>48</v>
      </c>
      <c r="O948" s="67"/>
      <c r="P948" s="185">
        <f>O948*H948</f>
        <v>0</v>
      </c>
      <c r="Q948" s="185">
        <v>4.0280000000000003E-2</v>
      </c>
      <c r="R948" s="185">
        <f>Q948*H948</f>
        <v>2.9001600000000002E-2</v>
      </c>
      <c r="S948" s="185">
        <v>0</v>
      </c>
      <c r="T948" s="186">
        <f>S948*H948</f>
        <v>0</v>
      </c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R948" s="187" t="s">
        <v>537</v>
      </c>
      <c r="AT948" s="187" t="s">
        <v>369</v>
      </c>
      <c r="AU948" s="187" t="s">
        <v>87</v>
      </c>
      <c r="AY948" s="20" t="s">
        <v>118</v>
      </c>
      <c r="BE948" s="188">
        <f>IF(N948="základní",J948,0)</f>
        <v>0</v>
      </c>
      <c r="BF948" s="188">
        <f>IF(N948="snížená",J948,0)</f>
        <v>0</v>
      </c>
      <c r="BG948" s="188">
        <f>IF(N948="zákl. přenesená",J948,0)</f>
        <v>0</v>
      </c>
      <c r="BH948" s="188">
        <f>IF(N948="sníž. přenesená",J948,0)</f>
        <v>0</v>
      </c>
      <c r="BI948" s="188">
        <f>IF(N948="nulová",J948,0)</f>
        <v>0</v>
      </c>
      <c r="BJ948" s="20" t="s">
        <v>85</v>
      </c>
      <c r="BK948" s="188">
        <f>ROUND(I948*H948,2)</f>
        <v>0</v>
      </c>
      <c r="BL948" s="20" t="s">
        <v>407</v>
      </c>
      <c r="BM948" s="187" t="s">
        <v>1038</v>
      </c>
    </row>
    <row r="949" spans="1:65" s="13" customFormat="1" ht="10">
      <c r="B949" s="201"/>
      <c r="C949" s="202"/>
      <c r="D949" s="194" t="s">
        <v>270</v>
      </c>
      <c r="E949" s="203" t="s">
        <v>19</v>
      </c>
      <c r="F949" s="204" t="s">
        <v>324</v>
      </c>
      <c r="G949" s="202"/>
      <c r="H949" s="205">
        <v>0.72</v>
      </c>
      <c r="I949" s="206"/>
      <c r="J949" s="202"/>
      <c r="K949" s="202"/>
      <c r="L949" s="207"/>
      <c r="M949" s="208"/>
      <c r="N949" s="209"/>
      <c r="O949" s="209"/>
      <c r="P949" s="209"/>
      <c r="Q949" s="209"/>
      <c r="R949" s="209"/>
      <c r="S949" s="209"/>
      <c r="T949" s="210"/>
      <c r="AT949" s="211" t="s">
        <v>270</v>
      </c>
      <c r="AU949" s="211" t="s">
        <v>87</v>
      </c>
      <c r="AV949" s="13" t="s">
        <v>87</v>
      </c>
      <c r="AW949" s="13" t="s">
        <v>38</v>
      </c>
      <c r="AX949" s="13" t="s">
        <v>77</v>
      </c>
      <c r="AY949" s="211" t="s">
        <v>118</v>
      </c>
    </row>
    <row r="950" spans="1:65" s="14" customFormat="1" ht="10">
      <c r="B950" s="212"/>
      <c r="C950" s="213"/>
      <c r="D950" s="194" t="s">
        <v>270</v>
      </c>
      <c r="E950" s="214" t="s">
        <v>19</v>
      </c>
      <c r="F950" s="215" t="s">
        <v>273</v>
      </c>
      <c r="G950" s="213"/>
      <c r="H950" s="216">
        <v>0.72</v>
      </c>
      <c r="I950" s="217"/>
      <c r="J950" s="213"/>
      <c r="K950" s="213"/>
      <c r="L950" s="218"/>
      <c r="M950" s="219"/>
      <c r="N950" s="220"/>
      <c r="O950" s="220"/>
      <c r="P950" s="220"/>
      <c r="Q950" s="220"/>
      <c r="R950" s="220"/>
      <c r="S950" s="220"/>
      <c r="T950" s="221"/>
      <c r="AT950" s="222" t="s">
        <v>270</v>
      </c>
      <c r="AU950" s="222" t="s">
        <v>87</v>
      </c>
      <c r="AV950" s="14" t="s">
        <v>145</v>
      </c>
      <c r="AW950" s="14" t="s">
        <v>38</v>
      </c>
      <c r="AX950" s="14" t="s">
        <v>85</v>
      </c>
      <c r="AY950" s="222" t="s">
        <v>118</v>
      </c>
    </row>
    <row r="951" spans="1:65" s="2" customFormat="1" ht="33" customHeight="1">
      <c r="A951" s="37"/>
      <c r="B951" s="38"/>
      <c r="C951" s="176" t="s">
        <v>1039</v>
      </c>
      <c r="D951" s="176" t="s">
        <v>121</v>
      </c>
      <c r="E951" s="177" t="s">
        <v>1040</v>
      </c>
      <c r="F951" s="178" t="s">
        <v>1041</v>
      </c>
      <c r="G951" s="179" t="s">
        <v>317</v>
      </c>
      <c r="H951" s="180">
        <v>5.98</v>
      </c>
      <c r="I951" s="181"/>
      <c r="J951" s="182">
        <f>ROUND(I951*H951,2)</f>
        <v>0</v>
      </c>
      <c r="K951" s="178" t="s">
        <v>125</v>
      </c>
      <c r="L951" s="42"/>
      <c r="M951" s="183" t="s">
        <v>19</v>
      </c>
      <c r="N951" s="184" t="s">
        <v>48</v>
      </c>
      <c r="O951" s="67"/>
      <c r="P951" s="185">
        <f>O951*H951</f>
        <v>0</v>
      </c>
      <c r="Q951" s="185">
        <v>0</v>
      </c>
      <c r="R951" s="185">
        <f>Q951*H951</f>
        <v>0</v>
      </c>
      <c r="S951" s="185">
        <v>0</v>
      </c>
      <c r="T951" s="186">
        <f>S951*H951</f>
        <v>0</v>
      </c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R951" s="187" t="s">
        <v>407</v>
      </c>
      <c r="AT951" s="187" t="s">
        <v>121</v>
      </c>
      <c r="AU951" s="187" t="s">
        <v>87</v>
      </c>
      <c r="AY951" s="20" t="s">
        <v>118</v>
      </c>
      <c r="BE951" s="188">
        <f>IF(N951="základní",J951,0)</f>
        <v>0</v>
      </c>
      <c r="BF951" s="188">
        <f>IF(N951="snížená",J951,0)</f>
        <v>0</v>
      </c>
      <c r="BG951" s="188">
        <f>IF(N951="zákl. přenesená",J951,0)</f>
        <v>0</v>
      </c>
      <c r="BH951" s="188">
        <f>IF(N951="sníž. přenesená",J951,0)</f>
        <v>0</v>
      </c>
      <c r="BI951" s="188">
        <f>IF(N951="nulová",J951,0)</f>
        <v>0</v>
      </c>
      <c r="BJ951" s="20" t="s">
        <v>85</v>
      </c>
      <c r="BK951" s="188">
        <f>ROUND(I951*H951,2)</f>
        <v>0</v>
      </c>
      <c r="BL951" s="20" t="s">
        <v>407</v>
      </c>
      <c r="BM951" s="187" t="s">
        <v>1042</v>
      </c>
    </row>
    <row r="952" spans="1:65" s="2" customFormat="1" ht="10">
      <c r="A952" s="37"/>
      <c r="B952" s="38"/>
      <c r="C952" s="39"/>
      <c r="D952" s="189" t="s">
        <v>128</v>
      </c>
      <c r="E952" s="39"/>
      <c r="F952" s="190" t="s">
        <v>1043</v>
      </c>
      <c r="G952" s="39"/>
      <c r="H952" s="39"/>
      <c r="I952" s="191"/>
      <c r="J952" s="39"/>
      <c r="K952" s="39"/>
      <c r="L952" s="42"/>
      <c r="M952" s="192"/>
      <c r="N952" s="193"/>
      <c r="O952" s="67"/>
      <c r="P952" s="67"/>
      <c r="Q952" s="67"/>
      <c r="R952" s="67"/>
      <c r="S952" s="67"/>
      <c r="T952" s="68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T952" s="20" t="s">
        <v>128</v>
      </c>
      <c r="AU952" s="20" t="s">
        <v>87</v>
      </c>
    </row>
    <row r="953" spans="1:65" s="13" customFormat="1" ht="10">
      <c r="B953" s="201"/>
      <c r="C953" s="202"/>
      <c r="D953" s="194" t="s">
        <v>270</v>
      </c>
      <c r="E953" s="203" t="s">
        <v>19</v>
      </c>
      <c r="F953" s="204" t="s">
        <v>1044</v>
      </c>
      <c r="G953" s="202"/>
      <c r="H953" s="205">
        <v>2.21</v>
      </c>
      <c r="I953" s="206"/>
      <c r="J953" s="202"/>
      <c r="K953" s="202"/>
      <c r="L953" s="207"/>
      <c r="M953" s="208"/>
      <c r="N953" s="209"/>
      <c r="O953" s="209"/>
      <c r="P953" s="209"/>
      <c r="Q953" s="209"/>
      <c r="R953" s="209"/>
      <c r="S953" s="209"/>
      <c r="T953" s="210"/>
      <c r="AT953" s="211" t="s">
        <v>270</v>
      </c>
      <c r="AU953" s="211" t="s">
        <v>87</v>
      </c>
      <c r="AV953" s="13" t="s">
        <v>87</v>
      </c>
      <c r="AW953" s="13" t="s">
        <v>38</v>
      </c>
      <c r="AX953" s="13" t="s">
        <v>77</v>
      </c>
      <c r="AY953" s="211" t="s">
        <v>118</v>
      </c>
    </row>
    <row r="954" spans="1:65" s="16" customFormat="1" ht="10">
      <c r="B954" s="238"/>
      <c r="C954" s="239"/>
      <c r="D954" s="194" t="s">
        <v>270</v>
      </c>
      <c r="E954" s="240" t="s">
        <v>19</v>
      </c>
      <c r="F954" s="241" t="s">
        <v>321</v>
      </c>
      <c r="G954" s="239"/>
      <c r="H954" s="242">
        <v>2.21</v>
      </c>
      <c r="I954" s="243"/>
      <c r="J954" s="239"/>
      <c r="K954" s="239"/>
      <c r="L954" s="244"/>
      <c r="M954" s="245"/>
      <c r="N954" s="246"/>
      <c r="O954" s="246"/>
      <c r="P954" s="246"/>
      <c r="Q954" s="246"/>
      <c r="R954" s="246"/>
      <c r="S954" s="246"/>
      <c r="T954" s="247"/>
      <c r="AT954" s="248" t="s">
        <v>270</v>
      </c>
      <c r="AU954" s="248" t="s">
        <v>87</v>
      </c>
      <c r="AV954" s="16" t="s">
        <v>137</v>
      </c>
      <c r="AW954" s="16" t="s">
        <v>38</v>
      </c>
      <c r="AX954" s="16" t="s">
        <v>77</v>
      </c>
      <c r="AY954" s="248" t="s">
        <v>118</v>
      </c>
    </row>
    <row r="955" spans="1:65" s="13" customFormat="1" ht="10">
      <c r="B955" s="201"/>
      <c r="C955" s="202"/>
      <c r="D955" s="194" t="s">
        <v>270</v>
      </c>
      <c r="E955" s="203" t="s">
        <v>19</v>
      </c>
      <c r="F955" s="204" t="s">
        <v>1045</v>
      </c>
      <c r="G955" s="202"/>
      <c r="H955" s="205">
        <v>1.68</v>
      </c>
      <c r="I955" s="206"/>
      <c r="J955" s="202"/>
      <c r="K955" s="202"/>
      <c r="L955" s="207"/>
      <c r="M955" s="208"/>
      <c r="N955" s="209"/>
      <c r="O955" s="209"/>
      <c r="P955" s="209"/>
      <c r="Q955" s="209"/>
      <c r="R955" s="209"/>
      <c r="S955" s="209"/>
      <c r="T955" s="210"/>
      <c r="AT955" s="211" t="s">
        <v>270</v>
      </c>
      <c r="AU955" s="211" t="s">
        <v>87</v>
      </c>
      <c r="AV955" s="13" t="s">
        <v>87</v>
      </c>
      <c r="AW955" s="13" t="s">
        <v>38</v>
      </c>
      <c r="AX955" s="13" t="s">
        <v>77</v>
      </c>
      <c r="AY955" s="211" t="s">
        <v>118</v>
      </c>
    </row>
    <row r="956" spans="1:65" s="13" customFormat="1" ht="10">
      <c r="B956" s="201"/>
      <c r="C956" s="202"/>
      <c r="D956" s="194" t="s">
        <v>270</v>
      </c>
      <c r="E956" s="203" t="s">
        <v>19</v>
      </c>
      <c r="F956" s="204" t="s">
        <v>1046</v>
      </c>
      <c r="G956" s="202"/>
      <c r="H956" s="205">
        <v>0.89</v>
      </c>
      <c r="I956" s="206"/>
      <c r="J956" s="202"/>
      <c r="K956" s="202"/>
      <c r="L956" s="207"/>
      <c r="M956" s="208"/>
      <c r="N956" s="209"/>
      <c r="O956" s="209"/>
      <c r="P956" s="209"/>
      <c r="Q956" s="209"/>
      <c r="R956" s="209"/>
      <c r="S956" s="209"/>
      <c r="T956" s="210"/>
      <c r="AT956" s="211" t="s">
        <v>270</v>
      </c>
      <c r="AU956" s="211" t="s">
        <v>87</v>
      </c>
      <c r="AV956" s="13" t="s">
        <v>87</v>
      </c>
      <c r="AW956" s="13" t="s">
        <v>38</v>
      </c>
      <c r="AX956" s="13" t="s">
        <v>77</v>
      </c>
      <c r="AY956" s="211" t="s">
        <v>118</v>
      </c>
    </row>
    <row r="957" spans="1:65" s="16" customFormat="1" ht="10">
      <c r="B957" s="238"/>
      <c r="C957" s="239"/>
      <c r="D957" s="194" t="s">
        <v>270</v>
      </c>
      <c r="E957" s="240" t="s">
        <v>19</v>
      </c>
      <c r="F957" s="241" t="s">
        <v>321</v>
      </c>
      <c r="G957" s="239"/>
      <c r="H957" s="242">
        <v>2.57</v>
      </c>
      <c r="I957" s="243"/>
      <c r="J957" s="239"/>
      <c r="K957" s="239"/>
      <c r="L957" s="244"/>
      <c r="M957" s="245"/>
      <c r="N957" s="246"/>
      <c r="O957" s="246"/>
      <c r="P957" s="246"/>
      <c r="Q957" s="246"/>
      <c r="R957" s="246"/>
      <c r="S957" s="246"/>
      <c r="T957" s="247"/>
      <c r="AT957" s="248" t="s">
        <v>270</v>
      </c>
      <c r="AU957" s="248" t="s">
        <v>87</v>
      </c>
      <c r="AV957" s="16" t="s">
        <v>137</v>
      </c>
      <c r="AW957" s="16" t="s">
        <v>38</v>
      </c>
      <c r="AX957" s="16" t="s">
        <v>77</v>
      </c>
      <c r="AY957" s="248" t="s">
        <v>118</v>
      </c>
    </row>
    <row r="958" spans="1:65" s="13" customFormat="1" ht="10">
      <c r="B958" s="201"/>
      <c r="C958" s="202"/>
      <c r="D958" s="194" t="s">
        <v>270</v>
      </c>
      <c r="E958" s="203" t="s">
        <v>19</v>
      </c>
      <c r="F958" s="204" t="s">
        <v>1047</v>
      </c>
      <c r="G958" s="202"/>
      <c r="H958" s="205">
        <v>1.2</v>
      </c>
      <c r="I958" s="206"/>
      <c r="J958" s="202"/>
      <c r="K958" s="202"/>
      <c r="L958" s="207"/>
      <c r="M958" s="208"/>
      <c r="N958" s="209"/>
      <c r="O958" s="209"/>
      <c r="P958" s="209"/>
      <c r="Q958" s="209"/>
      <c r="R958" s="209"/>
      <c r="S958" s="209"/>
      <c r="T958" s="210"/>
      <c r="AT958" s="211" t="s">
        <v>270</v>
      </c>
      <c r="AU958" s="211" t="s">
        <v>87</v>
      </c>
      <c r="AV958" s="13" t="s">
        <v>87</v>
      </c>
      <c r="AW958" s="13" t="s">
        <v>38</v>
      </c>
      <c r="AX958" s="13" t="s">
        <v>77</v>
      </c>
      <c r="AY958" s="211" t="s">
        <v>118</v>
      </c>
    </row>
    <row r="959" spans="1:65" s="16" customFormat="1" ht="10">
      <c r="B959" s="238"/>
      <c r="C959" s="239"/>
      <c r="D959" s="194" t="s">
        <v>270</v>
      </c>
      <c r="E959" s="240" t="s">
        <v>19</v>
      </c>
      <c r="F959" s="241" t="s">
        <v>321</v>
      </c>
      <c r="G959" s="239"/>
      <c r="H959" s="242">
        <v>1.2</v>
      </c>
      <c r="I959" s="243"/>
      <c r="J959" s="239"/>
      <c r="K959" s="239"/>
      <c r="L959" s="244"/>
      <c r="M959" s="245"/>
      <c r="N959" s="246"/>
      <c r="O959" s="246"/>
      <c r="P959" s="246"/>
      <c r="Q959" s="246"/>
      <c r="R959" s="246"/>
      <c r="S959" s="246"/>
      <c r="T959" s="247"/>
      <c r="AT959" s="248" t="s">
        <v>270</v>
      </c>
      <c r="AU959" s="248" t="s">
        <v>87</v>
      </c>
      <c r="AV959" s="16" t="s">
        <v>137</v>
      </c>
      <c r="AW959" s="16" t="s">
        <v>38</v>
      </c>
      <c r="AX959" s="16" t="s">
        <v>77</v>
      </c>
      <c r="AY959" s="248" t="s">
        <v>118</v>
      </c>
    </row>
    <row r="960" spans="1:65" s="14" customFormat="1" ht="10">
      <c r="B960" s="212"/>
      <c r="C960" s="213"/>
      <c r="D960" s="194" t="s">
        <v>270</v>
      </c>
      <c r="E960" s="214" t="s">
        <v>19</v>
      </c>
      <c r="F960" s="215" t="s">
        <v>273</v>
      </c>
      <c r="G960" s="213"/>
      <c r="H960" s="216">
        <v>5.98</v>
      </c>
      <c r="I960" s="217"/>
      <c r="J960" s="213"/>
      <c r="K960" s="213"/>
      <c r="L960" s="218"/>
      <c r="M960" s="219"/>
      <c r="N960" s="220"/>
      <c r="O960" s="220"/>
      <c r="P960" s="220"/>
      <c r="Q960" s="220"/>
      <c r="R960" s="220"/>
      <c r="S960" s="220"/>
      <c r="T960" s="221"/>
      <c r="AT960" s="222" t="s">
        <v>270</v>
      </c>
      <c r="AU960" s="222" t="s">
        <v>87</v>
      </c>
      <c r="AV960" s="14" t="s">
        <v>145</v>
      </c>
      <c r="AW960" s="14" t="s">
        <v>38</v>
      </c>
      <c r="AX960" s="14" t="s">
        <v>85</v>
      </c>
      <c r="AY960" s="222" t="s">
        <v>118</v>
      </c>
    </row>
    <row r="961" spans="1:65" s="2" customFormat="1" ht="24.15" customHeight="1">
      <c r="A961" s="37"/>
      <c r="B961" s="38"/>
      <c r="C961" s="251" t="s">
        <v>1048</v>
      </c>
      <c r="D961" s="251" t="s">
        <v>369</v>
      </c>
      <c r="E961" s="252" t="s">
        <v>1049</v>
      </c>
      <c r="F961" s="253" t="s">
        <v>1050</v>
      </c>
      <c r="G961" s="254" t="s">
        <v>317</v>
      </c>
      <c r="H961" s="255">
        <v>5.98</v>
      </c>
      <c r="I961" s="256"/>
      <c r="J961" s="257">
        <f>ROUND(I961*H961,2)</f>
        <v>0</v>
      </c>
      <c r="K961" s="253" t="s">
        <v>125</v>
      </c>
      <c r="L961" s="258"/>
      <c r="M961" s="259" t="s">
        <v>19</v>
      </c>
      <c r="N961" s="260" t="s">
        <v>48</v>
      </c>
      <c r="O961" s="67"/>
      <c r="P961" s="185">
        <f>O961*H961</f>
        <v>0</v>
      </c>
      <c r="Q961" s="185">
        <v>4.0000000000000001E-3</v>
      </c>
      <c r="R961" s="185">
        <f>Q961*H961</f>
        <v>2.3920000000000004E-2</v>
      </c>
      <c r="S961" s="185">
        <v>0</v>
      </c>
      <c r="T961" s="186">
        <f>S961*H961</f>
        <v>0</v>
      </c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R961" s="187" t="s">
        <v>537</v>
      </c>
      <c r="AT961" s="187" t="s">
        <v>369</v>
      </c>
      <c r="AU961" s="187" t="s">
        <v>87</v>
      </c>
      <c r="AY961" s="20" t="s">
        <v>118</v>
      </c>
      <c r="BE961" s="188">
        <f>IF(N961="základní",J961,0)</f>
        <v>0</v>
      </c>
      <c r="BF961" s="188">
        <f>IF(N961="snížená",J961,0)</f>
        <v>0</v>
      </c>
      <c r="BG961" s="188">
        <f>IF(N961="zákl. přenesená",J961,0)</f>
        <v>0</v>
      </c>
      <c r="BH961" s="188">
        <f>IF(N961="sníž. přenesená",J961,0)</f>
        <v>0</v>
      </c>
      <c r="BI961" s="188">
        <f>IF(N961="nulová",J961,0)</f>
        <v>0</v>
      </c>
      <c r="BJ961" s="20" t="s">
        <v>85</v>
      </c>
      <c r="BK961" s="188">
        <f>ROUND(I961*H961,2)</f>
        <v>0</v>
      </c>
      <c r="BL961" s="20" t="s">
        <v>407</v>
      </c>
      <c r="BM961" s="187" t="s">
        <v>1051</v>
      </c>
    </row>
    <row r="962" spans="1:65" s="2" customFormat="1" ht="24.15" customHeight="1">
      <c r="A962" s="37"/>
      <c r="B962" s="38"/>
      <c r="C962" s="251" t="s">
        <v>1052</v>
      </c>
      <c r="D962" s="251" t="s">
        <v>369</v>
      </c>
      <c r="E962" s="252" t="s">
        <v>1053</v>
      </c>
      <c r="F962" s="253" t="s">
        <v>1054</v>
      </c>
      <c r="G962" s="254" t="s">
        <v>639</v>
      </c>
      <c r="H962" s="255">
        <v>6</v>
      </c>
      <c r="I962" s="256"/>
      <c r="J962" s="257">
        <f>ROUND(I962*H962,2)</f>
        <v>0</v>
      </c>
      <c r="K962" s="253" t="s">
        <v>125</v>
      </c>
      <c r="L962" s="258"/>
      <c r="M962" s="259" t="s">
        <v>19</v>
      </c>
      <c r="N962" s="260" t="s">
        <v>48</v>
      </c>
      <c r="O962" s="67"/>
      <c r="P962" s="185">
        <f>O962*H962</f>
        <v>0</v>
      </c>
      <c r="Q962" s="185">
        <v>6.0000000000000002E-5</v>
      </c>
      <c r="R962" s="185">
        <f>Q962*H962</f>
        <v>3.6000000000000002E-4</v>
      </c>
      <c r="S962" s="185">
        <v>0</v>
      </c>
      <c r="T962" s="186">
        <f>S962*H962</f>
        <v>0</v>
      </c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R962" s="187" t="s">
        <v>537</v>
      </c>
      <c r="AT962" s="187" t="s">
        <v>369</v>
      </c>
      <c r="AU962" s="187" t="s">
        <v>87</v>
      </c>
      <c r="AY962" s="20" t="s">
        <v>118</v>
      </c>
      <c r="BE962" s="188">
        <f>IF(N962="základní",J962,0)</f>
        <v>0</v>
      </c>
      <c r="BF962" s="188">
        <f>IF(N962="snížená",J962,0)</f>
        <v>0</v>
      </c>
      <c r="BG962" s="188">
        <f>IF(N962="zákl. přenesená",J962,0)</f>
        <v>0</v>
      </c>
      <c r="BH962" s="188">
        <f>IF(N962="sníž. přenesená",J962,0)</f>
        <v>0</v>
      </c>
      <c r="BI962" s="188">
        <f>IF(N962="nulová",J962,0)</f>
        <v>0</v>
      </c>
      <c r="BJ962" s="20" t="s">
        <v>85</v>
      </c>
      <c r="BK962" s="188">
        <f>ROUND(I962*H962,2)</f>
        <v>0</v>
      </c>
      <c r="BL962" s="20" t="s">
        <v>407</v>
      </c>
      <c r="BM962" s="187" t="s">
        <v>1055</v>
      </c>
    </row>
    <row r="963" spans="1:65" s="13" customFormat="1" ht="10">
      <c r="B963" s="201"/>
      <c r="C963" s="202"/>
      <c r="D963" s="194" t="s">
        <v>270</v>
      </c>
      <c r="E963" s="203" t="s">
        <v>19</v>
      </c>
      <c r="F963" s="204" t="s">
        <v>1056</v>
      </c>
      <c r="G963" s="202"/>
      <c r="H963" s="205">
        <v>1</v>
      </c>
      <c r="I963" s="206"/>
      <c r="J963" s="202"/>
      <c r="K963" s="202"/>
      <c r="L963" s="207"/>
      <c r="M963" s="208"/>
      <c r="N963" s="209"/>
      <c r="O963" s="209"/>
      <c r="P963" s="209"/>
      <c r="Q963" s="209"/>
      <c r="R963" s="209"/>
      <c r="S963" s="209"/>
      <c r="T963" s="210"/>
      <c r="AT963" s="211" t="s">
        <v>270</v>
      </c>
      <c r="AU963" s="211" t="s">
        <v>87</v>
      </c>
      <c r="AV963" s="13" t="s">
        <v>87</v>
      </c>
      <c r="AW963" s="13" t="s">
        <v>38</v>
      </c>
      <c r="AX963" s="13" t="s">
        <v>77</v>
      </c>
      <c r="AY963" s="211" t="s">
        <v>118</v>
      </c>
    </row>
    <row r="964" spans="1:65" s="16" customFormat="1" ht="10">
      <c r="B964" s="238"/>
      <c r="C964" s="239"/>
      <c r="D964" s="194" t="s">
        <v>270</v>
      </c>
      <c r="E964" s="240" t="s">
        <v>19</v>
      </c>
      <c r="F964" s="241" t="s">
        <v>321</v>
      </c>
      <c r="G964" s="239"/>
      <c r="H964" s="242">
        <v>1</v>
      </c>
      <c r="I964" s="243"/>
      <c r="J964" s="239"/>
      <c r="K964" s="239"/>
      <c r="L964" s="244"/>
      <c r="M964" s="245"/>
      <c r="N964" s="246"/>
      <c r="O964" s="246"/>
      <c r="P964" s="246"/>
      <c r="Q964" s="246"/>
      <c r="R964" s="246"/>
      <c r="S964" s="246"/>
      <c r="T964" s="247"/>
      <c r="AT964" s="248" t="s">
        <v>270</v>
      </c>
      <c r="AU964" s="248" t="s">
        <v>87</v>
      </c>
      <c r="AV964" s="16" t="s">
        <v>137</v>
      </c>
      <c r="AW964" s="16" t="s">
        <v>38</v>
      </c>
      <c r="AX964" s="16" t="s">
        <v>77</v>
      </c>
      <c r="AY964" s="248" t="s">
        <v>118</v>
      </c>
    </row>
    <row r="965" spans="1:65" s="13" customFormat="1" ht="10">
      <c r="B965" s="201"/>
      <c r="C965" s="202"/>
      <c r="D965" s="194" t="s">
        <v>270</v>
      </c>
      <c r="E965" s="203" t="s">
        <v>19</v>
      </c>
      <c r="F965" s="204" t="s">
        <v>1057</v>
      </c>
      <c r="G965" s="202"/>
      <c r="H965" s="205">
        <v>2</v>
      </c>
      <c r="I965" s="206"/>
      <c r="J965" s="202"/>
      <c r="K965" s="202"/>
      <c r="L965" s="207"/>
      <c r="M965" s="208"/>
      <c r="N965" s="209"/>
      <c r="O965" s="209"/>
      <c r="P965" s="209"/>
      <c r="Q965" s="209"/>
      <c r="R965" s="209"/>
      <c r="S965" s="209"/>
      <c r="T965" s="210"/>
      <c r="AT965" s="211" t="s">
        <v>270</v>
      </c>
      <c r="AU965" s="211" t="s">
        <v>87</v>
      </c>
      <c r="AV965" s="13" t="s">
        <v>87</v>
      </c>
      <c r="AW965" s="13" t="s">
        <v>38</v>
      </c>
      <c r="AX965" s="13" t="s">
        <v>77</v>
      </c>
      <c r="AY965" s="211" t="s">
        <v>118</v>
      </c>
    </row>
    <row r="966" spans="1:65" s="13" customFormat="1" ht="10">
      <c r="B966" s="201"/>
      <c r="C966" s="202"/>
      <c r="D966" s="194" t="s">
        <v>270</v>
      </c>
      <c r="E966" s="203" t="s">
        <v>19</v>
      </c>
      <c r="F966" s="204" t="s">
        <v>1058</v>
      </c>
      <c r="G966" s="202"/>
      <c r="H966" s="205">
        <v>1</v>
      </c>
      <c r="I966" s="206"/>
      <c r="J966" s="202"/>
      <c r="K966" s="202"/>
      <c r="L966" s="207"/>
      <c r="M966" s="208"/>
      <c r="N966" s="209"/>
      <c r="O966" s="209"/>
      <c r="P966" s="209"/>
      <c r="Q966" s="209"/>
      <c r="R966" s="209"/>
      <c r="S966" s="209"/>
      <c r="T966" s="210"/>
      <c r="AT966" s="211" t="s">
        <v>270</v>
      </c>
      <c r="AU966" s="211" t="s">
        <v>87</v>
      </c>
      <c r="AV966" s="13" t="s">
        <v>87</v>
      </c>
      <c r="AW966" s="13" t="s">
        <v>38</v>
      </c>
      <c r="AX966" s="13" t="s">
        <v>77</v>
      </c>
      <c r="AY966" s="211" t="s">
        <v>118</v>
      </c>
    </row>
    <row r="967" spans="1:65" s="16" customFormat="1" ht="10">
      <c r="B967" s="238"/>
      <c r="C967" s="239"/>
      <c r="D967" s="194" t="s">
        <v>270</v>
      </c>
      <c r="E967" s="240" t="s">
        <v>19</v>
      </c>
      <c r="F967" s="241" t="s">
        <v>321</v>
      </c>
      <c r="G967" s="239"/>
      <c r="H967" s="242">
        <v>3</v>
      </c>
      <c r="I967" s="243"/>
      <c r="J967" s="239"/>
      <c r="K967" s="239"/>
      <c r="L967" s="244"/>
      <c r="M967" s="245"/>
      <c r="N967" s="246"/>
      <c r="O967" s="246"/>
      <c r="P967" s="246"/>
      <c r="Q967" s="246"/>
      <c r="R967" s="246"/>
      <c r="S967" s="246"/>
      <c r="T967" s="247"/>
      <c r="AT967" s="248" t="s">
        <v>270</v>
      </c>
      <c r="AU967" s="248" t="s">
        <v>87</v>
      </c>
      <c r="AV967" s="16" t="s">
        <v>137</v>
      </c>
      <c r="AW967" s="16" t="s">
        <v>38</v>
      </c>
      <c r="AX967" s="16" t="s">
        <v>77</v>
      </c>
      <c r="AY967" s="248" t="s">
        <v>118</v>
      </c>
    </row>
    <row r="968" spans="1:65" s="13" customFormat="1" ht="10">
      <c r="B968" s="201"/>
      <c r="C968" s="202"/>
      <c r="D968" s="194" t="s">
        <v>270</v>
      </c>
      <c r="E968" s="203" t="s">
        <v>19</v>
      </c>
      <c r="F968" s="204" t="s">
        <v>1034</v>
      </c>
      <c r="G968" s="202"/>
      <c r="H968" s="205">
        <v>2</v>
      </c>
      <c r="I968" s="206"/>
      <c r="J968" s="202"/>
      <c r="K968" s="202"/>
      <c r="L968" s="207"/>
      <c r="M968" s="208"/>
      <c r="N968" s="209"/>
      <c r="O968" s="209"/>
      <c r="P968" s="209"/>
      <c r="Q968" s="209"/>
      <c r="R968" s="209"/>
      <c r="S968" s="209"/>
      <c r="T968" s="210"/>
      <c r="AT968" s="211" t="s">
        <v>270</v>
      </c>
      <c r="AU968" s="211" t="s">
        <v>87</v>
      </c>
      <c r="AV968" s="13" t="s">
        <v>87</v>
      </c>
      <c r="AW968" s="13" t="s">
        <v>38</v>
      </c>
      <c r="AX968" s="13" t="s">
        <v>77</v>
      </c>
      <c r="AY968" s="211" t="s">
        <v>118</v>
      </c>
    </row>
    <row r="969" spans="1:65" s="16" customFormat="1" ht="10">
      <c r="B969" s="238"/>
      <c r="C969" s="239"/>
      <c r="D969" s="194" t="s">
        <v>270</v>
      </c>
      <c r="E969" s="240" t="s">
        <v>19</v>
      </c>
      <c r="F969" s="241" t="s">
        <v>321</v>
      </c>
      <c r="G969" s="239"/>
      <c r="H969" s="242">
        <v>2</v>
      </c>
      <c r="I969" s="243"/>
      <c r="J969" s="239"/>
      <c r="K969" s="239"/>
      <c r="L969" s="244"/>
      <c r="M969" s="245"/>
      <c r="N969" s="246"/>
      <c r="O969" s="246"/>
      <c r="P969" s="246"/>
      <c r="Q969" s="246"/>
      <c r="R969" s="246"/>
      <c r="S969" s="246"/>
      <c r="T969" s="247"/>
      <c r="AT969" s="248" t="s">
        <v>270</v>
      </c>
      <c r="AU969" s="248" t="s">
        <v>87</v>
      </c>
      <c r="AV969" s="16" t="s">
        <v>137</v>
      </c>
      <c r="AW969" s="16" t="s">
        <v>38</v>
      </c>
      <c r="AX969" s="16" t="s">
        <v>77</v>
      </c>
      <c r="AY969" s="248" t="s">
        <v>118</v>
      </c>
    </row>
    <row r="970" spans="1:65" s="14" customFormat="1" ht="10">
      <c r="B970" s="212"/>
      <c r="C970" s="213"/>
      <c r="D970" s="194" t="s">
        <v>270</v>
      </c>
      <c r="E970" s="214" t="s">
        <v>19</v>
      </c>
      <c r="F970" s="215" t="s">
        <v>273</v>
      </c>
      <c r="G970" s="213"/>
      <c r="H970" s="216">
        <v>6</v>
      </c>
      <c r="I970" s="217"/>
      <c r="J970" s="213"/>
      <c r="K970" s="213"/>
      <c r="L970" s="218"/>
      <c r="M970" s="219"/>
      <c r="N970" s="220"/>
      <c r="O970" s="220"/>
      <c r="P970" s="220"/>
      <c r="Q970" s="220"/>
      <c r="R970" s="220"/>
      <c r="S970" s="220"/>
      <c r="T970" s="221"/>
      <c r="AT970" s="222" t="s">
        <v>270</v>
      </c>
      <c r="AU970" s="222" t="s">
        <v>87</v>
      </c>
      <c r="AV970" s="14" t="s">
        <v>145</v>
      </c>
      <c r="AW970" s="14" t="s">
        <v>38</v>
      </c>
      <c r="AX970" s="14" t="s">
        <v>85</v>
      </c>
      <c r="AY970" s="222" t="s">
        <v>118</v>
      </c>
    </row>
    <row r="971" spans="1:65" s="2" customFormat="1" ht="55.5" customHeight="1">
      <c r="A971" s="37"/>
      <c r="B971" s="38"/>
      <c r="C971" s="176" t="s">
        <v>1059</v>
      </c>
      <c r="D971" s="176" t="s">
        <v>121</v>
      </c>
      <c r="E971" s="177" t="s">
        <v>1060</v>
      </c>
      <c r="F971" s="178" t="s">
        <v>1061</v>
      </c>
      <c r="G971" s="179" t="s">
        <v>732</v>
      </c>
      <c r="H971" s="180">
        <v>0.28299999999999997</v>
      </c>
      <c r="I971" s="181"/>
      <c r="J971" s="182">
        <f>ROUND(I971*H971,2)</f>
        <v>0</v>
      </c>
      <c r="K971" s="178" t="s">
        <v>125</v>
      </c>
      <c r="L971" s="42"/>
      <c r="M971" s="183" t="s">
        <v>19</v>
      </c>
      <c r="N971" s="184" t="s">
        <v>48</v>
      </c>
      <c r="O971" s="67"/>
      <c r="P971" s="185">
        <f>O971*H971</f>
        <v>0</v>
      </c>
      <c r="Q971" s="185">
        <v>0</v>
      </c>
      <c r="R971" s="185">
        <f>Q971*H971</f>
        <v>0</v>
      </c>
      <c r="S971" s="185">
        <v>0</v>
      </c>
      <c r="T971" s="186">
        <f>S971*H971</f>
        <v>0</v>
      </c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R971" s="187" t="s">
        <v>407</v>
      </c>
      <c r="AT971" s="187" t="s">
        <v>121</v>
      </c>
      <c r="AU971" s="187" t="s">
        <v>87</v>
      </c>
      <c r="AY971" s="20" t="s">
        <v>118</v>
      </c>
      <c r="BE971" s="188">
        <f>IF(N971="základní",J971,0)</f>
        <v>0</v>
      </c>
      <c r="BF971" s="188">
        <f>IF(N971="snížená",J971,0)</f>
        <v>0</v>
      </c>
      <c r="BG971" s="188">
        <f>IF(N971="zákl. přenesená",J971,0)</f>
        <v>0</v>
      </c>
      <c r="BH971" s="188">
        <f>IF(N971="sníž. přenesená",J971,0)</f>
        <v>0</v>
      </c>
      <c r="BI971" s="188">
        <f>IF(N971="nulová",J971,0)</f>
        <v>0</v>
      </c>
      <c r="BJ971" s="20" t="s">
        <v>85</v>
      </c>
      <c r="BK971" s="188">
        <f>ROUND(I971*H971,2)</f>
        <v>0</v>
      </c>
      <c r="BL971" s="20" t="s">
        <v>407</v>
      </c>
      <c r="BM971" s="187" t="s">
        <v>1062</v>
      </c>
    </row>
    <row r="972" spans="1:65" s="2" customFormat="1" ht="10">
      <c r="A972" s="37"/>
      <c r="B972" s="38"/>
      <c r="C972" s="39"/>
      <c r="D972" s="189" t="s">
        <v>128</v>
      </c>
      <c r="E972" s="39"/>
      <c r="F972" s="190" t="s">
        <v>1063</v>
      </c>
      <c r="G972" s="39"/>
      <c r="H972" s="39"/>
      <c r="I972" s="191"/>
      <c r="J972" s="39"/>
      <c r="K972" s="39"/>
      <c r="L972" s="42"/>
      <c r="M972" s="192"/>
      <c r="N972" s="193"/>
      <c r="O972" s="67"/>
      <c r="P972" s="67"/>
      <c r="Q972" s="67"/>
      <c r="R972" s="67"/>
      <c r="S972" s="67"/>
      <c r="T972" s="68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T972" s="20" t="s">
        <v>128</v>
      </c>
      <c r="AU972" s="20" t="s">
        <v>87</v>
      </c>
    </row>
    <row r="973" spans="1:65" s="2" customFormat="1" ht="76.400000000000006" customHeight="1">
      <c r="A973" s="37"/>
      <c r="B973" s="38"/>
      <c r="C973" s="176" t="s">
        <v>1064</v>
      </c>
      <c r="D973" s="176" t="s">
        <v>121</v>
      </c>
      <c r="E973" s="177" t="s">
        <v>1065</v>
      </c>
      <c r="F973" s="178" t="s">
        <v>1066</v>
      </c>
      <c r="G973" s="179" t="s">
        <v>732</v>
      </c>
      <c r="H973" s="180">
        <v>0.28299999999999997</v>
      </c>
      <c r="I973" s="181"/>
      <c r="J973" s="182">
        <f>ROUND(I973*H973,2)</f>
        <v>0</v>
      </c>
      <c r="K973" s="178" t="s">
        <v>125</v>
      </c>
      <c r="L973" s="42"/>
      <c r="M973" s="183" t="s">
        <v>19</v>
      </c>
      <c r="N973" s="184" t="s">
        <v>48</v>
      </c>
      <c r="O973" s="67"/>
      <c r="P973" s="185">
        <f>O973*H973</f>
        <v>0</v>
      </c>
      <c r="Q973" s="185">
        <v>0</v>
      </c>
      <c r="R973" s="185">
        <f>Q973*H973</f>
        <v>0</v>
      </c>
      <c r="S973" s="185">
        <v>0</v>
      </c>
      <c r="T973" s="186">
        <f>S973*H973</f>
        <v>0</v>
      </c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R973" s="187" t="s">
        <v>407</v>
      </c>
      <c r="AT973" s="187" t="s">
        <v>121</v>
      </c>
      <c r="AU973" s="187" t="s">
        <v>87</v>
      </c>
      <c r="AY973" s="20" t="s">
        <v>118</v>
      </c>
      <c r="BE973" s="188">
        <f>IF(N973="základní",J973,0)</f>
        <v>0</v>
      </c>
      <c r="BF973" s="188">
        <f>IF(N973="snížená",J973,0)</f>
        <v>0</v>
      </c>
      <c r="BG973" s="188">
        <f>IF(N973="zákl. přenesená",J973,0)</f>
        <v>0</v>
      </c>
      <c r="BH973" s="188">
        <f>IF(N973="sníž. přenesená",J973,0)</f>
        <v>0</v>
      </c>
      <c r="BI973" s="188">
        <f>IF(N973="nulová",J973,0)</f>
        <v>0</v>
      </c>
      <c r="BJ973" s="20" t="s">
        <v>85</v>
      </c>
      <c r="BK973" s="188">
        <f>ROUND(I973*H973,2)</f>
        <v>0</v>
      </c>
      <c r="BL973" s="20" t="s">
        <v>407</v>
      </c>
      <c r="BM973" s="187" t="s">
        <v>1067</v>
      </c>
    </row>
    <row r="974" spans="1:65" s="2" customFormat="1" ht="10">
      <c r="A974" s="37"/>
      <c r="B974" s="38"/>
      <c r="C974" s="39"/>
      <c r="D974" s="189" t="s">
        <v>128</v>
      </c>
      <c r="E974" s="39"/>
      <c r="F974" s="190" t="s">
        <v>1068</v>
      </c>
      <c r="G974" s="39"/>
      <c r="H974" s="39"/>
      <c r="I974" s="191"/>
      <c r="J974" s="39"/>
      <c r="K974" s="39"/>
      <c r="L974" s="42"/>
      <c r="M974" s="192"/>
      <c r="N974" s="193"/>
      <c r="O974" s="67"/>
      <c r="P974" s="67"/>
      <c r="Q974" s="67"/>
      <c r="R974" s="67"/>
      <c r="S974" s="67"/>
      <c r="T974" s="68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T974" s="20" t="s">
        <v>128</v>
      </c>
      <c r="AU974" s="20" t="s">
        <v>87</v>
      </c>
    </row>
    <row r="975" spans="1:65" s="12" customFormat="1" ht="22.75" customHeight="1">
      <c r="B975" s="160"/>
      <c r="C975" s="161"/>
      <c r="D975" s="162" t="s">
        <v>76</v>
      </c>
      <c r="E975" s="174" t="s">
        <v>1069</v>
      </c>
      <c r="F975" s="174" t="s">
        <v>1070</v>
      </c>
      <c r="G975" s="161"/>
      <c r="H975" s="161"/>
      <c r="I975" s="164"/>
      <c r="J975" s="175">
        <f>BK975</f>
        <v>0</v>
      </c>
      <c r="K975" s="161"/>
      <c r="L975" s="166"/>
      <c r="M975" s="167"/>
      <c r="N975" s="168"/>
      <c r="O975" s="168"/>
      <c r="P975" s="169">
        <f>SUM(P976:P996)</f>
        <v>0</v>
      </c>
      <c r="Q975" s="168"/>
      <c r="R975" s="169">
        <f>SUM(R976:R996)</f>
        <v>4.0000000000000003E-5</v>
      </c>
      <c r="S975" s="168"/>
      <c r="T975" s="170">
        <f>SUM(T976:T996)</f>
        <v>0.23864000000000005</v>
      </c>
      <c r="AR975" s="171" t="s">
        <v>87</v>
      </c>
      <c r="AT975" s="172" t="s">
        <v>76</v>
      </c>
      <c r="AU975" s="172" t="s">
        <v>85</v>
      </c>
      <c r="AY975" s="171" t="s">
        <v>118</v>
      </c>
      <c r="BK975" s="173">
        <f>SUM(BK976:BK996)</f>
        <v>0</v>
      </c>
    </row>
    <row r="976" spans="1:65" s="2" customFormat="1" ht="33" customHeight="1">
      <c r="A976" s="37"/>
      <c r="B976" s="38"/>
      <c r="C976" s="176" t="s">
        <v>1071</v>
      </c>
      <c r="D976" s="176" t="s">
        <v>121</v>
      </c>
      <c r="E976" s="177" t="s">
        <v>1072</v>
      </c>
      <c r="F976" s="178" t="s">
        <v>1073</v>
      </c>
      <c r="G976" s="179" t="s">
        <v>317</v>
      </c>
      <c r="H976" s="180">
        <v>4.95</v>
      </c>
      <c r="I976" s="181"/>
      <c r="J976" s="182">
        <f>ROUND(I976*H976,2)</f>
        <v>0</v>
      </c>
      <c r="K976" s="178" t="s">
        <v>125</v>
      </c>
      <c r="L976" s="42"/>
      <c r="M976" s="183" t="s">
        <v>19</v>
      </c>
      <c r="N976" s="184" t="s">
        <v>48</v>
      </c>
      <c r="O976" s="67"/>
      <c r="P976" s="185">
        <f>O976*H976</f>
        <v>0</v>
      </c>
      <c r="Q976" s="185">
        <v>0</v>
      </c>
      <c r="R976" s="185">
        <f>Q976*H976</f>
        <v>0</v>
      </c>
      <c r="S976" s="185">
        <v>1.6E-2</v>
      </c>
      <c r="T976" s="186">
        <f>S976*H976</f>
        <v>7.9200000000000007E-2</v>
      </c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R976" s="187" t="s">
        <v>407</v>
      </c>
      <c r="AT976" s="187" t="s">
        <v>121</v>
      </c>
      <c r="AU976" s="187" t="s">
        <v>87</v>
      </c>
      <c r="AY976" s="20" t="s">
        <v>118</v>
      </c>
      <c r="BE976" s="188">
        <f>IF(N976="základní",J976,0)</f>
        <v>0</v>
      </c>
      <c r="BF976" s="188">
        <f>IF(N976="snížená",J976,0)</f>
        <v>0</v>
      </c>
      <c r="BG976" s="188">
        <f>IF(N976="zákl. přenesená",J976,0)</f>
        <v>0</v>
      </c>
      <c r="BH976" s="188">
        <f>IF(N976="sníž. přenesená",J976,0)</f>
        <v>0</v>
      </c>
      <c r="BI976" s="188">
        <f>IF(N976="nulová",J976,0)</f>
        <v>0</v>
      </c>
      <c r="BJ976" s="20" t="s">
        <v>85</v>
      </c>
      <c r="BK976" s="188">
        <f>ROUND(I976*H976,2)</f>
        <v>0</v>
      </c>
      <c r="BL976" s="20" t="s">
        <v>407</v>
      </c>
      <c r="BM976" s="187" t="s">
        <v>1074</v>
      </c>
    </row>
    <row r="977" spans="1:65" s="2" customFormat="1" ht="10">
      <c r="A977" s="37"/>
      <c r="B977" s="38"/>
      <c r="C977" s="39"/>
      <c r="D977" s="189" t="s">
        <v>128</v>
      </c>
      <c r="E977" s="39"/>
      <c r="F977" s="190" t="s">
        <v>1075</v>
      </c>
      <c r="G977" s="39"/>
      <c r="H977" s="39"/>
      <c r="I977" s="191"/>
      <c r="J977" s="39"/>
      <c r="K977" s="39"/>
      <c r="L977" s="42"/>
      <c r="M977" s="192"/>
      <c r="N977" s="193"/>
      <c r="O977" s="67"/>
      <c r="P977" s="67"/>
      <c r="Q977" s="67"/>
      <c r="R977" s="67"/>
      <c r="S977" s="67"/>
      <c r="T977" s="68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T977" s="20" t="s">
        <v>128</v>
      </c>
      <c r="AU977" s="20" t="s">
        <v>87</v>
      </c>
    </row>
    <row r="978" spans="1:65" s="13" customFormat="1" ht="10">
      <c r="B978" s="201"/>
      <c r="C978" s="202"/>
      <c r="D978" s="194" t="s">
        <v>270</v>
      </c>
      <c r="E978" s="203" t="s">
        <v>19</v>
      </c>
      <c r="F978" s="204" t="s">
        <v>1076</v>
      </c>
      <c r="G978" s="202"/>
      <c r="H978" s="205">
        <v>4.95</v>
      </c>
      <c r="I978" s="206"/>
      <c r="J978" s="202"/>
      <c r="K978" s="202"/>
      <c r="L978" s="207"/>
      <c r="M978" s="208"/>
      <c r="N978" s="209"/>
      <c r="O978" s="209"/>
      <c r="P978" s="209"/>
      <c r="Q978" s="209"/>
      <c r="R978" s="209"/>
      <c r="S978" s="209"/>
      <c r="T978" s="210"/>
      <c r="AT978" s="211" t="s">
        <v>270</v>
      </c>
      <c r="AU978" s="211" t="s">
        <v>87</v>
      </c>
      <c r="AV978" s="13" t="s">
        <v>87</v>
      </c>
      <c r="AW978" s="13" t="s">
        <v>38</v>
      </c>
      <c r="AX978" s="13" t="s">
        <v>77</v>
      </c>
      <c r="AY978" s="211" t="s">
        <v>118</v>
      </c>
    </row>
    <row r="979" spans="1:65" s="14" customFormat="1" ht="10">
      <c r="B979" s="212"/>
      <c r="C979" s="213"/>
      <c r="D979" s="194" t="s">
        <v>270</v>
      </c>
      <c r="E979" s="214" t="s">
        <v>19</v>
      </c>
      <c r="F979" s="215" t="s">
        <v>273</v>
      </c>
      <c r="G979" s="213"/>
      <c r="H979" s="216">
        <v>4.95</v>
      </c>
      <c r="I979" s="217"/>
      <c r="J979" s="213"/>
      <c r="K979" s="213"/>
      <c r="L979" s="218"/>
      <c r="M979" s="219"/>
      <c r="N979" s="220"/>
      <c r="O979" s="220"/>
      <c r="P979" s="220"/>
      <c r="Q979" s="220"/>
      <c r="R979" s="220"/>
      <c r="S979" s="220"/>
      <c r="T979" s="221"/>
      <c r="AT979" s="222" t="s">
        <v>270</v>
      </c>
      <c r="AU979" s="222" t="s">
        <v>87</v>
      </c>
      <c r="AV979" s="14" t="s">
        <v>145</v>
      </c>
      <c r="AW979" s="14" t="s">
        <v>38</v>
      </c>
      <c r="AX979" s="14" t="s">
        <v>85</v>
      </c>
      <c r="AY979" s="222" t="s">
        <v>118</v>
      </c>
    </row>
    <row r="980" spans="1:65" s="2" customFormat="1" ht="16.5" customHeight="1">
      <c r="A980" s="37"/>
      <c r="B980" s="38"/>
      <c r="C980" s="176" t="s">
        <v>1077</v>
      </c>
      <c r="D980" s="176" t="s">
        <v>121</v>
      </c>
      <c r="E980" s="177" t="s">
        <v>1078</v>
      </c>
      <c r="F980" s="178" t="s">
        <v>1079</v>
      </c>
      <c r="G980" s="179" t="s">
        <v>267</v>
      </c>
      <c r="H980" s="180">
        <v>6.8520000000000003</v>
      </c>
      <c r="I980" s="181"/>
      <c r="J980" s="182">
        <f>ROUND(I980*H980,2)</f>
        <v>0</v>
      </c>
      <c r="K980" s="178" t="s">
        <v>125</v>
      </c>
      <c r="L980" s="42"/>
      <c r="M980" s="183" t="s">
        <v>19</v>
      </c>
      <c r="N980" s="184" t="s">
        <v>48</v>
      </c>
      <c r="O980" s="67"/>
      <c r="P980" s="185">
        <f>O980*H980</f>
        <v>0</v>
      </c>
      <c r="Q980" s="185">
        <v>0</v>
      </c>
      <c r="R980" s="185">
        <f>Q980*H980</f>
        <v>0</v>
      </c>
      <c r="S980" s="185">
        <v>0.02</v>
      </c>
      <c r="T980" s="186">
        <f>S980*H980</f>
        <v>0.13704000000000002</v>
      </c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R980" s="187" t="s">
        <v>407</v>
      </c>
      <c r="AT980" s="187" t="s">
        <v>121</v>
      </c>
      <c r="AU980" s="187" t="s">
        <v>87</v>
      </c>
      <c r="AY980" s="20" t="s">
        <v>118</v>
      </c>
      <c r="BE980" s="188">
        <f>IF(N980="základní",J980,0)</f>
        <v>0</v>
      </c>
      <c r="BF980" s="188">
        <f>IF(N980="snížená",J980,0)</f>
        <v>0</v>
      </c>
      <c r="BG980" s="188">
        <f>IF(N980="zákl. přenesená",J980,0)</f>
        <v>0</v>
      </c>
      <c r="BH980" s="188">
        <f>IF(N980="sníž. přenesená",J980,0)</f>
        <v>0</v>
      </c>
      <c r="BI980" s="188">
        <f>IF(N980="nulová",J980,0)</f>
        <v>0</v>
      </c>
      <c r="BJ980" s="20" t="s">
        <v>85</v>
      </c>
      <c r="BK980" s="188">
        <f>ROUND(I980*H980,2)</f>
        <v>0</v>
      </c>
      <c r="BL980" s="20" t="s">
        <v>407</v>
      </c>
      <c r="BM980" s="187" t="s">
        <v>1080</v>
      </c>
    </row>
    <row r="981" spans="1:65" s="2" customFormat="1" ht="10">
      <c r="A981" s="37"/>
      <c r="B981" s="38"/>
      <c r="C981" s="39"/>
      <c r="D981" s="189" t="s">
        <v>128</v>
      </c>
      <c r="E981" s="39"/>
      <c r="F981" s="190" t="s">
        <v>1081</v>
      </c>
      <c r="G981" s="39"/>
      <c r="H981" s="39"/>
      <c r="I981" s="191"/>
      <c r="J981" s="39"/>
      <c r="K981" s="39"/>
      <c r="L981" s="42"/>
      <c r="M981" s="192"/>
      <c r="N981" s="193"/>
      <c r="O981" s="67"/>
      <c r="P981" s="67"/>
      <c r="Q981" s="67"/>
      <c r="R981" s="67"/>
      <c r="S981" s="67"/>
      <c r="T981" s="68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T981" s="20" t="s">
        <v>128</v>
      </c>
      <c r="AU981" s="20" t="s">
        <v>87</v>
      </c>
    </row>
    <row r="982" spans="1:65" s="15" customFormat="1" ht="10">
      <c r="B982" s="228"/>
      <c r="C982" s="229"/>
      <c r="D982" s="194" t="s">
        <v>270</v>
      </c>
      <c r="E982" s="230" t="s">
        <v>19</v>
      </c>
      <c r="F982" s="231" t="s">
        <v>1082</v>
      </c>
      <c r="G982" s="229"/>
      <c r="H982" s="230" t="s">
        <v>19</v>
      </c>
      <c r="I982" s="232"/>
      <c r="J982" s="229"/>
      <c r="K982" s="229"/>
      <c r="L982" s="233"/>
      <c r="M982" s="234"/>
      <c r="N982" s="235"/>
      <c r="O982" s="235"/>
      <c r="P982" s="235"/>
      <c r="Q982" s="235"/>
      <c r="R982" s="235"/>
      <c r="S982" s="235"/>
      <c r="T982" s="236"/>
      <c r="AT982" s="237" t="s">
        <v>270</v>
      </c>
      <c r="AU982" s="237" t="s">
        <v>87</v>
      </c>
      <c r="AV982" s="15" t="s">
        <v>85</v>
      </c>
      <c r="AW982" s="15" t="s">
        <v>38</v>
      </c>
      <c r="AX982" s="15" t="s">
        <v>77</v>
      </c>
      <c r="AY982" s="237" t="s">
        <v>118</v>
      </c>
    </row>
    <row r="983" spans="1:65" s="13" customFormat="1" ht="10">
      <c r="B983" s="201"/>
      <c r="C983" s="202"/>
      <c r="D983" s="194" t="s">
        <v>270</v>
      </c>
      <c r="E983" s="203" t="s">
        <v>19</v>
      </c>
      <c r="F983" s="204" t="s">
        <v>1083</v>
      </c>
      <c r="G983" s="202"/>
      <c r="H983" s="205">
        <v>3</v>
      </c>
      <c r="I983" s="206"/>
      <c r="J983" s="202"/>
      <c r="K983" s="202"/>
      <c r="L983" s="207"/>
      <c r="M983" s="208"/>
      <c r="N983" s="209"/>
      <c r="O983" s="209"/>
      <c r="P983" s="209"/>
      <c r="Q983" s="209"/>
      <c r="R983" s="209"/>
      <c r="S983" s="209"/>
      <c r="T983" s="210"/>
      <c r="AT983" s="211" t="s">
        <v>270</v>
      </c>
      <c r="AU983" s="211" t="s">
        <v>87</v>
      </c>
      <c r="AV983" s="13" t="s">
        <v>87</v>
      </c>
      <c r="AW983" s="13" t="s">
        <v>38</v>
      </c>
      <c r="AX983" s="13" t="s">
        <v>77</v>
      </c>
      <c r="AY983" s="211" t="s">
        <v>118</v>
      </c>
    </row>
    <row r="984" spans="1:65" s="13" customFormat="1" ht="10">
      <c r="B984" s="201"/>
      <c r="C984" s="202"/>
      <c r="D984" s="194" t="s">
        <v>270</v>
      </c>
      <c r="E984" s="203" t="s">
        <v>19</v>
      </c>
      <c r="F984" s="204" t="s">
        <v>1084</v>
      </c>
      <c r="G984" s="202"/>
      <c r="H984" s="205">
        <v>1.1399999999999999</v>
      </c>
      <c r="I984" s="206"/>
      <c r="J984" s="202"/>
      <c r="K984" s="202"/>
      <c r="L984" s="207"/>
      <c r="M984" s="208"/>
      <c r="N984" s="209"/>
      <c r="O984" s="209"/>
      <c r="P984" s="209"/>
      <c r="Q984" s="209"/>
      <c r="R984" s="209"/>
      <c r="S984" s="209"/>
      <c r="T984" s="210"/>
      <c r="AT984" s="211" t="s">
        <v>270</v>
      </c>
      <c r="AU984" s="211" t="s">
        <v>87</v>
      </c>
      <c r="AV984" s="13" t="s">
        <v>87</v>
      </c>
      <c r="AW984" s="13" t="s">
        <v>38</v>
      </c>
      <c r="AX984" s="13" t="s">
        <v>77</v>
      </c>
      <c r="AY984" s="211" t="s">
        <v>118</v>
      </c>
    </row>
    <row r="985" spans="1:65" s="13" customFormat="1" ht="10">
      <c r="B985" s="201"/>
      <c r="C985" s="202"/>
      <c r="D985" s="194" t="s">
        <v>270</v>
      </c>
      <c r="E985" s="203" t="s">
        <v>19</v>
      </c>
      <c r="F985" s="204" t="s">
        <v>1085</v>
      </c>
      <c r="G985" s="202"/>
      <c r="H985" s="205">
        <v>1.992</v>
      </c>
      <c r="I985" s="206"/>
      <c r="J985" s="202"/>
      <c r="K985" s="202"/>
      <c r="L985" s="207"/>
      <c r="M985" s="208"/>
      <c r="N985" s="209"/>
      <c r="O985" s="209"/>
      <c r="P985" s="209"/>
      <c r="Q985" s="209"/>
      <c r="R985" s="209"/>
      <c r="S985" s="209"/>
      <c r="T985" s="210"/>
      <c r="AT985" s="211" t="s">
        <v>270</v>
      </c>
      <c r="AU985" s="211" t="s">
        <v>87</v>
      </c>
      <c r="AV985" s="13" t="s">
        <v>87</v>
      </c>
      <c r="AW985" s="13" t="s">
        <v>38</v>
      </c>
      <c r="AX985" s="13" t="s">
        <v>77</v>
      </c>
      <c r="AY985" s="211" t="s">
        <v>118</v>
      </c>
    </row>
    <row r="986" spans="1:65" s="13" customFormat="1" ht="10">
      <c r="B986" s="201"/>
      <c r="C986" s="202"/>
      <c r="D986" s="194" t="s">
        <v>270</v>
      </c>
      <c r="E986" s="203" t="s">
        <v>19</v>
      </c>
      <c r="F986" s="204" t="s">
        <v>1086</v>
      </c>
      <c r="G986" s="202"/>
      <c r="H986" s="205">
        <v>0.72</v>
      </c>
      <c r="I986" s="206"/>
      <c r="J986" s="202"/>
      <c r="K986" s="202"/>
      <c r="L986" s="207"/>
      <c r="M986" s="208"/>
      <c r="N986" s="209"/>
      <c r="O986" s="209"/>
      <c r="P986" s="209"/>
      <c r="Q986" s="209"/>
      <c r="R986" s="209"/>
      <c r="S986" s="209"/>
      <c r="T986" s="210"/>
      <c r="AT986" s="211" t="s">
        <v>270</v>
      </c>
      <c r="AU986" s="211" t="s">
        <v>87</v>
      </c>
      <c r="AV986" s="13" t="s">
        <v>87</v>
      </c>
      <c r="AW986" s="13" t="s">
        <v>38</v>
      </c>
      <c r="AX986" s="13" t="s">
        <v>77</v>
      </c>
      <c r="AY986" s="211" t="s">
        <v>118</v>
      </c>
    </row>
    <row r="987" spans="1:65" s="14" customFormat="1" ht="10">
      <c r="B987" s="212"/>
      <c r="C987" s="213"/>
      <c r="D987" s="194" t="s">
        <v>270</v>
      </c>
      <c r="E987" s="214" t="s">
        <v>19</v>
      </c>
      <c r="F987" s="215" t="s">
        <v>273</v>
      </c>
      <c r="G987" s="213"/>
      <c r="H987" s="216">
        <v>6.8520000000000003</v>
      </c>
      <c r="I987" s="217"/>
      <c r="J987" s="213"/>
      <c r="K987" s="213"/>
      <c r="L987" s="218"/>
      <c r="M987" s="219"/>
      <c r="N987" s="220"/>
      <c r="O987" s="220"/>
      <c r="P987" s="220"/>
      <c r="Q987" s="220"/>
      <c r="R987" s="220"/>
      <c r="S987" s="220"/>
      <c r="T987" s="221"/>
      <c r="AT987" s="222" t="s">
        <v>270</v>
      </c>
      <c r="AU987" s="222" t="s">
        <v>87</v>
      </c>
      <c r="AV987" s="14" t="s">
        <v>145</v>
      </c>
      <c r="AW987" s="14" t="s">
        <v>38</v>
      </c>
      <c r="AX987" s="14" t="s">
        <v>85</v>
      </c>
      <c r="AY987" s="222" t="s">
        <v>118</v>
      </c>
    </row>
    <row r="988" spans="1:65" s="2" customFormat="1" ht="44.25" customHeight="1">
      <c r="A988" s="37"/>
      <c r="B988" s="38"/>
      <c r="C988" s="176" t="s">
        <v>1087</v>
      </c>
      <c r="D988" s="176" t="s">
        <v>121</v>
      </c>
      <c r="E988" s="177" t="s">
        <v>1088</v>
      </c>
      <c r="F988" s="178" t="s">
        <v>1089</v>
      </c>
      <c r="G988" s="179" t="s">
        <v>639</v>
      </c>
      <c r="H988" s="180">
        <v>1</v>
      </c>
      <c r="I988" s="181"/>
      <c r="J988" s="182">
        <f>ROUND(I988*H988,2)</f>
        <v>0</v>
      </c>
      <c r="K988" s="178" t="s">
        <v>125</v>
      </c>
      <c r="L988" s="42"/>
      <c r="M988" s="183" t="s">
        <v>19</v>
      </c>
      <c r="N988" s="184" t="s">
        <v>48</v>
      </c>
      <c r="O988" s="67"/>
      <c r="P988" s="185">
        <f>O988*H988</f>
        <v>0</v>
      </c>
      <c r="Q988" s="185">
        <v>4.0000000000000003E-5</v>
      </c>
      <c r="R988" s="185">
        <f>Q988*H988</f>
        <v>4.0000000000000003E-5</v>
      </c>
      <c r="S988" s="185">
        <v>0</v>
      </c>
      <c r="T988" s="186">
        <f>S988*H988</f>
        <v>0</v>
      </c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R988" s="187" t="s">
        <v>407</v>
      </c>
      <c r="AT988" s="187" t="s">
        <v>121</v>
      </c>
      <c r="AU988" s="187" t="s">
        <v>87</v>
      </c>
      <c r="AY988" s="20" t="s">
        <v>118</v>
      </c>
      <c r="BE988" s="188">
        <f>IF(N988="základní",J988,0)</f>
        <v>0</v>
      </c>
      <c r="BF988" s="188">
        <f>IF(N988="snížená",J988,0)</f>
        <v>0</v>
      </c>
      <c r="BG988" s="188">
        <f>IF(N988="zákl. přenesená",J988,0)</f>
        <v>0</v>
      </c>
      <c r="BH988" s="188">
        <f>IF(N988="sníž. přenesená",J988,0)</f>
        <v>0</v>
      </c>
      <c r="BI988" s="188">
        <f>IF(N988="nulová",J988,0)</f>
        <v>0</v>
      </c>
      <c r="BJ988" s="20" t="s">
        <v>85</v>
      </c>
      <c r="BK988" s="188">
        <f>ROUND(I988*H988,2)</f>
        <v>0</v>
      </c>
      <c r="BL988" s="20" t="s">
        <v>407</v>
      </c>
      <c r="BM988" s="187" t="s">
        <v>1090</v>
      </c>
    </row>
    <row r="989" spans="1:65" s="2" customFormat="1" ht="10">
      <c r="A989" s="37"/>
      <c r="B989" s="38"/>
      <c r="C989" s="39"/>
      <c r="D989" s="189" t="s">
        <v>128</v>
      </c>
      <c r="E989" s="39"/>
      <c r="F989" s="190" t="s">
        <v>1091</v>
      </c>
      <c r="G989" s="39"/>
      <c r="H989" s="39"/>
      <c r="I989" s="191"/>
      <c r="J989" s="39"/>
      <c r="K989" s="39"/>
      <c r="L989" s="42"/>
      <c r="M989" s="192"/>
      <c r="N989" s="193"/>
      <c r="O989" s="67"/>
      <c r="P989" s="67"/>
      <c r="Q989" s="67"/>
      <c r="R989" s="67"/>
      <c r="S989" s="67"/>
      <c r="T989" s="68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T989" s="20" t="s">
        <v>128</v>
      </c>
      <c r="AU989" s="20" t="s">
        <v>87</v>
      </c>
    </row>
    <row r="990" spans="1:65" s="2" customFormat="1" ht="18">
      <c r="A990" s="37"/>
      <c r="B990" s="38"/>
      <c r="C990" s="39"/>
      <c r="D990" s="194" t="s">
        <v>130</v>
      </c>
      <c r="E990" s="39"/>
      <c r="F990" s="195" t="s">
        <v>1092</v>
      </c>
      <c r="G990" s="39"/>
      <c r="H990" s="39"/>
      <c r="I990" s="191"/>
      <c r="J990" s="39"/>
      <c r="K990" s="39"/>
      <c r="L990" s="42"/>
      <c r="M990" s="192"/>
      <c r="N990" s="193"/>
      <c r="O990" s="67"/>
      <c r="P990" s="67"/>
      <c r="Q990" s="67"/>
      <c r="R990" s="67"/>
      <c r="S990" s="67"/>
      <c r="T990" s="68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T990" s="20" t="s">
        <v>130</v>
      </c>
      <c r="AU990" s="20" t="s">
        <v>87</v>
      </c>
    </row>
    <row r="991" spans="1:65" s="13" customFormat="1" ht="10">
      <c r="B991" s="201"/>
      <c r="C991" s="202"/>
      <c r="D991" s="194" t="s">
        <v>270</v>
      </c>
      <c r="E991" s="203" t="s">
        <v>19</v>
      </c>
      <c r="F991" s="204" t="s">
        <v>1093</v>
      </c>
      <c r="G991" s="202"/>
      <c r="H991" s="205">
        <v>1</v>
      </c>
      <c r="I991" s="206"/>
      <c r="J991" s="202"/>
      <c r="K991" s="202"/>
      <c r="L991" s="207"/>
      <c r="M991" s="208"/>
      <c r="N991" s="209"/>
      <c r="O991" s="209"/>
      <c r="P991" s="209"/>
      <c r="Q991" s="209"/>
      <c r="R991" s="209"/>
      <c r="S991" s="209"/>
      <c r="T991" s="210"/>
      <c r="AT991" s="211" t="s">
        <v>270</v>
      </c>
      <c r="AU991" s="211" t="s">
        <v>87</v>
      </c>
      <c r="AV991" s="13" t="s">
        <v>87</v>
      </c>
      <c r="AW991" s="13" t="s">
        <v>38</v>
      </c>
      <c r="AX991" s="13" t="s">
        <v>77</v>
      </c>
      <c r="AY991" s="211" t="s">
        <v>118</v>
      </c>
    </row>
    <row r="992" spans="1:65" s="14" customFormat="1" ht="10">
      <c r="B992" s="212"/>
      <c r="C992" s="213"/>
      <c r="D992" s="194" t="s">
        <v>270</v>
      </c>
      <c r="E992" s="214" t="s">
        <v>19</v>
      </c>
      <c r="F992" s="215" t="s">
        <v>273</v>
      </c>
      <c r="G992" s="213"/>
      <c r="H992" s="216">
        <v>1</v>
      </c>
      <c r="I992" s="217"/>
      <c r="J992" s="213"/>
      <c r="K992" s="213"/>
      <c r="L992" s="218"/>
      <c r="M992" s="219"/>
      <c r="N992" s="220"/>
      <c r="O992" s="220"/>
      <c r="P992" s="220"/>
      <c r="Q992" s="220"/>
      <c r="R992" s="220"/>
      <c r="S992" s="220"/>
      <c r="T992" s="221"/>
      <c r="AT992" s="222" t="s">
        <v>270</v>
      </c>
      <c r="AU992" s="222" t="s">
        <v>87</v>
      </c>
      <c r="AV992" s="14" t="s">
        <v>145</v>
      </c>
      <c r="AW992" s="14" t="s">
        <v>38</v>
      </c>
      <c r="AX992" s="14" t="s">
        <v>85</v>
      </c>
      <c r="AY992" s="222" t="s">
        <v>118</v>
      </c>
    </row>
    <row r="993" spans="1:65" s="2" customFormat="1" ht="24.15" customHeight="1">
      <c r="A993" s="37"/>
      <c r="B993" s="38"/>
      <c r="C993" s="176" t="s">
        <v>1094</v>
      </c>
      <c r="D993" s="176" t="s">
        <v>121</v>
      </c>
      <c r="E993" s="177" t="s">
        <v>1095</v>
      </c>
      <c r="F993" s="178" t="s">
        <v>1096</v>
      </c>
      <c r="G993" s="179" t="s">
        <v>317</v>
      </c>
      <c r="H993" s="180">
        <v>1.4</v>
      </c>
      <c r="I993" s="181"/>
      <c r="J993" s="182">
        <f>ROUND(I993*H993,2)</f>
        <v>0</v>
      </c>
      <c r="K993" s="178" t="s">
        <v>125</v>
      </c>
      <c r="L993" s="42"/>
      <c r="M993" s="183" t="s">
        <v>19</v>
      </c>
      <c r="N993" s="184" t="s">
        <v>48</v>
      </c>
      <c r="O993" s="67"/>
      <c r="P993" s="185">
        <f>O993*H993</f>
        <v>0</v>
      </c>
      <c r="Q993" s="185">
        <v>0</v>
      </c>
      <c r="R993" s="185">
        <f>Q993*H993</f>
        <v>0</v>
      </c>
      <c r="S993" s="185">
        <v>1.6E-2</v>
      </c>
      <c r="T993" s="186">
        <f>S993*H993</f>
        <v>2.24E-2</v>
      </c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R993" s="187" t="s">
        <v>407</v>
      </c>
      <c r="AT993" s="187" t="s">
        <v>121</v>
      </c>
      <c r="AU993" s="187" t="s">
        <v>87</v>
      </c>
      <c r="AY993" s="20" t="s">
        <v>118</v>
      </c>
      <c r="BE993" s="188">
        <f>IF(N993="základní",J993,0)</f>
        <v>0</v>
      </c>
      <c r="BF993" s="188">
        <f>IF(N993="snížená",J993,0)</f>
        <v>0</v>
      </c>
      <c r="BG993" s="188">
        <f>IF(N993="zákl. přenesená",J993,0)</f>
        <v>0</v>
      </c>
      <c r="BH993" s="188">
        <f>IF(N993="sníž. přenesená",J993,0)</f>
        <v>0</v>
      </c>
      <c r="BI993" s="188">
        <f>IF(N993="nulová",J993,0)</f>
        <v>0</v>
      </c>
      <c r="BJ993" s="20" t="s">
        <v>85</v>
      </c>
      <c r="BK993" s="188">
        <f>ROUND(I993*H993,2)</f>
        <v>0</v>
      </c>
      <c r="BL993" s="20" t="s">
        <v>407</v>
      </c>
      <c r="BM993" s="187" t="s">
        <v>1097</v>
      </c>
    </row>
    <row r="994" spans="1:65" s="2" customFormat="1" ht="10">
      <c r="A994" s="37"/>
      <c r="B994" s="38"/>
      <c r="C994" s="39"/>
      <c r="D994" s="189" t="s">
        <v>128</v>
      </c>
      <c r="E994" s="39"/>
      <c r="F994" s="190" t="s">
        <v>1098</v>
      </c>
      <c r="G994" s="39"/>
      <c r="H994" s="39"/>
      <c r="I994" s="191"/>
      <c r="J994" s="39"/>
      <c r="K994" s="39"/>
      <c r="L994" s="42"/>
      <c r="M994" s="192"/>
      <c r="N994" s="193"/>
      <c r="O994" s="67"/>
      <c r="P994" s="67"/>
      <c r="Q994" s="67"/>
      <c r="R994" s="67"/>
      <c r="S994" s="67"/>
      <c r="T994" s="68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T994" s="20" t="s">
        <v>128</v>
      </c>
      <c r="AU994" s="20" t="s">
        <v>87</v>
      </c>
    </row>
    <row r="995" spans="1:65" s="13" customFormat="1" ht="10">
      <c r="B995" s="201"/>
      <c r="C995" s="202"/>
      <c r="D995" s="194" t="s">
        <v>270</v>
      </c>
      <c r="E995" s="203" t="s">
        <v>19</v>
      </c>
      <c r="F995" s="204" t="s">
        <v>1099</v>
      </c>
      <c r="G995" s="202"/>
      <c r="H995" s="205">
        <v>1.4</v>
      </c>
      <c r="I995" s="206"/>
      <c r="J995" s="202"/>
      <c r="K995" s="202"/>
      <c r="L995" s="207"/>
      <c r="M995" s="208"/>
      <c r="N995" s="209"/>
      <c r="O995" s="209"/>
      <c r="P995" s="209"/>
      <c r="Q995" s="209"/>
      <c r="R995" s="209"/>
      <c r="S995" s="209"/>
      <c r="T995" s="210"/>
      <c r="AT995" s="211" t="s">
        <v>270</v>
      </c>
      <c r="AU995" s="211" t="s">
        <v>87</v>
      </c>
      <c r="AV995" s="13" t="s">
        <v>87</v>
      </c>
      <c r="AW995" s="13" t="s">
        <v>38</v>
      </c>
      <c r="AX995" s="13" t="s">
        <v>77</v>
      </c>
      <c r="AY995" s="211" t="s">
        <v>118</v>
      </c>
    </row>
    <row r="996" spans="1:65" s="14" customFormat="1" ht="10">
      <c r="B996" s="212"/>
      <c r="C996" s="213"/>
      <c r="D996" s="194" t="s">
        <v>270</v>
      </c>
      <c r="E996" s="214" t="s">
        <v>19</v>
      </c>
      <c r="F996" s="215" t="s">
        <v>273</v>
      </c>
      <c r="G996" s="213"/>
      <c r="H996" s="216">
        <v>1.4</v>
      </c>
      <c r="I996" s="217"/>
      <c r="J996" s="213"/>
      <c r="K996" s="213"/>
      <c r="L996" s="218"/>
      <c r="M996" s="219"/>
      <c r="N996" s="220"/>
      <c r="O996" s="220"/>
      <c r="P996" s="220"/>
      <c r="Q996" s="220"/>
      <c r="R996" s="220"/>
      <c r="S996" s="220"/>
      <c r="T996" s="221"/>
      <c r="AT996" s="222" t="s">
        <v>270</v>
      </c>
      <c r="AU996" s="222" t="s">
        <v>87</v>
      </c>
      <c r="AV996" s="14" t="s">
        <v>145</v>
      </c>
      <c r="AW996" s="14" t="s">
        <v>38</v>
      </c>
      <c r="AX996" s="14" t="s">
        <v>85</v>
      </c>
      <c r="AY996" s="222" t="s">
        <v>118</v>
      </c>
    </row>
    <row r="997" spans="1:65" s="12" customFormat="1" ht="22.75" customHeight="1">
      <c r="B997" s="160"/>
      <c r="C997" s="161"/>
      <c r="D997" s="162" t="s">
        <v>76</v>
      </c>
      <c r="E997" s="174" t="s">
        <v>1100</v>
      </c>
      <c r="F997" s="174" t="s">
        <v>1101</v>
      </c>
      <c r="G997" s="161"/>
      <c r="H997" s="161"/>
      <c r="I997" s="164"/>
      <c r="J997" s="175">
        <f>BK997</f>
        <v>0</v>
      </c>
      <c r="K997" s="161"/>
      <c r="L997" s="166"/>
      <c r="M997" s="167"/>
      <c r="N997" s="168"/>
      <c r="O997" s="168"/>
      <c r="P997" s="169">
        <f>SUM(P998:P1069)</f>
        <v>0</v>
      </c>
      <c r="Q997" s="168"/>
      <c r="R997" s="169">
        <f>SUM(R998:R1069)</f>
        <v>0.40904059999999998</v>
      </c>
      <c r="S997" s="168"/>
      <c r="T997" s="170">
        <f>SUM(T998:T1069)</f>
        <v>0.40266999999999997</v>
      </c>
      <c r="AR997" s="171" t="s">
        <v>87</v>
      </c>
      <c r="AT997" s="172" t="s">
        <v>76</v>
      </c>
      <c r="AU997" s="172" t="s">
        <v>85</v>
      </c>
      <c r="AY997" s="171" t="s">
        <v>118</v>
      </c>
      <c r="BK997" s="173">
        <f>SUM(BK998:BK1069)</f>
        <v>0</v>
      </c>
    </row>
    <row r="998" spans="1:65" s="2" customFormat="1" ht="33" customHeight="1">
      <c r="A998" s="37"/>
      <c r="B998" s="38"/>
      <c r="C998" s="176" t="s">
        <v>1102</v>
      </c>
      <c r="D998" s="176" t="s">
        <v>121</v>
      </c>
      <c r="E998" s="177" t="s">
        <v>1103</v>
      </c>
      <c r="F998" s="178" t="s">
        <v>1104</v>
      </c>
      <c r="G998" s="179" t="s">
        <v>267</v>
      </c>
      <c r="H998" s="180">
        <v>12.02</v>
      </c>
      <c r="I998" s="181"/>
      <c r="J998" s="182">
        <f>ROUND(I998*H998,2)</f>
        <v>0</v>
      </c>
      <c r="K998" s="178" t="s">
        <v>125</v>
      </c>
      <c r="L998" s="42"/>
      <c r="M998" s="183" t="s">
        <v>19</v>
      </c>
      <c r="N998" s="184" t="s">
        <v>48</v>
      </c>
      <c r="O998" s="67"/>
      <c r="P998" s="185">
        <f>O998*H998</f>
        <v>0</v>
      </c>
      <c r="Q998" s="185">
        <v>7.1000000000000004E-3</v>
      </c>
      <c r="R998" s="185">
        <f>Q998*H998</f>
        <v>8.5342000000000001E-2</v>
      </c>
      <c r="S998" s="185">
        <v>7.1000000000000004E-3</v>
      </c>
      <c r="T998" s="186">
        <f>S998*H998</f>
        <v>8.5342000000000001E-2</v>
      </c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R998" s="187" t="s">
        <v>407</v>
      </c>
      <c r="AT998" s="187" t="s">
        <v>121</v>
      </c>
      <c r="AU998" s="187" t="s">
        <v>87</v>
      </c>
      <c r="AY998" s="20" t="s">
        <v>118</v>
      </c>
      <c r="BE998" s="188">
        <f>IF(N998="základní",J998,0)</f>
        <v>0</v>
      </c>
      <c r="BF998" s="188">
        <f>IF(N998="snížená",J998,0)</f>
        <v>0</v>
      </c>
      <c r="BG998" s="188">
        <f>IF(N998="zákl. přenesená",J998,0)</f>
        <v>0</v>
      </c>
      <c r="BH998" s="188">
        <f>IF(N998="sníž. přenesená",J998,0)</f>
        <v>0</v>
      </c>
      <c r="BI998" s="188">
        <f>IF(N998="nulová",J998,0)</f>
        <v>0</v>
      </c>
      <c r="BJ998" s="20" t="s">
        <v>85</v>
      </c>
      <c r="BK998" s="188">
        <f>ROUND(I998*H998,2)</f>
        <v>0</v>
      </c>
      <c r="BL998" s="20" t="s">
        <v>407</v>
      </c>
      <c r="BM998" s="187" t="s">
        <v>1105</v>
      </c>
    </row>
    <row r="999" spans="1:65" s="2" customFormat="1" ht="10">
      <c r="A999" s="37"/>
      <c r="B999" s="38"/>
      <c r="C999" s="39"/>
      <c r="D999" s="189" t="s">
        <v>128</v>
      </c>
      <c r="E999" s="39"/>
      <c r="F999" s="190" t="s">
        <v>1106</v>
      </c>
      <c r="G999" s="39"/>
      <c r="H999" s="39"/>
      <c r="I999" s="191"/>
      <c r="J999" s="39"/>
      <c r="K999" s="39"/>
      <c r="L999" s="42"/>
      <c r="M999" s="192"/>
      <c r="N999" s="193"/>
      <c r="O999" s="67"/>
      <c r="P999" s="67"/>
      <c r="Q999" s="67"/>
      <c r="R999" s="67"/>
      <c r="S999" s="67"/>
      <c r="T999" s="68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T999" s="20" t="s">
        <v>128</v>
      </c>
      <c r="AU999" s="20" t="s">
        <v>87</v>
      </c>
    </row>
    <row r="1000" spans="1:65" s="15" customFormat="1" ht="10">
      <c r="B1000" s="228"/>
      <c r="C1000" s="229"/>
      <c r="D1000" s="194" t="s">
        <v>270</v>
      </c>
      <c r="E1000" s="230" t="s">
        <v>19</v>
      </c>
      <c r="F1000" s="231" t="s">
        <v>386</v>
      </c>
      <c r="G1000" s="229"/>
      <c r="H1000" s="230" t="s">
        <v>19</v>
      </c>
      <c r="I1000" s="232"/>
      <c r="J1000" s="229"/>
      <c r="K1000" s="229"/>
      <c r="L1000" s="233"/>
      <c r="M1000" s="234"/>
      <c r="N1000" s="235"/>
      <c r="O1000" s="235"/>
      <c r="P1000" s="235"/>
      <c r="Q1000" s="235"/>
      <c r="R1000" s="235"/>
      <c r="S1000" s="235"/>
      <c r="T1000" s="236"/>
      <c r="AT1000" s="237" t="s">
        <v>270</v>
      </c>
      <c r="AU1000" s="237" t="s">
        <v>87</v>
      </c>
      <c r="AV1000" s="15" t="s">
        <v>85</v>
      </c>
      <c r="AW1000" s="15" t="s">
        <v>38</v>
      </c>
      <c r="AX1000" s="15" t="s">
        <v>77</v>
      </c>
      <c r="AY1000" s="237" t="s">
        <v>118</v>
      </c>
    </row>
    <row r="1001" spans="1:65" s="15" customFormat="1" ht="10">
      <c r="B1001" s="228"/>
      <c r="C1001" s="229"/>
      <c r="D1001" s="194" t="s">
        <v>270</v>
      </c>
      <c r="E1001" s="230" t="s">
        <v>19</v>
      </c>
      <c r="F1001" s="231" t="s">
        <v>1107</v>
      </c>
      <c r="G1001" s="229"/>
      <c r="H1001" s="230" t="s">
        <v>19</v>
      </c>
      <c r="I1001" s="232"/>
      <c r="J1001" s="229"/>
      <c r="K1001" s="229"/>
      <c r="L1001" s="233"/>
      <c r="M1001" s="234"/>
      <c r="N1001" s="235"/>
      <c r="O1001" s="235"/>
      <c r="P1001" s="235"/>
      <c r="Q1001" s="235"/>
      <c r="R1001" s="235"/>
      <c r="S1001" s="235"/>
      <c r="T1001" s="236"/>
      <c r="AT1001" s="237" t="s">
        <v>270</v>
      </c>
      <c r="AU1001" s="237" t="s">
        <v>87</v>
      </c>
      <c r="AV1001" s="15" t="s">
        <v>85</v>
      </c>
      <c r="AW1001" s="15" t="s">
        <v>38</v>
      </c>
      <c r="AX1001" s="15" t="s">
        <v>77</v>
      </c>
      <c r="AY1001" s="237" t="s">
        <v>118</v>
      </c>
    </row>
    <row r="1002" spans="1:65" s="15" customFormat="1" ht="10">
      <c r="B1002" s="228"/>
      <c r="C1002" s="229"/>
      <c r="D1002" s="194" t="s">
        <v>270</v>
      </c>
      <c r="E1002" s="230" t="s">
        <v>19</v>
      </c>
      <c r="F1002" s="231" t="s">
        <v>1108</v>
      </c>
      <c r="G1002" s="229"/>
      <c r="H1002" s="230" t="s">
        <v>19</v>
      </c>
      <c r="I1002" s="232"/>
      <c r="J1002" s="229"/>
      <c r="K1002" s="229"/>
      <c r="L1002" s="233"/>
      <c r="M1002" s="234"/>
      <c r="N1002" s="235"/>
      <c r="O1002" s="235"/>
      <c r="P1002" s="235"/>
      <c r="Q1002" s="235"/>
      <c r="R1002" s="235"/>
      <c r="S1002" s="235"/>
      <c r="T1002" s="236"/>
      <c r="AT1002" s="237" t="s">
        <v>270</v>
      </c>
      <c r="AU1002" s="237" t="s">
        <v>87</v>
      </c>
      <c r="AV1002" s="15" t="s">
        <v>85</v>
      </c>
      <c r="AW1002" s="15" t="s">
        <v>38</v>
      </c>
      <c r="AX1002" s="15" t="s">
        <v>77</v>
      </c>
      <c r="AY1002" s="237" t="s">
        <v>118</v>
      </c>
    </row>
    <row r="1003" spans="1:65" s="13" customFormat="1" ht="10">
      <c r="B1003" s="201"/>
      <c r="C1003" s="202"/>
      <c r="D1003" s="194" t="s">
        <v>270</v>
      </c>
      <c r="E1003" s="204" t="s">
        <v>19</v>
      </c>
      <c r="F1003" s="249" t="s">
        <v>239</v>
      </c>
      <c r="G1003" s="202"/>
      <c r="H1003" s="205">
        <v>12.02</v>
      </c>
      <c r="I1003" s="206"/>
      <c r="J1003" s="202"/>
      <c r="K1003" s="202"/>
      <c r="L1003" s="207"/>
      <c r="M1003" s="208"/>
      <c r="N1003" s="209"/>
      <c r="O1003" s="209"/>
      <c r="P1003" s="209"/>
      <c r="Q1003" s="209"/>
      <c r="R1003" s="209"/>
      <c r="S1003" s="209"/>
      <c r="T1003" s="210"/>
      <c r="AT1003" s="211" t="s">
        <v>270</v>
      </c>
      <c r="AU1003" s="211" t="s">
        <v>87</v>
      </c>
      <c r="AV1003" s="13" t="s">
        <v>87</v>
      </c>
      <c r="AW1003" s="13" t="s">
        <v>38</v>
      </c>
      <c r="AX1003" s="13" t="s">
        <v>85</v>
      </c>
      <c r="AY1003" s="211" t="s">
        <v>118</v>
      </c>
    </row>
    <row r="1004" spans="1:65" s="2" customFormat="1" ht="10.5">
      <c r="A1004" s="37"/>
      <c r="B1004" s="38"/>
      <c r="C1004" s="39"/>
      <c r="D1004" s="194" t="s">
        <v>279</v>
      </c>
      <c r="E1004" s="39"/>
      <c r="F1004" s="223" t="s">
        <v>1109</v>
      </c>
      <c r="G1004" s="39"/>
      <c r="H1004" s="39"/>
      <c r="I1004" s="39"/>
      <c r="J1004" s="39"/>
      <c r="K1004" s="39"/>
      <c r="L1004" s="42"/>
      <c r="M1004" s="192"/>
      <c r="N1004" s="193"/>
      <c r="O1004" s="67"/>
      <c r="P1004" s="67"/>
      <c r="Q1004" s="67"/>
      <c r="R1004" s="67"/>
      <c r="S1004" s="67"/>
      <c r="T1004" s="68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U1004" s="20" t="s">
        <v>87</v>
      </c>
    </row>
    <row r="1005" spans="1:65" s="2" customFormat="1" ht="10">
      <c r="A1005" s="37"/>
      <c r="B1005" s="38"/>
      <c r="C1005" s="39"/>
      <c r="D1005" s="194" t="s">
        <v>279</v>
      </c>
      <c r="E1005" s="39"/>
      <c r="F1005" s="224" t="s">
        <v>1110</v>
      </c>
      <c r="G1005" s="39"/>
      <c r="H1005" s="225">
        <v>14.32</v>
      </c>
      <c r="I1005" s="39"/>
      <c r="J1005" s="39"/>
      <c r="K1005" s="39"/>
      <c r="L1005" s="42"/>
      <c r="M1005" s="192"/>
      <c r="N1005" s="193"/>
      <c r="O1005" s="67"/>
      <c r="P1005" s="67"/>
      <c r="Q1005" s="67"/>
      <c r="R1005" s="67"/>
      <c r="S1005" s="67"/>
      <c r="T1005" s="68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U1005" s="20" t="s">
        <v>87</v>
      </c>
    </row>
    <row r="1006" spans="1:65" s="2" customFormat="1" ht="10.5">
      <c r="A1006" s="37"/>
      <c r="B1006" s="38"/>
      <c r="C1006" s="39"/>
      <c r="D1006" s="194" t="s">
        <v>279</v>
      </c>
      <c r="E1006" s="39"/>
      <c r="F1006" s="223" t="s">
        <v>1111</v>
      </c>
      <c r="G1006" s="39"/>
      <c r="H1006" s="39"/>
      <c r="I1006" s="39"/>
      <c r="J1006" s="39"/>
      <c r="K1006" s="39"/>
      <c r="L1006" s="42"/>
      <c r="M1006" s="192"/>
      <c r="N1006" s="193"/>
      <c r="O1006" s="67"/>
      <c r="P1006" s="67"/>
      <c r="Q1006" s="67"/>
      <c r="R1006" s="67"/>
      <c r="S1006" s="67"/>
      <c r="T1006" s="68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U1006" s="20" t="s">
        <v>87</v>
      </c>
    </row>
    <row r="1007" spans="1:65" s="2" customFormat="1" ht="10">
      <c r="A1007" s="37"/>
      <c r="B1007" s="38"/>
      <c r="C1007" s="39"/>
      <c r="D1007" s="194" t="s">
        <v>279</v>
      </c>
      <c r="E1007" s="39"/>
      <c r="F1007" s="224" t="s">
        <v>1112</v>
      </c>
      <c r="G1007" s="39"/>
      <c r="H1007" s="225">
        <v>1.44</v>
      </c>
      <c r="I1007" s="39"/>
      <c r="J1007" s="39"/>
      <c r="K1007" s="39"/>
      <c r="L1007" s="42"/>
      <c r="M1007" s="192"/>
      <c r="N1007" s="193"/>
      <c r="O1007" s="67"/>
      <c r="P1007" s="67"/>
      <c r="Q1007" s="67"/>
      <c r="R1007" s="67"/>
      <c r="S1007" s="67"/>
      <c r="T1007" s="68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U1007" s="20" t="s">
        <v>87</v>
      </c>
    </row>
    <row r="1008" spans="1:65" s="2" customFormat="1" ht="10.5">
      <c r="A1008" s="37"/>
      <c r="B1008" s="38"/>
      <c r="C1008" s="39"/>
      <c r="D1008" s="194" t="s">
        <v>279</v>
      </c>
      <c r="E1008" s="39"/>
      <c r="F1008" s="223" t="s">
        <v>1113</v>
      </c>
      <c r="G1008" s="39"/>
      <c r="H1008" s="39"/>
      <c r="I1008" s="39"/>
      <c r="J1008" s="39"/>
      <c r="K1008" s="39"/>
      <c r="L1008" s="42"/>
      <c r="M1008" s="192"/>
      <c r="N1008" s="193"/>
      <c r="O1008" s="67"/>
      <c r="P1008" s="67"/>
      <c r="Q1008" s="67"/>
      <c r="R1008" s="67"/>
      <c r="S1008" s="67"/>
      <c r="T1008" s="68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U1008" s="20" t="s">
        <v>87</v>
      </c>
    </row>
    <row r="1009" spans="1:65" s="2" customFormat="1" ht="10">
      <c r="A1009" s="37"/>
      <c r="B1009" s="38"/>
      <c r="C1009" s="39"/>
      <c r="D1009" s="194" t="s">
        <v>279</v>
      </c>
      <c r="E1009" s="39"/>
      <c r="F1009" s="224" t="s">
        <v>1114</v>
      </c>
      <c r="G1009" s="39"/>
      <c r="H1009" s="225">
        <v>0.44</v>
      </c>
      <c r="I1009" s="39"/>
      <c r="J1009" s="39"/>
      <c r="K1009" s="39"/>
      <c r="L1009" s="42"/>
      <c r="M1009" s="192"/>
      <c r="N1009" s="193"/>
      <c r="O1009" s="67"/>
      <c r="P1009" s="67"/>
      <c r="Q1009" s="67"/>
      <c r="R1009" s="67"/>
      <c r="S1009" s="67"/>
      <c r="T1009" s="68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U1009" s="20" t="s">
        <v>87</v>
      </c>
    </row>
    <row r="1010" spans="1:65" s="2" customFormat="1" ht="10.5">
      <c r="A1010" s="37"/>
      <c r="B1010" s="38"/>
      <c r="C1010" s="39"/>
      <c r="D1010" s="194" t="s">
        <v>279</v>
      </c>
      <c r="E1010" s="39"/>
      <c r="F1010" s="223" t="s">
        <v>1115</v>
      </c>
      <c r="G1010" s="39"/>
      <c r="H1010" s="39"/>
      <c r="I1010" s="39"/>
      <c r="J1010" s="39"/>
      <c r="K1010" s="39"/>
      <c r="L1010" s="42"/>
      <c r="M1010" s="192"/>
      <c r="N1010" s="193"/>
      <c r="O1010" s="67"/>
      <c r="P1010" s="67"/>
      <c r="Q1010" s="67"/>
      <c r="R1010" s="67"/>
      <c r="S1010" s="67"/>
      <c r="T1010" s="68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U1010" s="20" t="s">
        <v>87</v>
      </c>
    </row>
    <row r="1011" spans="1:65" s="2" customFormat="1" ht="10">
      <c r="A1011" s="37"/>
      <c r="B1011" s="38"/>
      <c r="C1011" s="39"/>
      <c r="D1011" s="194" t="s">
        <v>279</v>
      </c>
      <c r="E1011" s="39"/>
      <c r="F1011" s="224" t="s">
        <v>1116</v>
      </c>
      <c r="G1011" s="39"/>
      <c r="H1011" s="225">
        <v>0.42</v>
      </c>
      <c r="I1011" s="39"/>
      <c r="J1011" s="39"/>
      <c r="K1011" s="39"/>
      <c r="L1011" s="42"/>
      <c r="M1011" s="192"/>
      <c r="N1011" s="193"/>
      <c r="O1011" s="67"/>
      <c r="P1011" s="67"/>
      <c r="Q1011" s="67"/>
      <c r="R1011" s="67"/>
      <c r="S1011" s="67"/>
      <c r="T1011" s="68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U1011" s="20" t="s">
        <v>87</v>
      </c>
    </row>
    <row r="1012" spans="1:65" s="2" customFormat="1" ht="24.15" customHeight="1">
      <c r="A1012" s="37"/>
      <c r="B1012" s="38"/>
      <c r="C1012" s="176" t="s">
        <v>1117</v>
      </c>
      <c r="D1012" s="176" t="s">
        <v>121</v>
      </c>
      <c r="E1012" s="177" t="s">
        <v>1118</v>
      </c>
      <c r="F1012" s="178" t="s">
        <v>1119</v>
      </c>
      <c r="G1012" s="179" t="s">
        <v>267</v>
      </c>
      <c r="H1012" s="180">
        <v>12.02</v>
      </c>
      <c r="I1012" s="181"/>
      <c r="J1012" s="182">
        <f>ROUND(I1012*H1012,2)</f>
        <v>0</v>
      </c>
      <c r="K1012" s="178" t="s">
        <v>125</v>
      </c>
      <c r="L1012" s="42"/>
      <c r="M1012" s="183" t="s">
        <v>19</v>
      </c>
      <c r="N1012" s="184" t="s">
        <v>48</v>
      </c>
      <c r="O1012" s="67"/>
      <c r="P1012" s="185">
        <f>O1012*H1012</f>
        <v>0</v>
      </c>
      <c r="Q1012" s="185">
        <v>0</v>
      </c>
      <c r="R1012" s="185">
        <f>Q1012*H1012</f>
        <v>0</v>
      </c>
      <c r="S1012" s="185">
        <v>0</v>
      </c>
      <c r="T1012" s="186">
        <f>S1012*H1012</f>
        <v>0</v>
      </c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R1012" s="187" t="s">
        <v>407</v>
      </c>
      <c r="AT1012" s="187" t="s">
        <v>121</v>
      </c>
      <c r="AU1012" s="187" t="s">
        <v>87</v>
      </c>
      <c r="AY1012" s="20" t="s">
        <v>118</v>
      </c>
      <c r="BE1012" s="188">
        <f>IF(N1012="základní",J1012,0)</f>
        <v>0</v>
      </c>
      <c r="BF1012" s="188">
        <f>IF(N1012="snížená",J1012,0)</f>
        <v>0</v>
      </c>
      <c r="BG1012" s="188">
        <f>IF(N1012="zákl. přenesená",J1012,0)</f>
        <v>0</v>
      </c>
      <c r="BH1012" s="188">
        <f>IF(N1012="sníž. přenesená",J1012,0)</f>
        <v>0</v>
      </c>
      <c r="BI1012" s="188">
        <f>IF(N1012="nulová",J1012,0)</f>
        <v>0</v>
      </c>
      <c r="BJ1012" s="20" t="s">
        <v>85</v>
      </c>
      <c r="BK1012" s="188">
        <f>ROUND(I1012*H1012,2)</f>
        <v>0</v>
      </c>
      <c r="BL1012" s="20" t="s">
        <v>407</v>
      </c>
      <c r="BM1012" s="187" t="s">
        <v>1120</v>
      </c>
    </row>
    <row r="1013" spans="1:65" s="2" customFormat="1" ht="10">
      <c r="A1013" s="37"/>
      <c r="B1013" s="38"/>
      <c r="C1013" s="39"/>
      <c r="D1013" s="189" t="s">
        <v>128</v>
      </c>
      <c r="E1013" s="39"/>
      <c r="F1013" s="190" t="s">
        <v>1121</v>
      </c>
      <c r="G1013" s="39"/>
      <c r="H1013" s="39"/>
      <c r="I1013" s="191"/>
      <c r="J1013" s="39"/>
      <c r="K1013" s="39"/>
      <c r="L1013" s="42"/>
      <c r="M1013" s="192"/>
      <c r="N1013" s="193"/>
      <c r="O1013" s="67"/>
      <c r="P1013" s="67"/>
      <c r="Q1013" s="67"/>
      <c r="R1013" s="67"/>
      <c r="S1013" s="67"/>
      <c r="T1013" s="68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T1013" s="20" t="s">
        <v>128</v>
      </c>
      <c r="AU1013" s="20" t="s">
        <v>87</v>
      </c>
    </row>
    <row r="1014" spans="1:65" s="13" customFormat="1" ht="10">
      <c r="B1014" s="201"/>
      <c r="C1014" s="202"/>
      <c r="D1014" s="194" t="s">
        <v>270</v>
      </c>
      <c r="E1014" s="204" t="s">
        <v>19</v>
      </c>
      <c r="F1014" s="249" t="s">
        <v>239</v>
      </c>
      <c r="G1014" s="202"/>
      <c r="H1014" s="205">
        <v>12.02</v>
      </c>
      <c r="I1014" s="206"/>
      <c r="J1014" s="202"/>
      <c r="K1014" s="202"/>
      <c r="L1014" s="207"/>
      <c r="M1014" s="208"/>
      <c r="N1014" s="209"/>
      <c r="O1014" s="209"/>
      <c r="P1014" s="209"/>
      <c r="Q1014" s="209"/>
      <c r="R1014" s="209"/>
      <c r="S1014" s="209"/>
      <c r="T1014" s="210"/>
      <c r="AT1014" s="211" t="s">
        <v>270</v>
      </c>
      <c r="AU1014" s="211" t="s">
        <v>87</v>
      </c>
      <c r="AV1014" s="13" t="s">
        <v>87</v>
      </c>
      <c r="AW1014" s="13" t="s">
        <v>38</v>
      </c>
      <c r="AX1014" s="13" t="s">
        <v>85</v>
      </c>
      <c r="AY1014" s="211" t="s">
        <v>118</v>
      </c>
    </row>
    <row r="1015" spans="1:65" s="2" customFormat="1" ht="10">
      <c r="A1015" s="37"/>
      <c r="B1015" s="38"/>
      <c r="C1015" s="39"/>
      <c r="D1015" s="194" t="s">
        <v>279</v>
      </c>
      <c r="E1015" s="39"/>
      <c r="F1015" s="250" t="s">
        <v>1122</v>
      </c>
      <c r="G1015" s="39"/>
      <c r="H1015" s="39"/>
      <c r="I1015" s="39"/>
      <c r="J1015" s="39"/>
      <c r="K1015" s="39"/>
      <c r="L1015" s="42"/>
      <c r="M1015" s="192"/>
      <c r="N1015" s="193"/>
      <c r="O1015" s="67"/>
      <c r="P1015" s="67"/>
      <c r="Q1015" s="67"/>
      <c r="R1015" s="67"/>
      <c r="S1015" s="67"/>
      <c r="T1015" s="68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U1015" s="20" t="s">
        <v>87</v>
      </c>
    </row>
    <row r="1016" spans="1:65" s="2" customFormat="1" ht="10">
      <c r="A1016" s="37"/>
      <c r="B1016" s="38"/>
      <c r="C1016" s="39"/>
      <c r="D1016" s="194" t="s">
        <v>279</v>
      </c>
      <c r="E1016" s="39"/>
      <c r="F1016" s="224" t="s">
        <v>1123</v>
      </c>
      <c r="G1016" s="39"/>
      <c r="H1016" s="225">
        <v>14.32</v>
      </c>
      <c r="I1016" s="39"/>
      <c r="J1016" s="39"/>
      <c r="K1016" s="39"/>
      <c r="L1016" s="42"/>
      <c r="M1016" s="192"/>
      <c r="N1016" s="193"/>
      <c r="O1016" s="67"/>
      <c r="P1016" s="67"/>
      <c r="Q1016" s="67"/>
      <c r="R1016" s="67"/>
      <c r="S1016" s="67"/>
      <c r="T1016" s="68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U1016" s="20" t="s">
        <v>87</v>
      </c>
    </row>
    <row r="1017" spans="1:65" s="2" customFormat="1" ht="10">
      <c r="A1017" s="37"/>
      <c r="B1017" s="38"/>
      <c r="C1017" s="39"/>
      <c r="D1017" s="194" t="s">
        <v>279</v>
      </c>
      <c r="E1017" s="39"/>
      <c r="F1017" s="224" t="s">
        <v>1124</v>
      </c>
      <c r="G1017" s="39"/>
      <c r="H1017" s="225">
        <v>-2.2999999999999998</v>
      </c>
      <c r="I1017" s="39"/>
      <c r="J1017" s="39"/>
      <c r="K1017" s="39"/>
      <c r="L1017" s="42"/>
      <c r="M1017" s="192"/>
      <c r="N1017" s="193"/>
      <c r="O1017" s="67"/>
      <c r="P1017" s="67"/>
      <c r="Q1017" s="67"/>
      <c r="R1017" s="67"/>
      <c r="S1017" s="67"/>
      <c r="T1017" s="68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U1017" s="20" t="s">
        <v>87</v>
      </c>
    </row>
    <row r="1018" spans="1:65" s="2" customFormat="1" ht="10.5">
      <c r="A1018" s="37"/>
      <c r="B1018" s="38"/>
      <c r="C1018" s="39"/>
      <c r="D1018" s="194" t="s">
        <v>279</v>
      </c>
      <c r="E1018" s="39"/>
      <c r="F1018" s="226" t="s">
        <v>1109</v>
      </c>
      <c r="G1018" s="39"/>
      <c r="H1018" s="39"/>
      <c r="I1018" s="39"/>
      <c r="J1018" s="39"/>
      <c r="K1018" s="39"/>
      <c r="L1018" s="42"/>
      <c r="M1018" s="192"/>
      <c r="N1018" s="193"/>
      <c r="O1018" s="67"/>
      <c r="P1018" s="67"/>
      <c r="Q1018" s="67"/>
      <c r="R1018" s="67"/>
      <c r="S1018" s="67"/>
      <c r="T1018" s="68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U1018" s="20" t="s">
        <v>87</v>
      </c>
    </row>
    <row r="1019" spans="1:65" s="2" customFormat="1" ht="10">
      <c r="A1019" s="37"/>
      <c r="B1019" s="38"/>
      <c r="C1019" s="39"/>
      <c r="D1019" s="194" t="s">
        <v>279</v>
      </c>
      <c r="E1019" s="39"/>
      <c r="F1019" s="227" t="s">
        <v>1110</v>
      </c>
      <c r="G1019" s="39"/>
      <c r="H1019" s="225">
        <v>14.32</v>
      </c>
      <c r="I1019" s="39"/>
      <c r="J1019" s="39"/>
      <c r="K1019" s="39"/>
      <c r="L1019" s="42"/>
      <c r="M1019" s="192"/>
      <c r="N1019" s="193"/>
      <c r="O1019" s="67"/>
      <c r="P1019" s="67"/>
      <c r="Q1019" s="67"/>
      <c r="R1019" s="67"/>
      <c r="S1019" s="67"/>
      <c r="T1019" s="68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U1019" s="20" t="s">
        <v>87</v>
      </c>
    </row>
    <row r="1020" spans="1:65" s="2" customFormat="1" ht="10.5">
      <c r="A1020" s="37"/>
      <c r="B1020" s="38"/>
      <c r="C1020" s="39"/>
      <c r="D1020" s="194" t="s">
        <v>279</v>
      </c>
      <c r="E1020" s="39"/>
      <c r="F1020" s="226" t="s">
        <v>1111</v>
      </c>
      <c r="G1020" s="39"/>
      <c r="H1020" s="39"/>
      <c r="I1020" s="39"/>
      <c r="J1020" s="39"/>
      <c r="K1020" s="39"/>
      <c r="L1020" s="42"/>
      <c r="M1020" s="192"/>
      <c r="N1020" s="193"/>
      <c r="O1020" s="67"/>
      <c r="P1020" s="67"/>
      <c r="Q1020" s="67"/>
      <c r="R1020" s="67"/>
      <c r="S1020" s="67"/>
      <c r="T1020" s="68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U1020" s="20" t="s">
        <v>87</v>
      </c>
    </row>
    <row r="1021" spans="1:65" s="2" customFormat="1" ht="10">
      <c r="A1021" s="37"/>
      <c r="B1021" s="38"/>
      <c r="C1021" s="39"/>
      <c r="D1021" s="194" t="s">
        <v>279</v>
      </c>
      <c r="E1021" s="39"/>
      <c r="F1021" s="227" t="s">
        <v>1112</v>
      </c>
      <c r="G1021" s="39"/>
      <c r="H1021" s="225">
        <v>1.44</v>
      </c>
      <c r="I1021" s="39"/>
      <c r="J1021" s="39"/>
      <c r="K1021" s="39"/>
      <c r="L1021" s="42"/>
      <c r="M1021" s="192"/>
      <c r="N1021" s="193"/>
      <c r="O1021" s="67"/>
      <c r="P1021" s="67"/>
      <c r="Q1021" s="67"/>
      <c r="R1021" s="67"/>
      <c r="S1021" s="67"/>
      <c r="T1021" s="68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U1021" s="20" t="s">
        <v>87</v>
      </c>
    </row>
    <row r="1022" spans="1:65" s="2" customFormat="1" ht="10.5">
      <c r="A1022" s="37"/>
      <c r="B1022" s="38"/>
      <c r="C1022" s="39"/>
      <c r="D1022" s="194" t="s">
        <v>279</v>
      </c>
      <c r="E1022" s="39"/>
      <c r="F1022" s="226" t="s">
        <v>1113</v>
      </c>
      <c r="G1022" s="39"/>
      <c r="H1022" s="39"/>
      <c r="I1022" s="39"/>
      <c r="J1022" s="39"/>
      <c r="K1022" s="39"/>
      <c r="L1022" s="42"/>
      <c r="M1022" s="192"/>
      <c r="N1022" s="193"/>
      <c r="O1022" s="67"/>
      <c r="P1022" s="67"/>
      <c r="Q1022" s="67"/>
      <c r="R1022" s="67"/>
      <c r="S1022" s="67"/>
      <c r="T1022" s="68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U1022" s="20" t="s">
        <v>87</v>
      </c>
    </row>
    <row r="1023" spans="1:65" s="2" customFormat="1" ht="10">
      <c r="A1023" s="37"/>
      <c r="B1023" s="38"/>
      <c r="C1023" s="39"/>
      <c r="D1023" s="194" t="s">
        <v>279</v>
      </c>
      <c r="E1023" s="39"/>
      <c r="F1023" s="227" t="s">
        <v>1114</v>
      </c>
      <c r="G1023" s="39"/>
      <c r="H1023" s="225">
        <v>0.44</v>
      </c>
      <c r="I1023" s="39"/>
      <c r="J1023" s="39"/>
      <c r="K1023" s="39"/>
      <c r="L1023" s="42"/>
      <c r="M1023" s="192"/>
      <c r="N1023" s="193"/>
      <c r="O1023" s="67"/>
      <c r="P1023" s="67"/>
      <c r="Q1023" s="67"/>
      <c r="R1023" s="67"/>
      <c r="S1023" s="67"/>
      <c r="T1023" s="68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U1023" s="20" t="s">
        <v>87</v>
      </c>
    </row>
    <row r="1024" spans="1:65" s="2" customFormat="1" ht="10.5">
      <c r="A1024" s="37"/>
      <c r="B1024" s="38"/>
      <c r="C1024" s="39"/>
      <c r="D1024" s="194" t="s">
        <v>279</v>
      </c>
      <c r="E1024" s="39"/>
      <c r="F1024" s="226" t="s">
        <v>1115</v>
      </c>
      <c r="G1024" s="39"/>
      <c r="H1024" s="39"/>
      <c r="I1024" s="39"/>
      <c r="J1024" s="39"/>
      <c r="K1024" s="39"/>
      <c r="L1024" s="42"/>
      <c r="M1024" s="192"/>
      <c r="N1024" s="193"/>
      <c r="O1024" s="67"/>
      <c r="P1024" s="67"/>
      <c r="Q1024" s="67"/>
      <c r="R1024" s="67"/>
      <c r="S1024" s="67"/>
      <c r="T1024" s="68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U1024" s="20" t="s">
        <v>87</v>
      </c>
    </row>
    <row r="1025" spans="1:65" s="2" customFormat="1" ht="10">
      <c r="A1025" s="37"/>
      <c r="B1025" s="38"/>
      <c r="C1025" s="39"/>
      <c r="D1025" s="194" t="s">
        <v>279</v>
      </c>
      <c r="E1025" s="39"/>
      <c r="F1025" s="227" t="s">
        <v>1116</v>
      </c>
      <c r="G1025" s="39"/>
      <c r="H1025" s="225">
        <v>0.42</v>
      </c>
      <c r="I1025" s="39"/>
      <c r="J1025" s="39"/>
      <c r="K1025" s="39"/>
      <c r="L1025" s="42"/>
      <c r="M1025" s="192"/>
      <c r="N1025" s="193"/>
      <c r="O1025" s="67"/>
      <c r="P1025" s="67"/>
      <c r="Q1025" s="67"/>
      <c r="R1025" s="67"/>
      <c r="S1025" s="67"/>
      <c r="T1025" s="68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U1025" s="20" t="s">
        <v>87</v>
      </c>
    </row>
    <row r="1026" spans="1:65" s="2" customFormat="1" ht="24.15" customHeight="1">
      <c r="A1026" s="37"/>
      <c r="B1026" s="38"/>
      <c r="C1026" s="176" t="s">
        <v>1125</v>
      </c>
      <c r="D1026" s="176" t="s">
        <v>121</v>
      </c>
      <c r="E1026" s="177" t="s">
        <v>1126</v>
      </c>
      <c r="F1026" s="178" t="s">
        <v>1127</v>
      </c>
      <c r="G1026" s="179" t="s">
        <v>267</v>
      </c>
      <c r="H1026" s="180">
        <v>12.02</v>
      </c>
      <c r="I1026" s="181"/>
      <c r="J1026" s="182">
        <f>ROUND(I1026*H1026,2)</f>
        <v>0</v>
      </c>
      <c r="K1026" s="178" t="s">
        <v>125</v>
      </c>
      <c r="L1026" s="42"/>
      <c r="M1026" s="183" t="s">
        <v>19</v>
      </c>
      <c r="N1026" s="184" t="s">
        <v>48</v>
      </c>
      <c r="O1026" s="67"/>
      <c r="P1026" s="185">
        <f>O1026*H1026</f>
        <v>0</v>
      </c>
      <c r="Q1026" s="185">
        <v>2.64E-2</v>
      </c>
      <c r="R1026" s="185">
        <f>Q1026*H1026</f>
        <v>0.317328</v>
      </c>
      <c r="S1026" s="185">
        <v>2.64E-2</v>
      </c>
      <c r="T1026" s="186">
        <f>S1026*H1026</f>
        <v>0.317328</v>
      </c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R1026" s="187" t="s">
        <v>407</v>
      </c>
      <c r="AT1026" s="187" t="s">
        <v>121</v>
      </c>
      <c r="AU1026" s="187" t="s">
        <v>87</v>
      </c>
      <c r="AY1026" s="20" t="s">
        <v>118</v>
      </c>
      <c r="BE1026" s="188">
        <f>IF(N1026="základní",J1026,0)</f>
        <v>0</v>
      </c>
      <c r="BF1026" s="188">
        <f>IF(N1026="snížená",J1026,0)</f>
        <v>0</v>
      </c>
      <c r="BG1026" s="188">
        <f>IF(N1026="zákl. přenesená",J1026,0)</f>
        <v>0</v>
      </c>
      <c r="BH1026" s="188">
        <f>IF(N1026="sníž. přenesená",J1026,0)</f>
        <v>0</v>
      </c>
      <c r="BI1026" s="188">
        <f>IF(N1026="nulová",J1026,0)</f>
        <v>0</v>
      </c>
      <c r="BJ1026" s="20" t="s">
        <v>85</v>
      </c>
      <c r="BK1026" s="188">
        <f>ROUND(I1026*H1026,2)</f>
        <v>0</v>
      </c>
      <c r="BL1026" s="20" t="s">
        <v>407</v>
      </c>
      <c r="BM1026" s="187" t="s">
        <v>1128</v>
      </c>
    </row>
    <row r="1027" spans="1:65" s="2" customFormat="1" ht="10">
      <c r="A1027" s="37"/>
      <c r="B1027" s="38"/>
      <c r="C1027" s="39"/>
      <c r="D1027" s="189" t="s">
        <v>128</v>
      </c>
      <c r="E1027" s="39"/>
      <c r="F1027" s="190" t="s">
        <v>1129</v>
      </c>
      <c r="G1027" s="39"/>
      <c r="H1027" s="39"/>
      <c r="I1027" s="191"/>
      <c r="J1027" s="39"/>
      <c r="K1027" s="39"/>
      <c r="L1027" s="42"/>
      <c r="M1027" s="192"/>
      <c r="N1027" s="193"/>
      <c r="O1027" s="67"/>
      <c r="P1027" s="67"/>
      <c r="Q1027" s="67"/>
      <c r="R1027" s="67"/>
      <c r="S1027" s="67"/>
      <c r="T1027" s="68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T1027" s="20" t="s">
        <v>128</v>
      </c>
      <c r="AU1027" s="20" t="s">
        <v>87</v>
      </c>
    </row>
    <row r="1028" spans="1:65" s="13" customFormat="1" ht="10">
      <c r="B1028" s="201"/>
      <c r="C1028" s="202"/>
      <c r="D1028" s="194" t="s">
        <v>270</v>
      </c>
      <c r="E1028" s="204" t="s">
        <v>19</v>
      </c>
      <c r="F1028" s="249" t="s">
        <v>239</v>
      </c>
      <c r="G1028" s="202"/>
      <c r="H1028" s="205">
        <v>12.02</v>
      </c>
      <c r="I1028" s="206"/>
      <c r="J1028" s="202"/>
      <c r="K1028" s="202"/>
      <c r="L1028" s="207"/>
      <c r="M1028" s="208"/>
      <c r="N1028" s="209"/>
      <c r="O1028" s="209"/>
      <c r="P1028" s="209"/>
      <c r="Q1028" s="209"/>
      <c r="R1028" s="209"/>
      <c r="S1028" s="209"/>
      <c r="T1028" s="210"/>
      <c r="AT1028" s="211" t="s">
        <v>270</v>
      </c>
      <c r="AU1028" s="211" t="s">
        <v>87</v>
      </c>
      <c r="AV1028" s="13" t="s">
        <v>87</v>
      </c>
      <c r="AW1028" s="13" t="s">
        <v>38</v>
      </c>
      <c r="AX1028" s="13" t="s">
        <v>85</v>
      </c>
      <c r="AY1028" s="211" t="s">
        <v>118</v>
      </c>
    </row>
    <row r="1029" spans="1:65" s="2" customFormat="1" ht="10">
      <c r="A1029" s="37"/>
      <c r="B1029" s="38"/>
      <c r="C1029" s="39"/>
      <c r="D1029" s="194" t="s">
        <v>279</v>
      </c>
      <c r="E1029" s="39"/>
      <c r="F1029" s="250" t="s">
        <v>1122</v>
      </c>
      <c r="G1029" s="39"/>
      <c r="H1029" s="39"/>
      <c r="I1029" s="39"/>
      <c r="J1029" s="39"/>
      <c r="K1029" s="39"/>
      <c r="L1029" s="42"/>
      <c r="M1029" s="192"/>
      <c r="N1029" s="193"/>
      <c r="O1029" s="67"/>
      <c r="P1029" s="67"/>
      <c r="Q1029" s="67"/>
      <c r="R1029" s="67"/>
      <c r="S1029" s="67"/>
      <c r="T1029" s="68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U1029" s="20" t="s">
        <v>87</v>
      </c>
    </row>
    <row r="1030" spans="1:65" s="2" customFormat="1" ht="10">
      <c r="A1030" s="37"/>
      <c r="B1030" s="38"/>
      <c r="C1030" s="39"/>
      <c r="D1030" s="194" t="s">
        <v>279</v>
      </c>
      <c r="E1030" s="39"/>
      <c r="F1030" s="224" t="s">
        <v>1123</v>
      </c>
      <c r="G1030" s="39"/>
      <c r="H1030" s="225">
        <v>14.32</v>
      </c>
      <c r="I1030" s="39"/>
      <c r="J1030" s="39"/>
      <c r="K1030" s="39"/>
      <c r="L1030" s="42"/>
      <c r="M1030" s="192"/>
      <c r="N1030" s="193"/>
      <c r="O1030" s="67"/>
      <c r="P1030" s="67"/>
      <c r="Q1030" s="67"/>
      <c r="R1030" s="67"/>
      <c r="S1030" s="67"/>
      <c r="T1030" s="68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U1030" s="20" t="s">
        <v>87</v>
      </c>
    </row>
    <row r="1031" spans="1:65" s="2" customFormat="1" ht="10">
      <c r="A1031" s="37"/>
      <c r="B1031" s="38"/>
      <c r="C1031" s="39"/>
      <c r="D1031" s="194" t="s">
        <v>279</v>
      </c>
      <c r="E1031" s="39"/>
      <c r="F1031" s="224" t="s">
        <v>1124</v>
      </c>
      <c r="G1031" s="39"/>
      <c r="H1031" s="225">
        <v>-2.2999999999999998</v>
      </c>
      <c r="I1031" s="39"/>
      <c r="J1031" s="39"/>
      <c r="K1031" s="39"/>
      <c r="L1031" s="42"/>
      <c r="M1031" s="192"/>
      <c r="N1031" s="193"/>
      <c r="O1031" s="67"/>
      <c r="P1031" s="67"/>
      <c r="Q1031" s="67"/>
      <c r="R1031" s="67"/>
      <c r="S1031" s="67"/>
      <c r="T1031" s="68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U1031" s="20" t="s">
        <v>87</v>
      </c>
    </row>
    <row r="1032" spans="1:65" s="2" customFormat="1" ht="10.5">
      <c r="A1032" s="37"/>
      <c r="B1032" s="38"/>
      <c r="C1032" s="39"/>
      <c r="D1032" s="194" t="s">
        <v>279</v>
      </c>
      <c r="E1032" s="39"/>
      <c r="F1032" s="226" t="s">
        <v>1109</v>
      </c>
      <c r="G1032" s="39"/>
      <c r="H1032" s="39"/>
      <c r="I1032" s="39"/>
      <c r="J1032" s="39"/>
      <c r="K1032" s="39"/>
      <c r="L1032" s="42"/>
      <c r="M1032" s="192"/>
      <c r="N1032" s="193"/>
      <c r="O1032" s="67"/>
      <c r="P1032" s="67"/>
      <c r="Q1032" s="67"/>
      <c r="R1032" s="67"/>
      <c r="S1032" s="67"/>
      <c r="T1032" s="68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U1032" s="20" t="s">
        <v>87</v>
      </c>
    </row>
    <row r="1033" spans="1:65" s="2" customFormat="1" ht="10">
      <c r="A1033" s="37"/>
      <c r="B1033" s="38"/>
      <c r="C1033" s="39"/>
      <c r="D1033" s="194" t="s">
        <v>279</v>
      </c>
      <c r="E1033" s="39"/>
      <c r="F1033" s="227" t="s">
        <v>1110</v>
      </c>
      <c r="G1033" s="39"/>
      <c r="H1033" s="225">
        <v>14.32</v>
      </c>
      <c r="I1033" s="39"/>
      <c r="J1033" s="39"/>
      <c r="K1033" s="39"/>
      <c r="L1033" s="42"/>
      <c r="M1033" s="192"/>
      <c r="N1033" s="193"/>
      <c r="O1033" s="67"/>
      <c r="P1033" s="67"/>
      <c r="Q1033" s="67"/>
      <c r="R1033" s="67"/>
      <c r="S1033" s="67"/>
      <c r="T1033" s="68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U1033" s="20" t="s">
        <v>87</v>
      </c>
    </row>
    <row r="1034" spans="1:65" s="2" customFormat="1" ht="10.5">
      <c r="A1034" s="37"/>
      <c r="B1034" s="38"/>
      <c r="C1034" s="39"/>
      <c r="D1034" s="194" t="s">
        <v>279</v>
      </c>
      <c r="E1034" s="39"/>
      <c r="F1034" s="226" t="s">
        <v>1111</v>
      </c>
      <c r="G1034" s="39"/>
      <c r="H1034" s="39"/>
      <c r="I1034" s="39"/>
      <c r="J1034" s="39"/>
      <c r="K1034" s="39"/>
      <c r="L1034" s="42"/>
      <c r="M1034" s="192"/>
      <c r="N1034" s="193"/>
      <c r="O1034" s="67"/>
      <c r="P1034" s="67"/>
      <c r="Q1034" s="67"/>
      <c r="R1034" s="67"/>
      <c r="S1034" s="67"/>
      <c r="T1034" s="68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U1034" s="20" t="s">
        <v>87</v>
      </c>
    </row>
    <row r="1035" spans="1:65" s="2" customFormat="1" ht="10">
      <c r="A1035" s="37"/>
      <c r="B1035" s="38"/>
      <c r="C1035" s="39"/>
      <c r="D1035" s="194" t="s">
        <v>279</v>
      </c>
      <c r="E1035" s="39"/>
      <c r="F1035" s="227" t="s">
        <v>1112</v>
      </c>
      <c r="G1035" s="39"/>
      <c r="H1035" s="225">
        <v>1.44</v>
      </c>
      <c r="I1035" s="39"/>
      <c r="J1035" s="39"/>
      <c r="K1035" s="39"/>
      <c r="L1035" s="42"/>
      <c r="M1035" s="192"/>
      <c r="N1035" s="193"/>
      <c r="O1035" s="67"/>
      <c r="P1035" s="67"/>
      <c r="Q1035" s="67"/>
      <c r="R1035" s="67"/>
      <c r="S1035" s="67"/>
      <c r="T1035" s="68"/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U1035" s="20" t="s">
        <v>87</v>
      </c>
    </row>
    <row r="1036" spans="1:65" s="2" customFormat="1" ht="10.5">
      <c r="A1036" s="37"/>
      <c r="B1036" s="38"/>
      <c r="C1036" s="39"/>
      <c r="D1036" s="194" t="s">
        <v>279</v>
      </c>
      <c r="E1036" s="39"/>
      <c r="F1036" s="226" t="s">
        <v>1113</v>
      </c>
      <c r="G1036" s="39"/>
      <c r="H1036" s="39"/>
      <c r="I1036" s="39"/>
      <c r="J1036" s="39"/>
      <c r="K1036" s="39"/>
      <c r="L1036" s="42"/>
      <c r="M1036" s="192"/>
      <c r="N1036" s="193"/>
      <c r="O1036" s="67"/>
      <c r="P1036" s="67"/>
      <c r="Q1036" s="67"/>
      <c r="R1036" s="67"/>
      <c r="S1036" s="67"/>
      <c r="T1036" s="68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U1036" s="20" t="s">
        <v>87</v>
      </c>
    </row>
    <row r="1037" spans="1:65" s="2" customFormat="1" ht="10">
      <c r="A1037" s="37"/>
      <c r="B1037" s="38"/>
      <c r="C1037" s="39"/>
      <c r="D1037" s="194" t="s">
        <v>279</v>
      </c>
      <c r="E1037" s="39"/>
      <c r="F1037" s="227" t="s">
        <v>1114</v>
      </c>
      <c r="G1037" s="39"/>
      <c r="H1037" s="225">
        <v>0.44</v>
      </c>
      <c r="I1037" s="39"/>
      <c r="J1037" s="39"/>
      <c r="K1037" s="39"/>
      <c r="L1037" s="42"/>
      <c r="M1037" s="192"/>
      <c r="N1037" s="193"/>
      <c r="O1037" s="67"/>
      <c r="P1037" s="67"/>
      <c r="Q1037" s="67"/>
      <c r="R1037" s="67"/>
      <c r="S1037" s="67"/>
      <c r="T1037" s="68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U1037" s="20" t="s">
        <v>87</v>
      </c>
    </row>
    <row r="1038" spans="1:65" s="2" customFormat="1" ht="10.5">
      <c r="A1038" s="37"/>
      <c r="B1038" s="38"/>
      <c r="C1038" s="39"/>
      <c r="D1038" s="194" t="s">
        <v>279</v>
      </c>
      <c r="E1038" s="39"/>
      <c r="F1038" s="226" t="s">
        <v>1115</v>
      </c>
      <c r="G1038" s="39"/>
      <c r="H1038" s="39"/>
      <c r="I1038" s="39"/>
      <c r="J1038" s="39"/>
      <c r="K1038" s="39"/>
      <c r="L1038" s="42"/>
      <c r="M1038" s="192"/>
      <c r="N1038" s="193"/>
      <c r="O1038" s="67"/>
      <c r="P1038" s="67"/>
      <c r="Q1038" s="67"/>
      <c r="R1038" s="67"/>
      <c r="S1038" s="67"/>
      <c r="T1038" s="68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U1038" s="20" t="s">
        <v>87</v>
      </c>
    </row>
    <row r="1039" spans="1:65" s="2" customFormat="1" ht="10">
      <c r="A1039" s="37"/>
      <c r="B1039" s="38"/>
      <c r="C1039" s="39"/>
      <c r="D1039" s="194" t="s">
        <v>279</v>
      </c>
      <c r="E1039" s="39"/>
      <c r="F1039" s="227" t="s">
        <v>1116</v>
      </c>
      <c r="G1039" s="39"/>
      <c r="H1039" s="225">
        <v>0.42</v>
      </c>
      <c r="I1039" s="39"/>
      <c r="J1039" s="39"/>
      <c r="K1039" s="39"/>
      <c r="L1039" s="42"/>
      <c r="M1039" s="192"/>
      <c r="N1039" s="193"/>
      <c r="O1039" s="67"/>
      <c r="P1039" s="67"/>
      <c r="Q1039" s="67"/>
      <c r="R1039" s="67"/>
      <c r="S1039" s="67"/>
      <c r="T1039" s="68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U1039" s="20" t="s">
        <v>87</v>
      </c>
    </row>
    <row r="1040" spans="1:65" s="2" customFormat="1" ht="24.15" customHeight="1">
      <c r="A1040" s="37"/>
      <c r="B1040" s="38"/>
      <c r="C1040" s="176" t="s">
        <v>1130</v>
      </c>
      <c r="D1040" s="176" t="s">
        <v>121</v>
      </c>
      <c r="E1040" s="177" t="s">
        <v>1131</v>
      </c>
      <c r="F1040" s="178" t="s">
        <v>1132</v>
      </c>
      <c r="G1040" s="179" t="s">
        <v>267</v>
      </c>
      <c r="H1040" s="180">
        <v>12.02</v>
      </c>
      <c r="I1040" s="181"/>
      <c r="J1040" s="182">
        <f>ROUND(I1040*H1040,2)</f>
        <v>0</v>
      </c>
      <c r="K1040" s="178" t="s">
        <v>125</v>
      </c>
      <c r="L1040" s="42"/>
      <c r="M1040" s="183" t="s">
        <v>19</v>
      </c>
      <c r="N1040" s="184" t="s">
        <v>48</v>
      </c>
      <c r="O1040" s="67"/>
      <c r="P1040" s="185">
        <f>O1040*H1040</f>
        <v>0</v>
      </c>
      <c r="Q1040" s="185">
        <v>2.5000000000000001E-4</v>
      </c>
      <c r="R1040" s="185">
        <f>Q1040*H1040</f>
        <v>3.0049999999999999E-3</v>
      </c>
      <c r="S1040" s="185">
        <v>0</v>
      </c>
      <c r="T1040" s="186">
        <f>S1040*H1040</f>
        <v>0</v>
      </c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R1040" s="187" t="s">
        <v>407</v>
      </c>
      <c r="AT1040" s="187" t="s">
        <v>121</v>
      </c>
      <c r="AU1040" s="187" t="s">
        <v>87</v>
      </c>
      <c r="AY1040" s="20" t="s">
        <v>118</v>
      </c>
      <c r="BE1040" s="188">
        <f>IF(N1040="základní",J1040,0)</f>
        <v>0</v>
      </c>
      <c r="BF1040" s="188">
        <f>IF(N1040="snížená",J1040,0)</f>
        <v>0</v>
      </c>
      <c r="BG1040" s="188">
        <f>IF(N1040="zákl. přenesená",J1040,0)</f>
        <v>0</v>
      </c>
      <c r="BH1040" s="188">
        <f>IF(N1040="sníž. přenesená",J1040,0)</f>
        <v>0</v>
      </c>
      <c r="BI1040" s="188">
        <f>IF(N1040="nulová",J1040,0)</f>
        <v>0</v>
      </c>
      <c r="BJ1040" s="20" t="s">
        <v>85</v>
      </c>
      <c r="BK1040" s="188">
        <f>ROUND(I1040*H1040,2)</f>
        <v>0</v>
      </c>
      <c r="BL1040" s="20" t="s">
        <v>407</v>
      </c>
      <c r="BM1040" s="187" t="s">
        <v>1133</v>
      </c>
    </row>
    <row r="1041" spans="1:65" s="2" customFormat="1" ht="10">
      <c r="A1041" s="37"/>
      <c r="B1041" s="38"/>
      <c r="C1041" s="39"/>
      <c r="D1041" s="189" t="s">
        <v>128</v>
      </c>
      <c r="E1041" s="39"/>
      <c r="F1041" s="190" t="s">
        <v>1134</v>
      </c>
      <c r="G1041" s="39"/>
      <c r="H1041" s="39"/>
      <c r="I1041" s="191"/>
      <c r="J1041" s="39"/>
      <c r="K1041" s="39"/>
      <c r="L1041" s="42"/>
      <c r="M1041" s="192"/>
      <c r="N1041" s="193"/>
      <c r="O1041" s="67"/>
      <c r="P1041" s="67"/>
      <c r="Q1041" s="67"/>
      <c r="R1041" s="67"/>
      <c r="S1041" s="67"/>
      <c r="T1041" s="68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T1041" s="20" t="s">
        <v>128</v>
      </c>
      <c r="AU1041" s="20" t="s">
        <v>87</v>
      </c>
    </row>
    <row r="1042" spans="1:65" s="13" customFormat="1" ht="10">
      <c r="B1042" s="201"/>
      <c r="C1042" s="202"/>
      <c r="D1042" s="194" t="s">
        <v>270</v>
      </c>
      <c r="E1042" s="204" t="s">
        <v>19</v>
      </c>
      <c r="F1042" s="249" t="s">
        <v>239</v>
      </c>
      <c r="G1042" s="202"/>
      <c r="H1042" s="205">
        <v>12.02</v>
      </c>
      <c r="I1042" s="206"/>
      <c r="J1042" s="202"/>
      <c r="K1042" s="202"/>
      <c r="L1042" s="207"/>
      <c r="M1042" s="208"/>
      <c r="N1042" s="209"/>
      <c r="O1042" s="209"/>
      <c r="P1042" s="209"/>
      <c r="Q1042" s="209"/>
      <c r="R1042" s="209"/>
      <c r="S1042" s="209"/>
      <c r="T1042" s="210"/>
      <c r="AT1042" s="211" t="s">
        <v>270</v>
      </c>
      <c r="AU1042" s="211" t="s">
        <v>87</v>
      </c>
      <c r="AV1042" s="13" t="s">
        <v>87</v>
      </c>
      <c r="AW1042" s="13" t="s">
        <v>38</v>
      </c>
      <c r="AX1042" s="13" t="s">
        <v>85</v>
      </c>
      <c r="AY1042" s="211" t="s">
        <v>118</v>
      </c>
    </row>
    <row r="1043" spans="1:65" s="2" customFormat="1" ht="10">
      <c r="A1043" s="37"/>
      <c r="B1043" s="38"/>
      <c r="C1043" s="39"/>
      <c r="D1043" s="194" t="s">
        <v>279</v>
      </c>
      <c r="E1043" s="39"/>
      <c r="F1043" s="250" t="s">
        <v>1122</v>
      </c>
      <c r="G1043" s="39"/>
      <c r="H1043" s="39"/>
      <c r="I1043" s="39"/>
      <c r="J1043" s="39"/>
      <c r="K1043" s="39"/>
      <c r="L1043" s="42"/>
      <c r="M1043" s="192"/>
      <c r="N1043" s="193"/>
      <c r="O1043" s="67"/>
      <c r="P1043" s="67"/>
      <c r="Q1043" s="67"/>
      <c r="R1043" s="67"/>
      <c r="S1043" s="67"/>
      <c r="T1043" s="68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U1043" s="20" t="s">
        <v>87</v>
      </c>
    </row>
    <row r="1044" spans="1:65" s="2" customFormat="1" ht="10">
      <c r="A1044" s="37"/>
      <c r="B1044" s="38"/>
      <c r="C1044" s="39"/>
      <c r="D1044" s="194" t="s">
        <v>279</v>
      </c>
      <c r="E1044" s="39"/>
      <c r="F1044" s="224" t="s">
        <v>1123</v>
      </c>
      <c r="G1044" s="39"/>
      <c r="H1044" s="225">
        <v>14.32</v>
      </c>
      <c r="I1044" s="39"/>
      <c r="J1044" s="39"/>
      <c r="K1044" s="39"/>
      <c r="L1044" s="42"/>
      <c r="M1044" s="192"/>
      <c r="N1044" s="193"/>
      <c r="O1044" s="67"/>
      <c r="P1044" s="67"/>
      <c r="Q1044" s="67"/>
      <c r="R1044" s="67"/>
      <c r="S1044" s="67"/>
      <c r="T1044" s="68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U1044" s="20" t="s">
        <v>87</v>
      </c>
    </row>
    <row r="1045" spans="1:65" s="2" customFormat="1" ht="10">
      <c r="A1045" s="37"/>
      <c r="B1045" s="38"/>
      <c r="C1045" s="39"/>
      <c r="D1045" s="194" t="s">
        <v>279</v>
      </c>
      <c r="E1045" s="39"/>
      <c r="F1045" s="224" t="s">
        <v>1124</v>
      </c>
      <c r="G1045" s="39"/>
      <c r="H1045" s="225">
        <v>-2.2999999999999998</v>
      </c>
      <c r="I1045" s="39"/>
      <c r="J1045" s="39"/>
      <c r="K1045" s="39"/>
      <c r="L1045" s="42"/>
      <c r="M1045" s="192"/>
      <c r="N1045" s="193"/>
      <c r="O1045" s="67"/>
      <c r="P1045" s="67"/>
      <c r="Q1045" s="67"/>
      <c r="R1045" s="67"/>
      <c r="S1045" s="67"/>
      <c r="T1045" s="68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U1045" s="20" t="s">
        <v>87</v>
      </c>
    </row>
    <row r="1046" spans="1:65" s="2" customFormat="1" ht="10.5">
      <c r="A1046" s="37"/>
      <c r="B1046" s="38"/>
      <c r="C1046" s="39"/>
      <c r="D1046" s="194" t="s">
        <v>279</v>
      </c>
      <c r="E1046" s="39"/>
      <c r="F1046" s="226" t="s">
        <v>1109</v>
      </c>
      <c r="G1046" s="39"/>
      <c r="H1046" s="39"/>
      <c r="I1046" s="39"/>
      <c r="J1046" s="39"/>
      <c r="K1046" s="39"/>
      <c r="L1046" s="42"/>
      <c r="M1046" s="192"/>
      <c r="N1046" s="193"/>
      <c r="O1046" s="67"/>
      <c r="P1046" s="67"/>
      <c r="Q1046" s="67"/>
      <c r="R1046" s="67"/>
      <c r="S1046" s="67"/>
      <c r="T1046" s="68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U1046" s="20" t="s">
        <v>87</v>
      </c>
    </row>
    <row r="1047" spans="1:65" s="2" customFormat="1" ht="10">
      <c r="A1047" s="37"/>
      <c r="B1047" s="38"/>
      <c r="C1047" s="39"/>
      <c r="D1047" s="194" t="s">
        <v>279</v>
      </c>
      <c r="E1047" s="39"/>
      <c r="F1047" s="227" t="s">
        <v>1110</v>
      </c>
      <c r="G1047" s="39"/>
      <c r="H1047" s="225">
        <v>14.32</v>
      </c>
      <c r="I1047" s="39"/>
      <c r="J1047" s="39"/>
      <c r="K1047" s="39"/>
      <c r="L1047" s="42"/>
      <c r="M1047" s="192"/>
      <c r="N1047" s="193"/>
      <c r="O1047" s="67"/>
      <c r="P1047" s="67"/>
      <c r="Q1047" s="67"/>
      <c r="R1047" s="67"/>
      <c r="S1047" s="67"/>
      <c r="T1047" s="68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U1047" s="20" t="s">
        <v>87</v>
      </c>
    </row>
    <row r="1048" spans="1:65" s="2" customFormat="1" ht="10.5">
      <c r="A1048" s="37"/>
      <c r="B1048" s="38"/>
      <c r="C1048" s="39"/>
      <c r="D1048" s="194" t="s">
        <v>279</v>
      </c>
      <c r="E1048" s="39"/>
      <c r="F1048" s="226" t="s">
        <v>1111</v>
      </c>
      <c r="G1048" s="39"/>
      <c r="H1048" s="39"/>
      <c r="I1048" s="39"/>
      <c r="J1048" s="39"/>
      <c r="K1048" s="39"/>
      <c r="L1048" s="42"/>
      <c r="M1048" s="192"/>
      <c r="N1048" s="193"/>
      <c r="O1048" s="67"/>
      <c r="P1048" s="67"/>
      <c r="Q1048" s="67"/>
      <c r="R1048" s="67"/>
      <c r="S1048" s="67"/>
      <c r="T1048" s="68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U1048" s="20" t="s">
        <v>87</v>
      </c>
    </row>
    <row r="1049" spans="1:65" s="2" customFormat="1" ht="10">
      <c r="A1049" s="37"/>
      <c r="B1049" s="38"/>
      <c r="C1049" s="39"/>
      <c r="D1049" s="194" t="s">
        <v>279</v>
      </c>
      <c r="E1049" s="39"/>
      <c r="F1049" s="227" t="s">
        <v>1112</v>
      </c>
      <c r="G1049" s="39"/>
      <c r="H1049" s="225">
        <v>1.44</v>
      </c>
      <c r="I1049" s="39"/>
      <c r="J1049" s="39"/>
      <c r="K1049" s="39"/>
      <c r="L1049" s="42"/>
      <c r="M1049" s="192"/>
      <c r="N1049" s="193"/>
      <c r="O1049" s="67"/>
      <c r="P1049" s="67"/>
      <c r="Q1049" s="67"/>
      <c r="R1049" s="67"/>
      <c r="S1049" s="67"/>
      <c r="T1049" s="68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U1049" s="20" t="s">
        <v>87</v>
      </c>
    </row>
    <row r="1050" spans="1:65" s="2" customFormat="1" ht="10.5">
      <c r="A1050" s="37"/>
      <c r="B1050" s="38"/>
      <c r="C1050" s="39"/>
      <c r="D1050" s="194" t="s">
        <v>279</v>
      </c>
      <c r="E1050" s="39"/>
      <c r="F1050" s="226" t="s">
        <v>1113</v>
      </c>
      <c r="G1050" s="39"/>
      <c r="H1050" s="39"/>
      <c r="I1050" s="39"/>
      <c r="J1050" s="39"/>
      <c r="K1050" s="39"/>
      <c r="L1050" s="42"/>
      <c r="M1050" s="192"/>
      <c r="N1050" s="193"/>
      <c r="O1050" s="67"/>
      <c r="P1050" s="67"/>
      <c r="Q1050" s="67"/>
      <c r="R1050" s="67"/>
      <c r="S1050" s="67"/>
      <c r="T1050" s="68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U1050" s="20" t="s">
        <v>87</v>
      </c>
    </row>
    <row r="1051" spans="1:65" s="2" customFormat="1" ht="10">
      <c r="A1051" s="37"/>
      <c r="B1051" s="38"/>
      <c r="C1051" s="39"/>
      <c r="D1051" s="194" t="s">
        <v>279</v>
      </c>
      <c r="E1051" s="39"/>
      <c r="F1051" s="227" t="s">
        <v>1114</v>
      </c>
      <c r="G1051" s="39"/>
      <c r="H1051" s="225">
        <v>0.44</v>
      </c>
      <c r="I1051" s="39"/>
      <c r="J1051" s="39"/>
      <c r="K1051" s="39"/>
      <c r="L1051" s="42"/>
      <c r="M1051" s="192"/>
      <c r="N1051" s="193"/>
      <c r="O1051" s="67"/>
      <c r="P1051" s="67"/>
      <c r="Q1051" s="67"/>
      <c r="R1051" s="67"/>
      <c r="S1051" s="67"/>
      <c r="T1051" s="68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U1051" s="20" t="s">
        <v>87</v>
      </c>
    </row>
    <row r="1052" spans="1:65" s="2" customFormat="1" ht="10.5">
      <c r="A1052" s="37"/>
      <c r="B1052" s="38"/>
      <c r="C1052" s="39"/>
      <c r="D1052" s="194" t="s">
        <v>279</v>
      </c>
      <c r="E1052" s="39"/>
      <c r="F1052" s="226" t="s">
        <v>1115</v>
      </c>
      <c r="G1052" s="39"/>
      <c r="H1052" s="39"/>
      <c r="I1052" s="39"/>
      <c r="J1052" s="39"/>
      <c r="K1052" s="39"/>
      <c r="L1052" s="42"/>
      <c r="M1052" s="192"/>
      <c r="N1052" s="193"/>
      <c r="O1052" s="67"/>
      <c r="P1052" s="67"/>
      <c r="Q1052" s="67"/>
      <c r="R1052" s="67"/>
      <c r="S1052" s="67"/>
      <c r="T1052" s="68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U1052" s="20" t="s">
        <v>87</v>
      </c>
    </row>
    <row r="1053" spans="1:65" s="2" customFormat="1" ht="10">
      <c r="A1053" s="37"/>
      <c r="B1053" s="38"/>
      <c r="C1053" s="39"/>
      <c r="D1053" s="194" t="s">
        <v>279</v>
      </c>
      <c r="E1053" s="39"/>
      <c r="F1053" s="227" t="s">
        <v>1116</v>
      </c>
      <c r="G1053" s="39"/>
      <c r="H1053" s="225">
        <v>0.42</v>
      </c>
      <c r="I1053" s="39"/>
      <c r="J1053" s="39"/>
      <c r="K1053" s="39"/>
      <c r="L1053" s="42"/>
      <c r="M1053" s="192"/>
      <c r="N1053" s="193"/>
      <c r="O1053" s="67"/>
      <c r="P1053" s="67"/>
      <c r="Q1053" s="67"/>
      <c r="R1053" s="67"/>
      <c r="S1053" s="67"/>
      <c r="T1053" s="68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U1053" s="20" t="s">
        <v>87</v>
      </c>
    </row>
    <row r="1054" spans="1:65" s="2" customFormat="1" ht="24.15" customHeight="1">
      <c r="A1054" s="37"/>
      <c r="B1054" s="38"/>
      <c r="C1054" s="176" t="s">
        <v>1135</v>
      </c>
      <c r="D1054" s="176" t="s">
        <v>121</v>
      </c>
      <c r="E1054" s="177" t="s">
        <v>1136</v>
      </c>
      <c r="F1054" s="178" t="s">
        <v>1137</v>
      </c>
      <c r="G1054" s="179" t="s">
        <v>267</v>
      </c>
      <c r="H1054" s="180">
        <v>12.02</v>
      </c>
      <c r="I1054" s="181"/>
      <c r="J1054" s="182">
        <f>ROUND(I1054*H1054,2)</f>
        <v>0</v>
      </c>
      <c r="K1054" s="178" t="s">
        <v>125</v>
      </c>
      <c r="L1054" s="42"/>
      <c r="M1054" s="183" t="s">
        <v>19</v>
      </c>
      <c r="N1054" s="184" t="s">
        <v>48</v>
      </c>
      <c r="O1054" s="67"/>
      <c r="P1054" s="185">
        <f>O1054*H1054</f>
        <v>0</v>
      </c>
      <c r="Q1054" s="185">
        <v>2.7999999999999998E-4</v>
      </c>
      <c r="R1054" s="185">
        <f>Q1054*H1054</f>
        <v>3.3655999999999994E-3</v>
      </c>
      <c r="S1054" s="185">
        <v>0</v>
      </c>
      <c r="T1054" s="186">
        <f>S1054*H1054</f>
        <v>0</v>
      </c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R1054" s="187" t="s">
        <v>407</v>
      </c>
      <c r="AT1054" s="187" t="s">
        <v>121</v>
      </c>
      <c r="AU1054" s="187" t="s">
        <v>87</v>
      </c>
      <c r="AY1054" s="20" t="s">
        <v>118</v>
      </c>
      <c r="BE1054" s="188">
        <f>IF(N1054="základní",J1054,0)</f>
        <v>0</v>
      </c>
      <c r="BF1054" s="188">
        <f>IF(N1054="snížená",J1054,0)</f>
        <v>0</v>
      </c>
      <c r="BG1054" s="188">
        <f>IF(N1054="zákl. přenesená",J1054,0)</f>
        <v>0</v>
      </c>
      <c r="BH1054" s="188">
        <f>IF(N1054="sníž. přenesená",J1054,0)</f>
        <v>0</v>
      </c>
      <c r="BI1054" s="188">
        <f>IF(N1054="nulová",J1054,0)</f>
        <v>0</v>
      </c>
      <c r="BJ1054" s="20" t="s">
        <v>85</v>
      </c>
      <c r="BK1054" s="188">
        <f>ROUND(I1054*H1054,2)</f>
        <v>0</v>
      </c>
      <c r="BL1054" s="20" t="s">
        <v>407</v>
      </c>
      <c r="BM1054" s="187" t="s">
        <v>1138</v>
      </c>
    </row>
    <row r="1055" spans="1:65" s="2" customFormat="1" ht="10">
      <c r="A1055" s="37"/>
      <c r="B1055" s="38"/>
      <c r="C1055" s="39"/>
      <c r="D1055" s="189" t="s">
        <v>128</v>
      </c>
      <c r="E1055" s="39"/>
      <c r="F1055" s="190" t="s">
        <v>1139</v>
      </c>
      <c r="G1055" s="39"/>
      <c r="H1055" s="39"/>
      <c r="I1055" s="191"/>
      <c r="J1055" s="39"/>
      <c r="K1055" s="39"/>
      <c r="L1055" s="42"/>
      <c r="M1055" s="192"/>
      <c r="N1055" s="193"/>
      <c r="O1055" s="67"/>
      <c r="P1055" s="67"/>
      <c r="Q1055" s="67"/>
      <c r="R1055" s="67"/>
      <c r="S1055" s="67"/>
      <c r="T1055" s="68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T1055" s="20" t="s">
        <v>128</v>
      </c>
      <c r="AU1055" s="20" t="s">
        <v>87</v>
      </c>
    </row>
    <row r="1056" spans="1:65" s="13" customFormat="1" ht="10">
      <c r="B1056" s="201"/>
      <c r="C1056" s="202"/>
      <c r="D1056" s="194" t="s">
        <v>270</v>
      </c>
      <c r="E1056" s="204" t="s">
        <v>19</v>
      </c>
      <c r="F1056" s="249" t="s">
        <v>239</v>
      </c>
      <c r="G1056" s="202"/>
      <c r="H1056" s="205">
        <v>12.02</v>
      </c>
      <c r="I1056" s="206"/>
      <c r="J1056" s="202"/>
      <c r="K1056" s="202"/>
      <c r="L1056" s="207"/>
      <c r="M1056" s="208"/>
      <c r="N1056" s="209"/>
      <c r="O1056" s="209"/>
      <c r="P1056" s="209"/>
      <c r="Q1056" s="209"/>
      <c r="R1056" s="209"/>
      <c r="S1056" s="209"/>
      <c r="T1056" s="210"/>
      <c r="AT1056" s="211" t="s">
        <v>270</v>
      </c>
      <c r="AU1056" s="211" t="s">
        <v>87</v>
      </c>
      <c r="AV1056" s="13" t="s">
        <v>87</v>
      </c>
      <c r="AW1056" s="13" t="s">
        <v>38</v>
      </c>
      <c r="AX1056" s="13" t="s">
        <v>85</v>
      </c>
      <c r="AY1056" s="211" t="s">
        <v>118</v>
      </c>
    </row>
    <row r="1057" spans="1:65" s="2" customFormat="1" ht="10">
      <c r="A1057" s="37"/>
      <c r="B1057" s="38"/>
      <c r="C1057" s="39"/>
      <c r="D1057" s="194" t="s">
        <v>279</v>
      </c>
      <c r="E1057" s="39"/>
      <c r="F1057" s="250" t="s">
        <v>1122</v>
      </c>
      <c r="G1057" s="39"/>
      <c r="H1057" s="39"/>
      <c r="I1057" s="39"/>
      <c r="J1057" s="39"/>
      <c r="K1057" s="39"/>
      <c r="L1057" s="42"/>
      <c r="M1057" s="192"/>
      <c r="N1057" s="193"/>
      <c r="O1057" s="67"/>
      <c r="P1057" s="67"/>
      <c r="Q1057" s="67"/>
      <c r="R1057" s="67"/>
      <c r="S1057" s="67"/>
      <c r="T1057" s="68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U1057" s="20" t="s">
        <v>87</v>
      </c>
    </row>
    <row r="1058" spans="1:65" s="2" customFormat="1" ht="10">
      <c r="A1058" s="37"/>
      <c r="B1058" s="38"/>
      <c r="C1058" s="39"/>
      <c r="D1058" s="194" t="s">
        <v>279</v>
      </c>
      <c r="E1058" s="39"/>
      <c r="F1058" s="224" t="s">
        <v>1123</v>
      </c>
      <c r="G1058" s="39"/>
      <c r="H1058" s="225">
        <v>14.32</v>
      </c>
      <c r="I1058" s="39"/>
      <c r="J1058" s="39"/>
      <c r="K1058" s="39"/>
      <c r="L1058" s="42"/>
      <c r="M1058" s="192"/>
      <c r="N1058" s="193"/>
      <c r="O1058" s="67"/>
      <c r="P1058" s="67"/>
      <c r="Q1058" s="67"/>
      <c r="R1058" s="67"/>
      <c r="S1058" s="67"/>
      <c r="T1058" s="68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U1058" s="20" t="s">
        <v>87</v>
      </c>
    </row>
    <row r="1059" spans="1:65" s="2" customFormat="1" ht="10">
      <c r="A1059" s="37"/>
      <c r="B1059" s="38"/>
      <c r="C1059" s="39"/>
      <c r="D1059" s="194" t="s">
        <v>279</v>
      </c>
      <c r="E1059" s="39"/>
      <c r="F1059" s="224" t="s">
        <v>1124</v>
      </c>
      <c r="G1059" s="39"/>
      <c r="H1059" s="225">
        <v>-2.2999999999999998</v>
      </c>
      <c r="I1059" s="39"/>
      <c r="J1059" s="39"/>
      <c r="K1059" s="39"/>
      <c r="L1059" s="42"/>
      <c r="M1059" s="192"/>
      <c r="N1059" s="193"/>
      <c r="O1059" s="67"/>
      <c r="P1059" s="67"/>
      <c r="Q1059" s="67"/>
      <c r="R1059" s="67"/>
      <c r="S1059" s="67"/>
      <c r="T1059" s="68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U1059" s="20" t="s">
        <v>87</v>
      </c>
    </row>
    <row r="1060" spans="1:65" s="2" customFormat="1" ht="10.5">
      <c r="A1060" s="37"/>
      <c r="B1060" s="38"/>
      <c r="C1060" s="39"/>
      <c r="D1060" s="194" t="s">
        <v>279</v>
      </c>
      <c r="E1060" s="39"/>
      <c r="F1060" s="226" t="s">
        <v>1109</v>
      </c>
      <c r="G1060" s="39"/>
      <c r="H1060" s="39"/>
      <c r="I1060" s="39"/>
      <c r="J1060" s="39"/>
      <c r="K1060" s="39"/>
      <c r="L1060" s="42"/>
      <c r="M1060" s="192"/>
      <c r="N1060" s="193"/>
      <c r="O1060" s="67"/>
      <c r="P1060" s="67"/>
      <c r="Q1060" s="67"/>
      <c r="R1060" s="67"/>
      <c r="S1060" s="67"/>
      <c r="T1060" s="68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U1060" s="20" t="s">
        <v>87</v>
      </c>
    </row>
    <row r="1061" spans="1:65" s="2" customFormat="1" ht="10">
      <c r="A1061" s="37"/>
      <c r="B1061" s="38"/>
      <c r="C1061" s="39"/>
      <c r="D1061" s="194" t="s">
        <v>279</v>
      </c>
      <c r="E1061" s="39"/>
      <c r="F1061" s="227" t="s">
        <v>1110</v>
      </c>
      <c r="G1061" s="39"/>
      <c r="H1061" s="225">
        <v>14.32</v>
      </c>
      <c r="I1061" s="39"/>
      <c r="J1061" s="39"/>
      <c r="K1061" s="39"/>
      <c r="L1061" s="42"/>
      <c r="M1061" s="192"/>
      <c r="N1061" s="193"/>
      <c r="O1061" s="67"/>
      <c r="P1061" s="67"/>
      <c r="Q1061" s="67"/>
      <c r="R1061" s="67"/>
      <c r="S1061" s="67"/>
      <c r="T1061" s="68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U1061" s="20" t="s">
        <v>87</v>
      </c>
    </row>
    <row r="1062" spans="1:65" s="2" customFormat="1" ht="10.5">
      <c r="A1062" s="37"/>
      <c r="B1062" s="38"/>
      <c r="C1062" s="39"/>
      <c r="D1062" s="194" t="s">
        <v>279</v>
      </c>
      <c r="E1062" s="39"/>
      <c r="F1062" s="226" t="s">
        <v>1111</v>
      </c>
      <c r="G1062" s="39"/>
      <c r="H1062" s="39"/>
      <c r="I1062" s="39"/>
      <c r="J1062" s="39"/>
      <c r="K1062" s="39"/>
      <c r="L1062" s="42"/>
      <c r="M1062" s="192"/>
      <c r="N1062" s="193"/>
      <c r="O1062" s="67"/>
      <c r="P1062" s="67"/>
      <c r="Q1062" s="67"/>
      <c r="R1062" s="67"/>
      <c r="S1062" s="67"/>
      <c r="T1062" s="68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U1062" s="20" t="s">
        <v>87</v>
      </c>
    </row>
    <row r="1063" spans="1:65" s="2" customFormat="1" ht="10">
      <c r="A1063" s="37"/>
      <c r="B1063" s="38"/>
      <c r="C1063" s="39"/>
      <c r="D1063" s="194" t="s">
        <v>279</v>
      </c>
      <c r="E1063" s="39"/>
      <c r="F1063" s="227" t="s">
        <v>1112</v>
      </c>
      <c r="G1063" s="39"/>
      <c r="H1063" s="225">
        <v>1.44</v>
      </c>
      <c r="I1063" s="39"/>
      <c r="J1063" s="39"/>
      <c r="K1063" s="39"/>
      <c r="L1063" s="42"/>
      <c r="M1063" s="192"/>
      <c r="N1063" s="193"/>
      <c r="O1063" s="67"/>
      <c r="P1063" s="67"/>
      <c r="Q1063" s="67"/>
      <c r="R1063" s="67"/>
      <c r="S1063" s="67"/>
      <c r="T1063" s="68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U1063" s="20" t="s">
        <v>87</v>
      </c>
    </row>
    <row r="1064" spans="1:65" s="2" customFormat="1" ht="10.5">
      <c r="A1064" s="37"/>
      <c r="B1064" s="38"/>
      <c r="C1064" s="39"/>
      <c r="D1064" s="194" t="s">
        <v>279</v>
      </c>
      <c r="E1064" s="39"/>
      <c r="F1064" s="226" t="s">
        <v>1113</v>
      </c>
      <c r="G1064" s="39"/>
      <c r="H1064" s="39"/>
      <c r="I1064" s="39"/>
      <c r="J1064" s="39"/>
      <c r="K1064" s="39"/>
      <c r="L1064" s="42"/>
      <c r="M1064" s="192"/>
      <c r="N1064" s="193"/>
      <c r="O1064" s="67"/>
      <c r="P1064" s="67"/>
      <c r="Q1064" s="67"/>
      <c r="R1064" s="67"/>
      <c r="S1064" s="67"/>
      <c r="T1064" s="68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U1064" s="20" t="s">
        <v>87</v>
      </c>
    </row>
    <row r="1065" spans="1:65" s="2" customFormat="1" ht="10">
      <c r="A1065" s="37"/>
      <c r="B1065" s="38"/>
      <c r="C1065" s="39"/>
      <c r="D1065" s="194" t="s">
        <v>279</v>
      </c>
      <c r="E1065" s="39"/>
      <c r="F1065" s="227" t="s">
        <v>1114</v>
      </c>
      <c r="G1065" s="39"/>
      <c r="H1065" s="225">
        <v>0.44</v>
      </c>
      <c r="I1065" s="39"/>
      <c r="J1065" s="39"/>
      <c r="K1065" s="39"/>
      <c r="L1065" s="42"/>
      <c r="M1065" s="192"/>
      <c r="N1065" s="193"/>
      <c r="O1065" s="67"/>
      <c r="P1065" s="67"/>
      <c r="Q1065" s="67"/>
      <c r="R1065" s="67"/>
      <c r="S1065" s="67"/>
      <c r="T1065" s="68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U1065" s="20" t="s">
        <v>87</v>
      </c>
    </row>
    <row r="1066" spans="1:65" s="2" customFormat="1" ht="10.5">
      <c r="A1066" s="37"/>
      <c r="B1066" s="38"/>
      <c r="C1066" s="39"/>
      <c r="D1066" s="194" t="s">
        <v>279</v>
      </c>
      <c r="E1066" s="39"/>
      <c r="F1066" s="226" t="s">
        <v>1115</v>
      </c>
      <c r="G1066" s="39"/>
      <c r="H1066" s="39"/>
      <c r="I1066" s="39"/>
      <c r="J1066" s="39"/>
      <c r="K1066" s="39"/>
      <c r="L1066" s="42"/>
      <c r="M1066" s="192"/>
      <c r="N1066" s="193"/>
      <c r="O1066" s="67"/>
      <c r="P1066" s="67"/>
      <c r="Q1066" s="67"/>
      <c r="R1066" s="67"/>
      <c r="S1066" s="67"/>
      <c r="T1066" s="68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U1066" s="20" t="s">
        <v>87</v>
      </c>
    </row>
    <row r="1067" spans="1:65" s="2" customFormat="1" ht="10">
      <c r="A1067" s="37"/>
      <c r="B1067" s="38"/>
      <c r="C1067" s="39"/>
      <c r="D1067" s="194" t="s">
        <v>279</v>
      </c>
      <c r="E1067" s="39"/>
      <c r="F1067" s="227" t="s">
        <v>1116</v>
      </c>
      <c r="G1067" s="39"/>
      <c r="H1067" s="225">
        <v>0.42</v>
      </c>
      <c r="I1067" s="39"/>
      <c r="J1067" s="39"/>
      <c r="K1067" s="39"/>
      <c r="L1067" s="42"/>
      <c r="M1067" s="192"/>
      <c r="N1067" s="193"/>
      <c r="O1067" s="67"/>
      <c r="P1067" s="67"/>
      <c r="Q1067" s="67"/>
      <c r="R1067" s="67"/>
      <c r="S1067" s="67"/>
      <c r="T1067" s="68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U1067" s="20" t="s">
        <v>87</v>
      </c>
    </row>
    <row r="1068" spans="1:65" s="2" customFormat="1" ht="49" customHeight="1">
      <c r="A1068" s="37"/>
      <c r="B1068" s="38"/>
      <c r="C1068" s="176" t="s">
        <v>1140</v>
      </c>
      <c r="D1068" s="176" t="s">
        <v>121</v>
      </c>
      <c r="E1068" s="177" t="s">
        <v>1141</v>
      </c>
      <c r="F1068" s="178" t="s">
        <v>1142</v>
      </c>
      <c r="G1068" s="179" t="s">
        <v>732</v>
      </c>
      <c r="H1068" s="180">
        <v>0.40899999999999997</v>
      </c>
      <c r="I1068" s="181"/>
      <c r="J1068" s="182">
        <f>ROUND(I1068*H1068,2)</f>
        <v>0</v>
      </c>
      <c r="K1068" s="178" t="s">
        <v>125</v>
      </c>
      <c r="L1068" s="42"/>
      <c r="M1068" s="183" t="s">
        <v>19</v>
      </c>
      <c r="N1068" s="184" t="s">
        <v>48</v>
      </c>
      <c r="O1068" s="67"/>
      <c r="P1068" s="185">
        <f>O1068*H1068</f>
        <v>0</v>
      </c>
      <c r="Q1068" s="185">
        <v>0</v>
      </c>
      <c r="R1068" s="185">
        <f>Q1068*H1068</f>
        <v>0</v>
      </c>
      <c r="S1068" s="185">
        <v>0</v>
      </c>
      <c r="T1068" s="186">
        <f>S1068*H1068</f>
        <v>0</v>
      </c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R1068" s="187" t="s">
        <v>407</v>
      </c>
      <c r="AT1068" s="187" t="s">
        <v>121</v>
      </c>
      <c r="AU1068" s="187" t="s">
        <v>87</v>
      </c>
      <c r="AY1068" s="20" t="s">
        <v>118</v>
      </c>
      <c r="BE1068" s="188">
        <f>IF(N1068="základní",J1068,0)</f>
        <v>0</v>
      </c>
      <c r="BF1068" s="188">
        <f>IF(N1068="snížená",J1068,0)</f>
        <v>0</v>
      </c>
      <c r="BG1068" s="188">
        <f>IF(N1068="zákl. přenesená",J1068,0)</f>
        <v>0</v>
      </c>
      <c r="BH1068" s="188">
        <f>IF(N1068="sníž. přenesená",J1068,0)</f>
        <v>0</v>
      </c>
      <c r="BI1068" s="188">
        <f>IF(N1068="nulová",J1068,0)</f>
        <v>0</v>
      </c>
      <c r="BJ1068" s="20" t="s">
        <v>85</v>
      </c>
      <c r="BK1068" s="188">
        <f>ROUND(I1068*H1068,2)</f>
        <v>0</v>
      </c>
      <c r="BL1068" s="20" t="s">
        <v>407</v>
      </c>
      <c r="BM1068" s="187" t="s">
        <v>1143</v>
      </c>
    </row>
    <row r="1069" spans="1:65" s="2" customFormat="1" ht="10">
      <c r="A1069" s="37"/>
      <c r="B1069" s="38"/>
      <c r="C1069" s="39"/>
      <c r="D1069" s="189" t="s">
        <v>128</v>
      </c>
      <c r="E1069" s="39"/>
      <c r="F1069" s="190" t="s">
        <v>1144</v>
      </c>
      <c r="G1069" s="39"/>
      <c r="H1069" s="39"/>
      <c r="I1069" s="191"/>
      <c r="J1069" s="39"/>
      <c r="K1069" s="39"/>
      <c r="L1069" s="42"/>
      <c r="M1069" s="192"/>
      <c r="N1069" s="193"/>
      <c r="O1069" s="67"/>
      <c r="P1069" s="67"/>
      <c r="Q1069" s="67"/>
      <c r="R1069" s="67"/>
      <c r="S1069" s="67"/>
      <c r="T1069" s="68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T1069" s="20" t="s">
        <v>128</v>
      </c>
      <c r="AU1069" s="20" t="s">
        <v>87</v>
      </c>
    </row>
    <row r="1070" spans="1:65" s="12" customFormat="1" ht="25.9" customHeight="1">
      <c r="B1070" s="160"/>
      <c r="C1070" s="161"/>
      <c r="D1070" s="162" t="s">
        <v>76</v>
      </c>
      <c r="E1070" s="163" t="s">
        <v>369</v>
      </c>
      <c r="F1070" s="163" t="s">
        <v>1145</v>
      </c>
      <c r="G1070" s="161"/>
      <c r="H1070" s="161"/>
      <c r="I1070" s="164"/>
      <c r="J1070" s="165">
        <f>BK1070</f>
        <v>0</v>
      </c>
      <c r="K1070" s="161"/>
      <c r="L1070" s="166"/>
      <c r="M1070" s="167"/>
      <c r="N1070" s="168"/>
      <c r="O1070" s="168"/>
      <c r="P1070" s="169">
        <f>P1071+P1080</f>
        <v>0</v>
      </c>
      <c r="Q1070" s="168"/>
      <c r="R1070" s="169">
        <f>R1071+R1080</f>
        <v>1.1999999999999999E-3</v>
      </c>
      <c r="S1070" s="168"/>
      <c r="T1070" s="170">
        <f>T1071+T1080</f>
        <v>0</v>
      </c>
      <c r="AR1070" s="171" t="s">
        <v>137</v>
      </c>
      <c r="AT1070" s="172" t="s">
        <v>76</v>
      </c>
      <c r="AU1070" s="172" t="s">
        <v>77</v>
      </c>
      <c r="AY1070" s="171" t="s">
        <v>118</v>
      </c>
      <c r="BK1070" s="173">
        <f>BK1071+BK1080</f>
        <v>0</v>
      </c>
    </row>
    <row r="1071" spans="1:65" s="12" customFormat="1" ht="22.75" customHeight="1">
      <c r="B1071" s="160"/>
      <c r="C1071" s="161"/>
      <c r="D1071" s="162" t="s">
        <v>76</v>
      </c>
      <c r="E1071" s="174" t="s">
        <v>1146</v>
      </c>
      <c r="F1071" s="174" t="s">
        <v>1147</v>
      </c>
      <c r="G1071" s="161"/>
      <c r="H1071" s="161"/>
      <c r="I1071" s="164"/>
      <c r="J1071" s="175">
        <f>BK1071</f>
        <v>0</v>
      </c>
      <c r="K1071" s="161"/>
      <c r="L1071" s="166"/>
      <c r="M1071" s="167"/>
      <c r="N1071" s="168"/>
      <c r="O1071" s="168"/>
      <c r="P1071" s="169">
        <f>SUM(P1072:P1079)</f>
        <v>0</v>
      </c>
      <c r="Q1071" s="168"/>
      <c r="R1071" s="169">
        <f>SUM(R1072:R1079)</f>
        <v>1.1999999999999999E-3</v>
      </c>
      <c r="S1071" s="168"/>
      <c r="T1071" s="170">
        <f>SUM(T1072:T1079)</f>
        <v>0</v>
      </c>
      <c r="AR1071" s="171" t="s">
        <v>137</v>
      </c>
      <c r="AT1071" s="172" t="s">
        <v>76</v>
      </c>
      <c r="AU1071" s="172" t="s">
        <v>85</v>
      </c>
      <c r="AY1071" s="171" t="s">
        <v>118</v>
      </c>
      <c r="BK1071" s="173">
        <f>SUM(BK1072:BK1079)</f>
        <v>0</v>
      </c>
    </row>
    <row r="1072" spans="1:65" s="2" customFormat="1" ht="16.5" customHeight="1">
      <c r="A1072" s="37"/>
      <c r="B1072" s="38"/>
      <c r="C1072" s="176" t="s">
        <v>1148</v>
      </c>
      <c r="D1072" s="176" t="s">
        <v>121</v>
      </c>
      <c r="E1072" s="177" t="s">
        <v>1149</v>
      </c>
      <c r="F1072" s="178" t="s">
        <v>1150</v>
      </c>
      <c r="G1072" s="179" t="s">
        <v>639</v>
      </c>
      <c r="H1072" s="180">
        <v>1</v>
      </c>
      <c r="I1072" s="181"/>
      <c r="J1072" s="182">
        <f>ROUND(I1072*H1072,2)</f>
        <v>0</v>
      </c>
      <c r="K1072" s="178" t="s">
        <v>125</v>
      </c>
      <c r="L1072" s="42"/>
      <c r="M1072" s="183" t="s">
        <v>19</v>
      </c>
      <c r="N1072" s="184" t="s">
        <v>48</v>
      </c>
      <c r="O1072" s="67"/>
      <c r="P1072" s="185">
        <f>O1072*H1072</f>
        <v>0</v>
      </c>
      <c r="Q1072" s="185">
        <v>0</v>
      </c>
      <c r="R1072" s="185">
        <f>Q1072*H1072</f>
        <v>0</v>
      </c>
      <c r="S1072" s="185">
        <v>0</v>
      </c>
      <c r="T1072" s="186">
        <f>S1072*H1072</f>
        <v>0</v>
      </c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R1072" s="187" t="s">
        <v>773</v>
      </c>
      <c r="AT1072" s="187" t="s">
        <v>121</v>
      </c>
      <c r="AU1072" s="187" t="s">
        <v>87</v>
      </c>
      <c r="AY1072" s="20" t="s">
        <v>118</v>
      </c>
      <c r="BE1072" s="188">
        <f>IF(N1072="základní",J1072,0)</f>
        <v>0</v>
      </c>
      <c r="BF1072" s="188">
        <f>IF(N1072="snížená",J1072,0)</f>
        <v>0</v>
      </c>
      <c r="BG1072" s="188">
        <f>IF(N1072="zákl. přenesená",J1072,0)</f>
        <v>0</v>
      </c>
      <c r="BH1072" s="188">
        <f>IF(N1072="sníž. přenesená",J1072,0)</f>
        <v>0</v>
      </c>
      <c r="BI1072" s="188">
        <f>IF(N1072="nulová",J1072,0)</f>
        <v>0</v>
      </c>
      <c r="BJ1072" s="20" t="s">
        <v>85</v>
      </c>
      <c r="BK1072" s="188">
        <f>ROUND(I1072*H1072,2)</f>
        <v>0</v>
      </c>
      <c r="BL1072" s="20" t="s">
        <v>773</v>
      </c>
      <c r="BM1072" s="187" t="s">
        <v>1151</v>
      </c>
    </row>
    <row r="1073" spans="1:65" s="2" customFormat="1" ht="10">
      <c r="A1073" s="37"/>
      <c r="B1073" s="38"/>
      <c r="C1073" s="39"/>
      <c r="D1073" s="189" t="s">
        <v>128</v>
      </c>
      <c r="E1073" s="39"/>
      <c r="F1073" s="190" t="s">
        <v>1152</v>
      </c>
      <c r="G1073" s="39"/>
      <c r="H1073" s="39"/>
      <c r="I1073" s="191"/>
      <c r="J1073" s="39"/>
      <c r="K1073" s="39"/>
      <c r="L1073" s="42"/>
      <c r="M1073" s="192"/>
      <c r="N1073" s="193"/>
      <c r="O1073" s="67"/>
      <c r="P1073" s="67"/>
      <c r="Q1073" s="67"/>
      <c r="R1073" s="67"/>
      <c r="S1073" s="67"/>
      <c r="T1073" s="68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T1073" s="20" t="s">
        <v>128</v>
      </c>
      <c r="AU1073" s="20" t="s">
        <v>87</v>
      </c>
    </row>
    <row r="1074" spans="1:65" s="2" customFormat="1" ht="18">
      <c r="A1074" s="37"/>
      <c r="B1074" s="38"/>
      <c r="C1074" s="39"/>
      <c r="D1074" s="194" t="s">
        <v>130</v>
      </c>
      <c r="E1074" s="39"/>
      <c r="F1074" s="195" t="s">
        <v>1153</v>
      </c>
      <c r="G1074" s="39"/>
      <c r="H1074" s="39"/>
      <c r="I1074" s="191"/>
      <c r="J1074" s="39"/>
      <c r="K1074" s="39"/>
      <c r="L1074" s="42"/>
      <c r="M1074" s="192"/>
      <c r="N1074" s="193"/>
      <c r="O1074" s="67"/>
      <c r="P1074" s="67"/>
      <c r="Q1074" s="67"/>
      <c r="R1074" s="67"/>
      <c r="S1074" s="67"/>
      <c r="T1074" s="68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T1074" s="20" t="s">
        <v>130</v>
      </c>
      <c r="AU1074" s="20" t="s">
        <v>87</v>
      </c>
    </row>
    <row r="1075" spans="1:65" s="13" customFormat="1" ht="10">
      <c r="B1075" s="201"/>
      <c r="C1075" s="202"/>
      <c r="D1075" s="194" t="s">
        <v>270</v>
      </c>
      <c r="E1075" s="203" t="s">
        <v>19</v>
      </c>
      <c r="F1075" s="204" t="s">
        <v>1154</v>
      </c>
      <c r="G1075" s="202"/>
      <c r="H1075" s="205">
        <v>1</v>
      </c>
      <c r="I1075" s="206"/>
      <c r="J1075" s="202"/>
      <c r="K1075" s="202"/>
      <c r="L1075" s="207"/>
      <c r="M1075" s="208"/>
      <c r="N1075" s="209"/>
      <c r="O1075" s="209"/>
      <c r="P1075" s="209"/>
      <c r="Q1075" s="209"/>
      <c r="R1075" s="209"/>
      <c r="S1075" s="209"/>
      <c r="T1075" s="210"/>
      <c r="AT1075" s="211" t="s">
        <v>270</v>
      </c>
      <c r="AU1075" s="211" t="s">
        <v>87</v>
      </c>
      <c r="AV1075" s="13" t="s">
        <v>87</v>
      </c>
      <c r="AW1075" s="13" t="s">
        <v>38</v>
      </c>
      <c r="AX1075" s="13" t="s">
        <v>85</v>
      </c>
      <c r="AY1075" s="211" t="s">
        <v>118</v>
      </c>
    </row>
    <row r="1076" spans="1:65" s="2" customFormat="1" ht="24.15" customHeight="1">
      <c r="A1076" s="37"/>
      <c r="B1076" s="38"/>
      <c r="C1076" s="251" t="s">
        <v>1155</v>
      </c>
      <c r="D1076" s="251" t="s">
        <v>369</v>
      </c>
      <c r="E1076" s="252" t="s">
        <v>1156</v>
      </c>
      <c r="F1076" s="253" t="s">
        <v>1157</v>
      </c>
      <c r="G1076" s="254" t="s">
        <v>639</v>
      </c>
      <c r="H1076" s="255">
        <v>1</v>
      </c>
      <c r="I1076" s="256"/>
      <c r="J1076" s="257">
        <f>ROUND(I1076*H1076,2)</f>
        <v>0</v>
      </c>
      <c r="K1076" s="253" t="s">
        <v>125</v>
      </c>
      <c r="L1076" s="258"/>
      <c r="M1076" s="259" t="s">
        <v>19</v>
      </c>
      <c r="N1076" s="260" t="s">
        <v>48</v>
      </c>
      <c r="O1076" s="67"/>
      <c r="P1076" s="185">
        <f>O1076*H1076</f>
        <v>0</v>
      </c>
      <c r="Q1076" s="185">
        <v>1.1999999999999999E-3</v>
      </c>
      <c r="R1076" s="185">
        <f>Q1076*H1076</f>
        <v>1.1999999999999999E-3</v>
      </c>
      <c r="S1076" s="185">
        <v>0</v>
      </c>
      <c r="T1076" s="186">
        <f>S1076*H1076</f>
        <v>0</v>
      </c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R1076" s="187" t="s">
        <v>1140</v>
      </c>
      <c r="AT1076" s="187" t="s">
        <v>369</v>
      </c>
      <c r="AU1076" s="187" t="s">
        <v>87</v>
      </c>
      <c r="AY1076" s="20" t="s">
        <v>118</v>
      </c>
      <c r="BE1076" s="188">
        <f>IF(N1076="základní",J1076,0)</f>
        <v>0</v>
      </c>
      <c r="BF1076" s="188">
        <f>IF(N1076="snížená",J1076,0)</f>
        <v>0</v>
      </c>
      <c r="BG1076" s="188">
        <f>IF(N1076="zákl. přenesená",J1076,0)</f>
        <v>0</v>
      </c>
      <c r="BH1076" s="188">
        <f>IF(N1076="sníž. přenesená",J1076,0)</f>
        <v>0</v>
      </c>
      <c r="BI1076" s="188">
        <f>IF(N1076="nulová",J1076,0)</f>
        <v>0</v>
      </c>
      <c r="BJ1076" s="20" t="s">
        <v>85</v>
      </c>
      <c r="BK1076" s="188">
        <f>ROUND(I1076*H1076,2)</f>
        <v>0</v>
      </c>
      <c r="BL1076" s="20" t="s">
        <v>1140</v>
      </c>
      <c r="BM1076" s="187" t="s">
        <v>1158</v>
      </c>
    </row>
    <row r="1077" spans="1:65" s="2" customFormat="1" ht="16.5" customHeight="1">
      <c r="A1077" s="37"/>
      <c r="B1077" s="38"/>
      <c r="C1077" s="176" t="s">
        <v>1159</v>
      </c>
      <c r="D1077" s="176" t="s">
        <v>121</v>
      </c>
      <c r="E1077" s="177" t="s">
        <v>1160</v>
      </c>
      <c r="F1077" s="178" t="s">
        <v>1161</v>
      </c>
      <c r="G1077" s="179" t="s">
        <v>639</v>
      </c>
      <c r="H1077" s="180">
        <v>1</v>
      </c>
      <c r="I1077" s="181"/>
      <c r="J1077" s="182">
        <f>ROUND(I1077*H1077,2)</f>
        <v>0</v>
      </c>
      <c r="K1077" s="178" t="s">
        <v>125</v>
      </c>
      <c r="L1077" s="42"/>
      <c r="M1077" s="183" t="s">
        <v>19</v>
      </c>
      <c r="N1077" s="184" t="s">
        <v>48</v>
      </c>
      <c r="O1077" s="67"/>
      <c r="P1077" s="185">
        <f>O1077*H1077</f>
        <v>0</v>
      </c>
      <c r="Q1077" s="185">
        <v>0</v>
      </c>
      <c r="R1077" s="185">
        <f>Q1077*H1077</f>
        <v>0</v>
      </c>
      <c r="S1077" s="185">
        <v>0</v>
      </c>
      <c r="T1077" s="186">
        <f>S1077*H1077</f>
        <v>0</v>
      </c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R1077" s="187" t="s">
        <v>773</v>
      </c>
      <c r="AT1077" s="187" t="s">
        <v>121</v>
      </c>
      <c r="AU1077" s="187" t="s">
        <v>87</v>
      </c>
      <c r="AY1077" s="20" t="s">
        <v>118</v>
      </c>
      <c r="BE1077" s="188">
        <f>IF(N1077="základní",J1077,0)</f>
        <v>0</v>
      </c>
      <c r="BF1077" s="188">
        <f>IF(N1077="snížená",J1077,0)</f>
        <v>0</v>
      </c>
      <c r="BG1077" s="188">
        <f>IF(N1077="zákl. přenesená",J1077,0)</f>
        <v>0</v>
      </c>
      <c r="BH1077" s="188">
        <f>IF(N1077="sníž. přenesená",J1077,0)</f>
        <v>0</v>
      </c>
      <c r="BI1077" s="188">
        <f>IF(N1077="nulová",J1077,0)</f>
        <v>0</v>
      </c>
      <c r="BJ1077" s="20" t="s">
        <v>85</v>
      </c>
      <c r="BK1077" s="188">
        <f>ROUND(I1077*H1077,2)</f>
        <v>0</v>
      </c>
      <c r="BL1077" s="20" t="s">
        <v>773</v>
      </c>
      <c r="BM1077" s="187" t="s">
        <v>1162</v>
      </c>
    </row>
    <row r="1078" spans="1:65" s="2" customFormat="1" ht="10">
      <c r="A1078" s="37"/>
      <c r="B1078" s="38"/>
      <c r="C1078" s="39"/>
      <c r="D1078" s="189" t="s">
        <v>128</v>
      </c>
      <c r="E1078" s="39"/>
      <c r="F1078" s="190" t="s">
        <v>1163</v>
      </c>
      <c r="G1078" s="39"/>
      <c r="H1078" s="39"/>
      <c r="I1078" s="191"/>
      <c r="J1078" s="39"/>
      <c r="K1078" s="39"/>
      <c r="L1078" s="42"/>
      <c r="M1078" s="192"/>
      <c r="N1078" s="193"/>
      <c r="O1078" s="67"/>
      <c r="P1078" s="67"/>
      <c r="Q1078" s="67"/>
      <c r="R1078" s="67"/>
      <c r="S1078" s="67"/>
      <c r="T1078" s="68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T1078" s="20" t="s">
        <v>128</v>
      </c>
      <c r="AU1078" s="20" t="s">
        <v>87</v>
      </c>
    </row>
    <row r="1079" spans="1:65" s="13" customFormat="1" ht="10">
      <c r="B1079" s="201"/>
      <c r="C1079" s="202"/>
      <c r="D1079" s="194" t="s">
        <v>270</v>
      </c>
      <c r="E1079" s="203" t="s">
        <v>19</v>
      </c>
      <c r="F1079" s="204" t="s">
        <v>1164</v>
      </c>
      <c r="G1079" s="202"/>
      <c r="H1079" s="205">
        <v>1</v>
      </c>
      <c r="I1079" s="206"/>
      <c r="J1079" s="202"/>
      <c r="K1079" s="202"/>
      <c r="L1079" s="207"/>
      <c r="M1079" s="208"/>
      <c r="N1079" s="209"/>
      <c r="O1079" s="209"/>
      <c r="P1079" s="209"/>
      <c r="Q1079" s="209"/>
      <c r="R1079" s="209"/>
      <c r="S1079" s="209"/>
      <c r="T1079" s="210"/>
      <c r="AT1079" s="211" t="s">
        <v>270</v>
      </c>
      <c r="AU1079" s="211" t="s">
        <v>87</v>
      </c>
      <c r="AV1079" s="13" t="s">
        <v>87</v>
      </c>
      <c r="AW1079" s="13" t="s">
        <v>38</v>
      </c>
      <c r="AX1079" s="13" t="s">
        <v>85</v>
      </c>
      <c r="AY1079" s="211" t="s">
        <v>118</v>
      </c>
    </row>
    <row r="1080" spans="1:65" s="12" customFormat="1" ht="22.75" customHeight="1">
      <c r="B1080" s="160"/>
      <c r="C1080" s="161"/>
      <c r="D1080" s="162" t="s">
        <v>76</v>
      </c>
      <c r="E1080" s="174" t="s">
        <v>1165</v>
      </c>
      <c r="F1080" s="174" t="s">
        <v>1166</v>
      </c>
      <c r="G1080" s="161"/>
      <c r="H1080" s="161"/>
      <c r="I1080" s="164"/>
      <c r="J1080" s="175">
        <f>BK1080</f>
        <v>0</v>
      </c>
      <c r="K1080" s="161"/>
      <c r="L1080" s="166"/>
      <c r="M1080" s="167"/>
      <c r="N1080" s="168"/>
      <c r="O1080" s="168"/>
      <c r="P1080" s="169">
        <f>SUM(P1081:P1084)</f>
        <v>0</v>
      </c>
      <c r="Q1080" s="168"/>
      <c r="R1080" s="169">
        <f>SUM(R1081:R1084)</f>
        <v>0</v>
      </c>
      <c r="S1080" s="168"/>
      <c r="T1080" s="170">
        <f>SUM(T1081:T1084)</f>
        <v>0</v>
      </c>
      <c r="AR1080" s="171" t="s">
        <v>137</v>
      </c>
      <c r="AT1080" s="172" t="s">
        <v>76</v>
      </c>
      <c r="AU1080" s="172" t="s">
        <v>85</v>
      </c>
      <c r="AY1080" s="171" t="s">
        <v>118</v>
      </c>
      <c r="BK1080" s="173">
        <f>SUM(BK1081:BK1084)</f>
        <v>0</v>
      </c>
    </row>
    <row r="1081" spans="1:65" s="2" customFormat="1" ht="24.15" customHeight="1">
      <c r="A1081" s="37"/>
      <c r="B1081" s="38"/>
      <c r="C1081" s="176" t="s">
        <v>1167</v>
      </c>
      <c r="D1081" s="176" t="s">
        <v>121</v>
      </c>
      <c r="E1081" s="177" t="s">
        <v>1168</v>
      </c>
      <c r="F1081" s="178" t="s">
        <v>1169</v>
      </c>
      <c r="G1081" s="179" t="s">
        <v>1170</v>
      </c>
      <c r="H1081" s="180">
        <v>4</v>
      </c>
      <c r="I1081" s="181"/>
      <c r="J1081" s="182">
        <f>ROUND(I1081*H1081,2)</f>
        <v>0</v>
      </c>
      <c r="K1081" s="178" t="s">
        <v>125</v>
      </c>
      <c r="L1081" s="42"/>
      <c r="M1081" s="183" t="s">
        <v>19</v>
      </c>
      <c r="N1081" s="184" t="s">
        <v>48</v>
      </c>
      <c r="O1081" s="67"/>
      <c r="P1081" s="185">
        <f>O1081*H1081</f>
        <v>0</v>
      </c>
      <c r="Q1081" s="185">
        <v>0</v>
      </c>
      <c r="R1081" s="185">
        <f>Q1081*H1081</f>
        <v>0</v>
      </c>
      <c r="S1081" s="185">
        <v>0</v>
      </c>
      <c r="T1081" s="186">
        <f>S1081*H1081</f>
        <v>0</v>
      </c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R1081" s="187" t="s">
        <v>773</v>
      </c>
      <c r="AT1081" s="187" t="s">
        <v>121</v>
      </c>
      <c r="AU1081" s="187" t="s">
        <v>87</v>
      </c>
      <c r="AY1081" s="20" t="s">
        <v>118</v>
      </c>
      <c r="BE1081" s="188">
        <f>IF(N1081="základní",J1081,0)</f>
        <v>0</v>
      </c>
      <c r="BF1081" s="188">
        <f>IF(N1081="snížená",J1081,0)</f>
        <v>0</v>
      </c>
      <c r="BG1081" s="188">
        <f>IF(N1081="zákl. přenesená",J1081,0)</f>
        <v>0</v>
      </c>
      <c r="BH1081" s="188">
        <f>IF(N1081="sníž. přenesená",J1081,0)</f>
        <v>0</v>
      </c>
      <c r="BI1081" s="188">
        <f>IF(N1081="nulová",J1081,0)</f>
        <v>0</v>
      </c>
      <c r="BJ1081" s="20" t="s">
        <v>85</v>
      </c>
      <c r="BK1081" s="188">
        <f>ROUND(I1081*H1081,2)</f>
        <v>0</v>
      </c>
      <c r="BL1081" s="20" t="s">
        <v>773</v>
      </c>
      <c r="BM1081" s="187" t="s">
        <v>1171</v>
      </c>
    </row>
    <row r="1082" spans="1:65" s="2" customFormat="1" ht="10">
      <c r="A1082" s="37"/>
      <c r="B1082" s="38"/>
      <c r="C1082" s="39"/>
      <c r="D1082" s="189" t="s">
        <v>128</v>
      </c>
      <c r="E1082" s="39"/>
      <c r="F1082" s="190" t="s">
        <v>1172</v>
      </c>
      <c r="G1082" s="39"/>
      <c r="H1082" s="39"/>
      <c r="I1082" s="191"/>
      <c r="J1082" s="39"/>
      <c r="K1082" s="39"/>
      <c r="L1082" s="42"/>
      <c r="M1082" s="192"/>
      <c r="N1082" s="193"/>
      <c r="O1082" s="67"/>
      <c r="P1082" s="67"/>
      <c r="Q1082" s="67"/>
      <c r="R1082" s="67"/>
      <c r="S1082" s="67"/>
      <c r="T1082" s="68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T1082" s="20" t="s">
        <v>128</v>
      </c>
      <c r="AU1082" s="20" t="s">
        <v>87</v>
      </c>
    </row>
    <row r="1083" spans="1:65" s="2" customFormat="1" ht="24.15" customHeight="1">
      <c r="A1083" s="37"/>
      <c r="B1083" s="38"/>
      <c r="C1083" s="176" t="s">
        <v>1173</v>
      </c>
      <c r="D1083" s="176" t="s">
        <v>121</v>
      </c>
      <c r="E1083" s="177" t="s">
        <v>1174</v>
      </c>
      <c r="F1083" s="178" t="s">
        <v>1175</v>
      </c>
      <c r="G1083" s="179" t="s">
        <v>1176</v>
      </c>
      <c r="H1083" s="180">
        <v>4</v>
      </c>
      <c r="I1083" s="181"/>
      <c r="J1083" s="182">
        <f>ROUND(I1083*H1083,2)</f>
        <v>0</v>
      </c>
      <c r="K1083" s="178" t="s">
        <v>125</v>
      </c>
      <c r="L1083" s="42"/>
      <c r="M1083" s="183" t="s">
        <v>19</v>
      </c>
      <c r="N1083" s="184" t="s">
        <v>48</v>
      </c>
      <c r="O1083" s="67"/>
      <c r="P1083" s="185">
        <f>O1083*H1083</f>
        <v>0</v>
      </c>
      <c r="Q1083" s="185">
        <v>0</v>
      </c>
      <c r="R1083" s="185">
        <f>Q1083*H1083</f>
        <v>0</v>
      </c>
      <c r="S1083" s="185">
        <v>0</v>
      </c>
      <c r="T1083" s="186">
        <f>S1083*H1083</f>
        <v>0</v>
      </c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R1083" s="187" t="s">
        <v>773</v>
      </c>
      <c r="AT1083" s="187" t="s">
        <v>121</v>
      </c>
      <c r="AU1083" s="187" t="s">
        <v>87</v>
      </c>
      <c r="AY1083" s="20" t="s">
        <v>118</v>
      </c>
      <c r="BE1083" s="188">
        <f>IF(N1083="základní",J1083,0)</f>
        <v>0</v>
      </c>
      <c r="BF1083" s="188">
        <f>IF(N1083="snížená",J1083,0)</f>
        <v>0</v>
      </c>
      <c r="BG1083" s="188">
        <f>IF(N1083="zákl. přenesená",J1083,0)</f>
        <v>0</v>
      </c>
      <c r="BH1083" s="188">
        <f>IF(N1083="sníž. přenesená",J1083,0)</f>
        <v>0</v>
      </c>
      <c r="BI1083" s="188">
        <f>IF(N1083="nulová",J1083,0)</f>
        <v>0</v>
      </c>
      <c r="BJ1083" s="20" t="s">
        <v>85</v>
      </c>
      <c r="BK1083" s="188">
        <f>ROUND(I1083*H1083,2)</f>
        <v>0</v>
      </c>
      <c r="BL1083" s="20" t="s">
        <v>773</v>
      </c>
      <c r="BM1083" s="187" t="s">
        <v>1177</v>
      </c>
    </row>
    <row r="1084" spans="1:65" s="2" customFormat="1" ht="10">
      <c r="A1084" s="37"/>
      <c r="B1084" s="38"/>
      <c r="C1084" s="39"/>
      <c r="D1084" s="189" t="s">
        <v>128</v>
      </c>
      <c r="E1084" s="39"/>
      <c r="F1084" s="190" t="s">
        <v>1178</v>
      </c>
      <c r="G1084" s="39"/>
      <c r="H1084" s="39"/>
      <c r="I1084" s="191"/>
      <c r="J1084" s="39"/>
      <c r="K1084" s="39"/>
      <c r="L1084" s="42"/>
      <c r="M1084" s="192"/>
      <c r="N1084" s="193"/>
      <c r="O1084" s="67"/>
      <c r="P1084" s="67"/>
      <c r="Q1084" s="67"/>
      <c r="R1084" s="67"/>
      <c r="S1084" s="67"/>
      <c r="T1084" s="68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T1084" s="20" t="s">
        <v>128</v>
      </c>
      <c r="AU1084" s="20" t="s">
        <v>87</v>
      </c>
    </row>
    <row r="1085" spans="1:65" s="12" customFormat="1" ht="25.9" customHeight="1">
      <c r="B1085" s="160"/>
      <c r="C1085" s="161"/>
      <c r="D1085" s="162" t="s">
        <v>76</v>
      </c>
      <c r="E1085" s="163" t="s">
        <v>1179</v>
      </c>
      <c r="F1085" s="163" t="s">
        <v>1180</v>
      </c>
      <c r="G1085" s="161"/>
      <c r="H1085" s="161"/>
      <c r="I1085" s="164"/>
      <c r="J1085" s="165">
        <f>BK1085</f>
        <v>0</v>
      </c>
      <c r="K1085" s="161"/>
      <c r="L1085" s="166"/>
      <c r="M1085" s="167"/>
      <c r="N1085" s="168"/>
      <c r="O1085" s="168"/>
      <c r="P1085" s="169">
        <f>SUM(P1086:P1105)</f>
        <v>0</v>
      </c>
      <c r="Q1085" s="168"/>
      <c r="R1085" s="169">
        <f>SUM(R1086:R1105)</f>
        <v>0</v>
      </c>
      <c r="S1085" s="168"/>
      <c r="T1085" s="170">
        <f>SUM(T1086:T1105)</f>
        <v>0</v>
      </c>
      <c r="AR1085" s="171" t="s">
        <v>145</v>
      </c>
      <c r="AT1085" s="172" t="s">
        <v>76</v>
      </c>
      <c r="AU1085" s="172" t="s">
        <v>77</v>
      </c>
      <c r="AY1085" s="171" t="s">
        <v>118</v>
      </c>
      <c r="BK1085" s="173">
        <f>SUM(BK1086:BK1105)</f>
        <v>0</v>
      </c>
    </row>
    <row r="1086" spans="1:65" s="2" customFormat="1" ht="24.15" customHeight="1">
      <c r="A1086" s="37"/>
      <c r="B1086" s="38"/>
      <c r="C1086" s="176" t="s">
        <v>1181</v>
      </c>
      <c r="D1086" s="176" t="s">
        <v>121</v>
      </c>
      <c r="E1086" s="177" t="s">
        <v>1182</v>
      </c>
      <c r="F1086" s="178" t="s">
        <v>1183</v>
      </c>
      <c r="G1086" s="179" t="s">
        <v>1184</v>
      </c>
      <c r="H1086" s="180">
        <v>24</v>
      </c>
      <c r="I1086" s="181"/>
      <c r="J1086" s="182">
        <f>ROUND(I1086*H1086,2)</f>
        <v>0</v>
      </c>
      <c r="K1086" s="178" t="s">
        <v>125</v>
      </c>
      <c r="L1086" s="42"/>
      <c r="M1086" s="183" t="s">
        <v>19</v>
      </c>
      <c r="N1086" s="184" t="s">
        <v>48</v>
      </c>
      <c r="O1086" s="67"/>
      <c r="P1086" s="185">
        <f>O1086*H1086</f>
        <v>0</v>
      </c>
      <c r="Q1086" s="185">
        <v>0</v>
      </c>
      <c r="R1086" s="185">
        <f>Q1086*H1086</f>
        <v>0</v>
      </c>
      <c r="S1086" s="185">
        <v>0</v>
      </c>
      <c r="T1086" s="186">
        <f>S1086*H1086</f>
        <v>0</v>
      </c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R1086" s="187" t="s">
        <v>1185</v>
      </c>
      <c r="AT1086" s="187" t="s">
        <v>121</v>
      </c>
      <c r="AU1086" s="187" t="s">
        <v>85</v>
      </c>
      <c r="AY1086" s="20" t="s">
        <v>118</v>
      </c>
      <c r="BE1086" s="188">
        <f>IF(N1086="základní",J1086,0)</f>
        <v>0</v>
      </c>
      <c r="BF1086" s="188">
        <f>IF(N1086="snížená",J1086,0)</f>
        <v>0</v>
      </c>
      <c r="BG1086" s="188">
        <f>IF(N1086="zákl. přenesená",J1086,0)</f>
        <v>0</v>
      </c>
      <c r="BH1086" s="188">
        <f>IF(N1086="sníž. přenesená",J1086,0)</f>
        <v>0</v>
      </c>
      <c r="BI1086" s="188">
        <f>IF(N1086="nulová",J1086,0)</f>
        <v>0</v>
      </c>
      <c r="BJ1086" s="20" t="s">
        <v>85</v>
      </c>
      <c r="BK1086" s="188">
        <f>ROUND(I1086*H1086,2)</f>
        <v>0</v>
      </c>
      <c r="BL1086" s="20" t="s">
        <v>1185</v>
      </c>
      <c r="BM1086" s="187" t="s">
        <v>1186</v>
      </c>
    </row>
    <row r="1087" spans="1:65" s="2" customFormat="1" ht="10">
      <c r="A1087" s="37"/>
      <c r="B1087" s="38"/>
      <c r="C1087" s="39"/>
      <c r="D1087" s="189" t="s">
        <v>128</v>
      </c>
      <c r="E1087" s="39"/>
      <c r="F1087" s="190" t="s">
        <v>1187</v>
      </c>
      <c r="G1087" s="39"/>
      <c r="H1087" s="39"/>
      <c r="I1087" s="191"/>
      <c r="J1087" s="39"/>
      <c r="K1087" s="39"/>
      <c r="L1087" s="42"/>
      <c r="M1087" s="192"/>
      <c r="N1087" s="193"/>
      <c r="O1087" s="67"/>
      <c r="P1087" s="67"/>
      <c r="Q1087" s="67"/>
      <c r="R1087" s="67"/>
      <c r="S1087" s="67"/>
      <c r="T1087" s="68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T1087" s="20" t="s">
        <v>128</v>
      </c>
      <c r="AU1087" s="20" t="s">
        <v>85</v>
      </c>
    </row>
    <row r="1088" spans="1:65" s="2" customFormat="1" ht="36">
      <c r="A1088" s="37"/>
      <c r="B1088" s="38"/>
      <c r="C1088" s="39"/>
      <c r="D1088" s="194" t="s">
        <v>130</v>
      </c>
      <c r="E1088" s="39"/>
      <c r="F1088" s="195" t="s">
        <v>1188</v>
      </c>
      <c r="G1088" s="39"/>
      <c r="H1088" s="39"/>
      <c r="I1088" s="191"/>
      <c r="J1088" s="39"/>
      <c r="K1088" s="39"/>
      <c r="L1088" s="42"/>
      <c r="M1088" s="192"/>
      <c r="N1088" s="193"/>
      <c r="O1088" s="67"/>
      <c r="P1088" s="67"/>
      <c r="Q1088" s="67"/>
      <c r="R1088" s="67"/>
      <c r="S1088" s="67"/>
      <c r="T1088" s="68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T1088" s="20" t="s">
        <v>130</v>
      </c>
      <c r="AU1088" s="20" t="s">
        <v>85</v>
      </c>
    </row>
    <row r="1089" spans="1:65" s="13" customFormat="1" ht="10">
      <c r="B1089" s="201"/>
      <c r="C1089" s="202"/>
      <c r="D1089" s="194" t="s">
        <v>270</v>
      </c>
      <c r="E1089" s="203" t="s">
        <v>19</v>
      </c>
      <c r="F1089" s="204" t="s">
        <v>1189</v>
      </c>
      <c r="G1089" s="202"/>
      <c r="H1089" s="205">
        <v>24</v>
      </c>
      <c r="I1089" s="206"/>
      <c r="J1089" s="202"/>
      <c r="K1089" s="202"/>
      <c r="L1089" s="207"/>
      <c r="M1089" s="208"/>
      <c r="N1089" s="209"/>
      <c r="O1089" s="209"/>
      <c r="P1089" s="209"/>
      <c r="Q1089" s="209"/>
      <c r="R1089" s="209"/>
      <c r="S1089" s="209"/>
      <c r="T1089" s="210"/>
      <c r="AT1089" s="211" t="s">
        <v>270</v>
      </c>
      <c r="AU1089" s="211" t="s">
        <v>85</v>
      </c>
      <c r="AV1089" s="13" t="s">
        <v>87</v>
      </c>
      <c r="AW1089" s="13" t="s">
        <v>38</v>
      </c>
      <c r="AX1089" s="13" t="s">
        <v>85</v>
      </c>
      <c r="AY1089" s="211" t="s">
        <v>118</v>
      </c>
    </row>
    <row r="1090" spans="1:65" s="2" customFormat="1" ht="24.15" customHeight="1">
      <c r="A1090" s="37"/>
      <c r="B1090" s="38"/>
      <c r="C1090" s="176" t="s">
        <v>1190</v>
      </c>
      <c r="D1090" s="176" t="s">
        <v>121</v>
      </c>
      <c r="E1090" s="177" t="s">
        <v>1191</v>
      </c>
      <c r="F1090" s="178" t="s">
        <v>1192</v>
      </c>
      <c r="G1090" s="179" t="s">
        <v>1184</v>
      </c>
      <c r="H1090" s="180">
        <v>24</v>
      </c>
      <c r="I1090" s="181"/>
      <c r="J1090" s="182">
        <f>ROUND(I1090*H1090,2)</f>
        <v>0</v>
      </c>
      <c r="K1090" s="178" t="s">
        <v>125</v>
      </c>
      <c r="L1090" s="42"/>
      <c r="M1090" s="183" t="s">
        <v>19</v>
      </c>
      <c r="N1090" s="184" t="s">
        <v>48</v>
      </c>
      <c r="O1090" s="67"/>
      <c r="P1090" s="185">
        <f>O1090*H1090</f>
        <v>0</v>
      </c>
      <c r="Q1090" s="185">
        <v>0</v>
      </c>
      <c r="R1090" s="185">
        <f>Q1090*H1090</f>
        <v>0</v>
      </c>
      <c r="S1090" s="185">
        <v>0</v>
      </c>
      <c r="T1090" s="186">
        <f>S1090*H1090</f>
        <v>0</v>
      </c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R1090" s="187" t="s">
        <v>1185</v>
      </c>
      <c r="AT1090" s="187" t="s">
        <v>121</v>
      </c>
      <c r="AU1090" s="187" t="s">
        <v>85</v>
      </c>
      <c r="AY1090" s="20" t="s">
        <v>118</v>
      </c>
      <c r="BE1090" s="188">
        <f>IF(N1090="základní",J1090,0)</f>
        <v>0</v>
      </c>
      <c r="BF1090" s="188">
        <f>IF(N1090="snížená",J1090,0)</f>
        <v>0</v>
      </c>
      <c r="BG1090" s="188">
        <f>IF(N1090="zákl. přenesená",J1090,0)</f>
        <v>0</v>
      </c>
      <c r="BH1090" s="188">
        <f>IF(N1090="sníž. přenesená",J1090,0)</f>
        <v>0</v>
      </c>
      <c r="BI1090" s="188">
        <f>IF(N1090="nulová",J1090,0)</f>
        <v>0</v>
      </c>
      <c r="BJ1090" s="20" t="s">
        <v>85</v>
      </c>
      <c r="BK1090" s="188">
        <f>ROUND(I1090*H1090,2)</f>
        <v>0</v>
      </c>
      <c r="BL1090" s="20" t="s">
        <v>1185</v>
      </c>
      <c r="BM1090" s="187" t="s">
        <v>1193</v>
      </c>
    </row>
    <row r="1091" spans="1:65" s="2" customFormat="1" ht="10">
      <c r="A1091" s="37"/>
      <c r="B1091" s="38"/>
      <c r="C1091" s="39"/>
      <c r="D1091" s="189" t="s">
        <v>128</v>
      </c>
      <c r="E1091" s="39"/>
      <c r="F1091" s="190" t="s">
        <v>1194</v>
      </c>
      <c r="G1091" s="39"/>
      <c r="H1091" s="39"/>
      <c r="I1091" s="191"/>
      <c r="J1091" s="39"/>
      <c r="K1091" s="39"/>
      <c r="L1091" s="42"/>
      <c r="M1091" s="192"/>
      <c r="N1091" s="193"/>
      <c r="O1091" s="67"/>
      <c r="P1091" s="67"/>
      <c r="Q1091" s="67"/>
      <c r="R1091" s="67"/>
      <c r="S1091" s="67"/>
      <c r="T1091" s="68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T1091" s="20" t="s">
        <v>128</v>
      </c>
      <c r="AU1091" s="20" t="s">
        <v>85</v>
      </c>
    </row>
    <row r="1092" spans="1:65" s="2" customFormat="1" ht="36">
      <c r="A1092" s="37"/>
      <c r="B1092" s="38"/>
      <c r="C1092" s="39"/>
      <c r="D1092" s="194" t="s">
        <v>130</v>
      </c>
      <c r="E1092" s="39"/>
      <c r="F1092" s="195" t="s">
        <v>1188</v>
      </c>
      <c r="G1092" s="39"/>
      <c r="H1092" s="39"/>
      <c r="I1092" s="191"/>
      <c r="J1092" s="39"/>
      <c r="K1092" s="39"/>
      <c r="L1092" s="42"/>
      <c r="M1092" s="192"/>
      <c r="N1092" s="193"/>
      <c r="O1092" s="67"/>
      <c r="P1092" s="67"/>
      <c r="Q1092" s="67"/>
      <c r="R1092" s="67"/>
      <c r="S1092" s="67"/>
      <c r="T1092" s="68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T1092" s="20" t="s">
        <v>130</v>
      </c>
      <c r="AU1092" s="20" t="s">
        <v>85</v>
      </c>
    </row>
    <row r="1093" spans="1:65" s="13" customFormat="1" ht="10">
      <c r="B1093" s="201"/>
      <c r="C1093" s="202"/>
      <c r="D1093" s="194" t="s">
        <v>270</v>
      </c>
      <c r="E1093" s="203" t="s">
        <v>19</v>
      </c>
      <c r="F1093" s="204" t="s">
        <v>1189</v>
      </c>
      <c r="G1093" s="202"/>
      <c r="H1093" s="205">
        <v>24</v>
      </c>
      <c r="I1093" s="206"/>
      <c r="J1093" s="202"/>
      <c r="K1093" s="202"/>
      <c r="L1093" s="207"/>
      <c r="M1093" s="208"/>
      <c r="N1093" s="209"/>
      <c r="O1093" s="209"/>
      <c r="P1093" s="209"/>
      <c r="Q1093" s="209"/>
      <c r="R1093" s="209"/>
      <c r="S1093" s="209"/>
      <c r="T1093" s="210"/>
      <c r="AT1093" s="211" t="s">
        <v>270</v>
      </c>
      <c r="AU1093" s="211" t="s">
        <v>85</v>
      </c>
      <c r="AV1093" s="13" t="s">
        <v>87</v>
      </c>
      <c r="AW1093" s="13" t="s">
        <v>38</v>
      </c>
      <c r="AX1093" s="13" t="s">
        <v>85</v>
      </c>
      <c r="AY1093" s="211" t="s">
        <v>118</v>
      </c>
    </row>
    <row r="1094" spans="1:65" s="2" customFormat="1" ht="24.15" customHeight="1">
      <c r="A1094" s="37"/>
      <c r="B1094" s="38"/>
      <c r="C1094" s="176" t="s">
        <v>1195</v>
      </c>
      <c r="D1094" s="176" t="s">
        <v>121</v>
      </c>
      <c r="E1094" s="177" t="s">
        <v>1196</v>
      </c>
      <c r="F1094" s="178" t="s">
        <v>1197</v>
      </c>
      <c r="G1094" s="179" t="s">
        <v>1184</v>
      </c>
      <c r="H1094" s="180">
        <v>24</v>
      </c>
      <c r="I1094" s="181"/>
      <c r="J1094" s="182">
        <f>ROUND(I1094*H1094,2)</f>
        <v>0</v>
      </c>
      <c r="K1094" s="178" t="s">
        <v>125</v>
      </c>
      <c r="L1094" s="42"/>
      <c r="M1094" s="183" t="s">
        <v>19</v>
      </c>
      <c r="N1094" s="184" t="s">
        <v>48</v>
      </c>
      <c r="O1094" s="67"/>
      <c r="P1094" s="185">
        <f>O1094*H1094</f>
        <v>0</v>
      </c>
      <c r="Q1094" s="185">
        <v>0</v>
      </c>
      <c r="R1094" s="185">
        <f>Q1094*H1094</f>
        <v>0</v>
      </c>
      <c r="S1094" s="185">
        <v>0</v>
      </c>
      <c r="T1094" s="186">
        <f>S1094*H1094</f>
        <v>0</v>
      </c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R1094" s="187" t="s">
        <v>1185</v>
      </c>
      <c r="AT1094" s="187" t="s">
        <v>121</v>
      </c>
      <c r="AU1094" s="187" t="s">
        <v>85</v>
      </c>
      <c r="AY1094" s="20" t="s">
        <v>118</v>
      </c>
      <c r="BE1094" s="188">
        <f>IF(N1094="základní",J1094,0)</f>
        <v>0</v>
      </c>
      <c r="BF1094" s="188">
        <f>IF(N1094="snížená",J1094,0)</f>
        <v>0</v>
      </c>
      <c r="BG1094" s="188">
        <f>IF(N1094="zákl. přenesená",J1094,0)</f>
        <v>0</v>
      </c>
      <c r="BH1094" s="188">
        <f>IF(N1094="sníž. přenesená",J1094,0)</f>
        <v>0</v>
      </c>
      <c r="BI1094" s="188">
        <f>IF(N1094="nulová",J1094,0)</f>
        <v>0</v>
      </c>
      <c r="BJ1094" s="20" t="s">
        <v>85</v>
      </c>
      <c r="BK1094" s="188">
        <f>ROUND(I1094*H1094,2)</f>
        <v>0</v>
      </c>
      <c r="BL1094" s="20" t="s">
        <v>1185</v>
      </c>
      <c r="BM1094" s="187" t="s">
        <v>1198</v>
      </c>
    </row>
    <row r="1095" spans="1:65" s="2" customFormat="1" ht="10">
      <c r="A1095" s="37"/>
      <c r="B1095" s="38"/>
      <c r="C1095" s="39"/>
      <c r="D1095" s="189" t="s">
        <v>128</v>
      </c>
      <c r="E1095" s="39"/>
      <c r="F1095" s="190" t="s">
        <v>1199</v>
      </c>
      <c r="G1095" s="39"/>
      <c r="H1095" s="39"/>
      <c r="I1095" s="191"/>
      <c r="J1095" s="39"/>
      <c r="K1095" s="39"/>
      <c r="L1095" s="42"/>
      <c r="M1095" s="192"/>
      <c r="N1095" s="193"/>
      <c r="O1095" s="67"/>
      <c r="P1095" s="67"/>
      <c r="Q1095" s="67"/>
      <c r="R1095" s="67"/>
      <c r="S1095" s="67"/>
      <c r="T1095" s="68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T1095" s="20" t="s">
        <v>128</v>
      </c>
      <c r="AU1095" s="20" t="s">
        <v>85</v>
      </c>
    </row>
    <row r="1096" spans="1:65" s="2" customFormat="1" ht="36">
      <c r="A1096" s="37"/>
      <c r="B1096" s="38"/>
      <c r="C1096" s="39"/>
      <c r="D1096" s="194" t="s">
        <v>130</v>
      </c>
      <c r="E1096" s="39"/>
      <c r="F1096" s="195" t="s">
        <v>1188</v>
      </c>
      <c r="G1096" s="39"/>
      <c r="H1096" s="39"/>
      <c r="I1096" s="191"/>
      <c r="J1096" s="39"/>
      <c r="K1096" s="39"/>
      <c r="L1096" s="42"/>
      <c r="M1096" s="192"/>
      <c r="N1096" s="193"/>
      <c r="O1096" s="67"/>
      <c r="P1096" s="67"/>
      <c r="Q1096" s="67"/>
      <c r="R1096" s="67"/>
      <c r="S1096" s="67"/>
      <c r="T1096" s="68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T1096" s="20" t="s">
        <v>130</v>
      </c>
      <c r="AU1096" s="20" t="s">
        <v>85</v>
      </c>
    </row>
    <row r="1097" spans="1:65" s="13" customFormat="1" ht="10">
      <c r="B1097" s="201"/>
      <c r="C1097" s="202"/>
      <c r="D1097" s="194" t="s">
        <v>270</v>
      </c>
      <c r="E1097" s="203" t="s">
        <v>19</v>
      </c>
      <c r="F1097" s="204" t="s">
        <v>1189</v>
      </c>
      <c r="G1097" s="202"/>
      <c r="H1097" s="205">
        <v>24</v>
      </c>
      <c r="I1097" s="206"/>
      <c r="J1097" s="202"/>
      <c r="K1097" s="202"/>
      <c r="L1097" s="207"/>
      <c r="M1097" s="208"/>
      <c r="N1097" s="209"/>
      <c r="O1097" s="209"/>
      <c r="P1097" s="209"/>
      <c r="Q1097" s="209"/>
      <c r="R1097" s="209"/>
      <c r="S1097" s="209"/>
      <c r="T1097" s="210"/>
      <c r="AT1097" s="211" t="s">
        <v>270</v>
      </c>
      <c r="AU1097" s="211" t="s">
        <v>85</v>
      </c>
      <c r="AV1097" s="13" t="s">
        <v>87</v>
      </c>
      <c r="AW1097" s="13" t="s">
        <v>38</v>
      </c>
      <c r="AX1097" s="13" t="s">
        <v>85</v>
      </c>
      <c r="AY1097" s="211" t="s">
        <v>118</v>
      </c>
    </row>
    <row r="1098" spans="1:65" s="2" customFormat="1" ht="24.15" customHeight="1">
      <c r="A1098" s="37"/>
      <c r="B1098" s="38"/>
      <c r="C1098" s="176" t="s">
        <v>1200</v>
      </c>
      <c r="D1098" s="176" t="s">
        <v>121</v>
      </c>
      <c r="E1098" s="177" t="s">
        <v>1201</v>
      </c>
      <c r="F1098" s="178" t="s">
        <v>1202</v>
      </c>
      <c r="G1098" s="179" t="s">
        <v>1184</v>
      </c>
      <c r="H1098" s="180">
        <v>24</v>
      </c>
      <c r="I1098" s="181"/>
      <c r="J1098" s="182">
        <f>ROUND(I1098*H1098,2)</f>
        <v>0</v>
      </c>
      <c r="K1098" s="178" t="s">
        <v>125</v>
      </c>
      <c r="L1098" s="42"/>
      <c r="M1098" s="183" t="s">
        <v>19</v>
      </c>
      <c r="N1098" s="184" t="s">
        <v>48</v>
      </c>
      <c r="O1098" s="67"/>
      <c r="P1098" s="185">
        <f>O1098*H1098</f>
        <v>0</v>
      </c>
      <c r="Q1098" s="185">
        <v>0</v>
      </c>
      <c r="R1098" s="185">
        <f>Q1098*H1098</f>
        <v>0</v>
      </c>
      <c r="S1098" s="185">
        <v>0</v>
      </c>
      <c r="T1098" s="186">
        <f>S1098*H1098</f>
        <v>0</v>
      </c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R1098" s="187" t="s">
        <v>1185</v>
      </c>
      <c r="AT1098" s="187" t="s">
        <v>121</v>
      </c>
      <c r="AU1098" s="187" t="s">
        <v>85</v>
      </c>
      <c r="AY1098" s="20" t="s">
        <v>118</v>
      </c>
      <c r="BE1098" s="188">
        <f>IF(N1098="základní",J1098,0)</f>
        <v>0</v>
      </c>
      <c r="BF1098" s="188">
        <f>IF(N1098="snížená",J1098,0)</f>
        <v>0</v>
      </c>
      <c r="BG1098" s="188">
        <f>IF(N1098="zákl. přenesená",J1098,0)</f>
        <v>0</v>
      </c>
      <c r="BH1098" s="188">
        <f>IF(N1098="sníž. přenesená",J1098,0)</f>
        <v>0</v>
      </c>
      <c r="BI1098" s="188">
        <f>IF(N1098="nulová",J1098,0)</f>
        <v>0</v>
      </c>
      <c r="BJ1098" s="20" t="s">
        <v>85</v>
      </c>
      <c r="BK1098" s="188">
        <f>ROUND(I1098*H1098,2)</f>
        <v>0</v>
      </c>
      <c r="BL1098" s="20" t="s">
        <v>1185</v>
      </c>
      <c r="BM1098" s="187" t="s">
        <v>1203</v>
      </c>
    </row>
    <row r="1099" spans="1:65" s="2" customFormat="1" ht="10">
      <c r="A1099" s="37"/>
      <c r="B1099" s="38"/>
      <c r="C1099" s="39"/>
      <c r="D1099" s="189" t="s">
        <v>128</v>
      </c>
      <c r="E1099" s="39"/>
      <c r="F1099" s="190" t="s">
        <v>1204</v>
      </c>
      <c r="G1099" s="39"/>
      <c r="H1099" s="39"/>
      <c r="I1099" s="191"/>
      <c r="J1099" s="39"/>
      <c r="K1099" s="39"/>
      <c r="L1099" s="42"/>
      <c r="M1099" s="192"/>
      <c r="N1099" s="193"/>
      <c r="O1099" s="67"/>
      <c r="P1099" s="67"/>
      <c r="Q1099" s="67"/>
      <c r="R1099" s="67"/>
      <c r="S1099" s="67"/>
      <c r="T1099" s="68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T1099" s="20" t="s">
        <v>128</v>
      </c>
      <c r="AU1099" s="20" t="s">
        <v>85</v>
      </c>
    </row>
    <row r="1100" spans="1:65" s="2" customFormat="1" ht="36">
      <c r="A1100" s="37"/>
      <c r="B1100" s="38"/>
      <c r="C1100" s="39"/>
      <c r="D1100" s="194" t="s">
        <v>130</v>
      </c>
      <c r="E1100" s="39"/>
      <c r="F1100" s="195" t="s">
        <v>1188</v>
      </c>
      <c r="G1100" s="39"/>
      <c r="H1100" s="39"/>
      <c r="I1100" s="191"/>
      <c r="J1100" s="39"/>
      <c r="K1100" s="39"/>
      <c r="L1100" s="42"/>
      <c r="M1100" s="192"/>
      <c r="N1100" s="193"/>
      <c r="O1100" s="67"/>
      <c r="P1100" s="67"/>
      <c r="Q1100" s="67"/>
      <c r="R1100" s="67"/>
      <c r="S1100" s="67"/>
      <c r="T1100" s="68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T1100" s="20" t="s">
        <v>130</v>
      </c>
      <c r="AU1100" s="20" t="s">
        <v>85</v>
      </c>
    </row>
    <row r="1101" spans="1:65" s="13" customFormat="1" ht="10">
      <c r="B1101" s="201"/>
      <c r="C1101" s="202"/>
      <c r="D1101" s="194" t="s">
        <v>270</v>
      </c>
      <c r="E1101" s="203" t="s">
        <v>19</v>
      </c>
      <c r="F1101" s="204" t="s">
        <v>1189</v>
      </c>
      <c r="G1101" s="202"/>
      <c r="H1101" s="205">
        <v>24</v>
      </c>
      <c r="I1101" s="206"/>
      <c r="J1101" s="202"/>
      <c r="K1101" s="202"/>
      <c r="L1101" s="207"/>
      <c r="M1101" s="208"/>
      <c r="N1101" s="209"/>
      <c r="O1101" s="209"/>
      <c r="P1101" s="209"/>
      <c r="Q1101" s="209"/>
      <c r="R1101" s="209"/>
      <c r="S1101" s="209"/>
      <c r="T1101" s="210"/>
      <c r="AT1101" s="211" t="s">
        <v>270</v>
      </c>
      <c r="AU1101" s="211" t="s">
        <v>85</v>
      </c>
      <c r="AV1101" s="13" t="s">
        <v>87</v>
      </c>
      <c r="AW1101" s="13" t="s">
        <v>38</v>
      </c>
      <c r="AX1101" s="13" t="s">
        <v>85</v>
      </c>
      <c r="AY1101" s="211" t="s">
        <v>118</v>
      </c>
    </row>
    <row r="1102" spans="1:65" s="2" customFormat="1" ht="33" customHeight="1">
      <c r="A1102" s="37"/>
      <c r="B1102" s="38"/>
      <c r="C1102" s="176" t="s">
        <v>1205</v>
      </c>
      <c r="D1102" s="176" t="s">
        <v>121</v>
      </c>
      <c r="E1102" s="177" t="s">
        <v>1206</v>
      </c>
      <c r="F1102" s="178" t="s">
        <v>1207</v>
      </c>
      <c r="G1102" s="179" t="s">
        <v>1184</v>
      </c>
      <c r="H1102" s="180">
        <v>24</v>
      </c>
      <c r="I1102" s="181"/>
      <c r="J1102" s="182">
        <f>ROUND(I1102*H1102,2)</f>
        <v>0</v>
      </c>
      <c r="K1102" s="178" t="s">
        <v>125</v>
      </c>
      <c r="L1102" s="42"/>
      <c r="M1102" s="183" t="s">
        <v>19</v>
      </c>
      <c r="N1102" s="184" t="s">
        <v>48</v>
      </c>
      <c r="O1102" s="67"/>
      <c r="P1102" s="185">
        <f>O1102*H1102</f>
        <v>0</v>
      </c>
      <c r="Q1102" s="185">
        <v>0</v>
      </c>
      <c r="R1102" s="185">
        <f>Q1102*H1102</f>
        <v>0</v>
      </c>
      <c r="S1102" s="185">
        <v>0</v>
      </c>
      <c r="T1102" s="186">
        <f>S1102*H1102</f>
        <v>0</v>
      </c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R1102" s="187" t="s">
        <v>1185</v>
      </c>
      <c r="AT1102" s="187" t="s">
        <v>121</v>
      </c>
      <c r="AU1102" s="187" t="s">
        <v>85</v>
      </c>
      <c r="AY1102" s="20" t="s">
        <v>118</v>
      </c>
      <c r="BE1102" s="188">
        <f>IF(N1102="základní",J1102,0)</f>
        <v>0</v>
      </c>
      <c r="BF1102" s="188">
        <f>IF(N1102="snížená",J1102,0)</f>
        <v>0</v>
      </c>
      <c r="BG1102" s="188">
        <f>IF(N1102="zákl. přenesená",J1102,0)</f>
        <v>0</v>
      </c>
      <c r="BH1102" s="188">
        <f>IF(N1102="sníž. přenesená",J1102,0)</f>
        <v>0</v>
      </c>
      <c r="BI1102" s="188">
        <f>IF(N1102="nulová",J1102,0)</f>
        <v>0</v>
      </c>
      <c r="BJ1102" s="20" t="s">
        <v>85</v>
      </c>
      <c r="BK1102" s="188">
        <f>ROUND(I1102*H1102,2)</f>
        <v>0</v>
      </c>
      <c r="BL1102" s="20" t="s">
        <v>1185</v>
      </c>
      <c r="BM1102" s="187" t="s">
        <v>1208</v>
      </c>
    </row>
    <row r="1103" spans="1:65" s="2" customFormat="1" ht="10">
      <c r="A1103" s="37"/>
      <c r="B1103" s="38"/>
      <c r="C1103" s="39"/>
      <c r="D1103" s="189" t="s">
        <v>128</v>
      </c>
      <c r="E1103" s="39"/>
      <c r="F1103" s="190" t="s">
        <v>1209</v>
      </c>
      <c r="G1103" s="39"/>
      <c r="H1103" s="39"/>
      <c r="I1103" s="191"/>
      <c r="J1103" s="39"/>
      <c r="K1103" s="39"/>
      <c r="L1103" s="42"/>
      <c r="M1103" s="192"/>
      <c r="N1103" s="193"/>
      <c r="O1103" s="67"/>
      <c r="P1103" s="67"/>
      <c r="Q1103" s="67"/>
      <c r="R1103" s="67"/>
      <c r="S1103" s="67"/>
      <c r="T1103" s="68"/>
      <c r="U1103" s="37"/>
      <c r="V1103" s="37"/>
      <c r="W1103" s="37"/>
      <c r="X1103" s="37"/>
      <c r="Y1103" s="37"/>
      <c r="Z1103" s="37"/>
      <c r="AA1103" s="37"/>
      <c r="AB1103" s="37"/>
      <c r="AC1103" s="37"/>
      <c r="AD1103" s="37"/>
      <c r="AE1103" s="37"/>
      <c r="AT1103" s="20" t="s">
        <v>128</v>
      </c>
      <c r="AU1103" s="20" t="s">
        <v>85</v>
      </c>
    </row>
    <row r="1104" spans="1:65" s="2" customFormat="1" ht="36">
      <c r="A1104" s="37"/>
      <c r="B1104" s="38"/>
      <c r="C1104" s="39"/>
      <c r="D1104" s="194" t="s">
        <v>130</v>
      </c>
      <c r="E1104" s="39"/>
      <c r="F1104" s="195" t="s">
        <v>1188</v>
      </c>
      <c r="G1104" s="39"/>
      <c r="H1104" s="39"/>
      <c r="I1104" s="191"/>
      <c r="J1104" s="39"/>
      <c r="K1104" s="39"/>
      <c r="L1104" s="42"/>
      <c r="M1104" s="192"/>
      <c r="N1104" s="193"/>
      <c r="O1104" s="67"/>
      <c r="P1104" s="67"/>
      <c r="Q1104" s="67"/>
      <c r="R1104" s="67"/>
      <c r="S1104" s="67"/>
      <c r="T1104" s="68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T1104" s="20" t="s">
        <v>130</v>
      </c>
      <c r="AU1104" s="20" t="s">
        <v>85</v>
      </c>
    </row>
    <row r="1105" spans="1:65" s="13" customFormat="1" ht="10">
      <c r="B1105" s="201"/>
      <c r="C1105" s="202"/>
      <c r="D1105" s="194" t="s">
        <v>270</v>
      </c>
      <c r="E1105" s="203" t="s">
        <v>19</v>
      </c>
      <c r="F1105" s="204" t="s">
        <v>1189</v>
      </c>
      <c r="G1105" s="202"/>
      <c r="H1105" s="205">
        <v>24</v>
      </c>
      <c r="I1105" s="206"/>
      <c r="J1105" s="202"/>
      <c r="K1105" s="202"/>
      <c r="L1105" s="207"/>
      <c r="M1105" s="208"/>
      <c r="N1105" s="209"/>
      <c r="O1105" s="209"/>
      <c r="P1105" s="209"/>
      <c r="Q1105" s="209"/>
      <c r="R1105" s="209"/>
      <c r="S1105" s="209"/>
      <c r="T1105" s="210"/>
      <c r="AT1105" s="211" t="s">
        <v>270</v>
      </c>
      <c r="AU1105" s="211" t="s">
        <v>85</v>
      </c>
      <c r="AV1105" s="13" t="s">
        <v>87</v>
      </c>
      <c r="AW1105" s="13" t="s">
        <v>38</v>
      </c>
      <c r="AX1105" s="13" t="s">
        <v>85</v>
      </c>
      <c r="AY1105" s="211" t="s">
        <v>118</v>
      </c>
    </row>
    <row r="1106" spans="1:65" s="12" customFormat="1" ht="25.9" customHeight="1">
      <c r="B1106" s="160"/>
      <c r="C1106" s="161"/>
      <c r="D1106" s="162" t="s">
        <v>76</v>
      </c>
      <c r="E1106" s="163" t="s">
        <v>1210</v>
      </c>
      <c r="F1106" s="163" t="s">
        <v>1211</v>
      </c>
      <c r="G1106" s="161"/>
      <c r="H1106" s="161"/>
      <c r="I1106" s="164"/>
      <c r="J1106" s="165">
        <f>BK1106</f>
        <v>0</v>
      </c>
      <c r="K1106" s="161"/>
      <c r="L1106" s="166"/>
      <c r="M1106" s="167"/>
      <c r="N1106" s="168"/>
      <c r="O1106" s="168"/>
      <c r="P1106" s="169">
        <f>SUM(P1107:P1124)</f>
        <v>0</v>
      </c>
      <c r="Q1106" s="168"/>
      <c r="R1106" s="169">
        <f>SUM(R1107:R1124)</f>
        <v>0</v>
      </c>
      <c r="S1106" s="168"/>
      <c r="T1106" s="170">
        <f>SUM(T1107:T1124)</f>
        <v>0</v>
      </c>
      <c r="AR1106" s="171" t="s">
        <v>145</v>
      </c>
      <c r="AT1106" s="172" t="s">
        <v>76</v>
      </c>
      <c r="AU1106" s="172" t="s">
        <v>77</v>
      </c>
      <c r="AY1106" s="171" t="s">
        <v>118</v>
      </c>
      <c r="BK1106" s="173">
        <f>SUM(BK1107:BK1124)</f>
        <v>0</v>
      </c>
    </row>
    <row r="1107" spans="1:65" s="2" customFormat="1" ht="24.15" customHeight="1">
      <c r="A1107" s="37"/>
      <c r="B1107" s="38"/>
      <c r="C1107" s="176" t="s">
        <v>1212</v>
      </c>
      <c r="D1107" s="176" t="s">
        <v>121</v>
      </c>
      <c r="E1107" s="177" t="s">
        <v>1213</v>
      </c>
      <c r="F1107" s="178" t="s">
        <v>1214</v>
      </c>
      <c r="G1107" s="179" t="s">
        <v>1215</v>
      </c>
      <c r="H1107" s="180">
        <v>1</v>
      </c>
      <c r="I1107" s="181"/>
      <c r="J1107" s="182">
        <f>ROUND(I1107*H1107,2)</f>
        <v>0</v>
      </c>
      <c r="K1107" s="178" t="s">
        <v>524</v>
      </c>
      <c r="L1107" s="42"/>
      <c r="M1107" s="183" t="s">
        <v>19</v>
      </c>
      <c r="N1107" s="184" t="s">
        <v>48</v>
      </c>
      <c r="O1107" s="67"/>
      <c r="P1107" s="185">
        <f>O1107*H1107</f>
        <v>0</v>
      </c>
      <c r="Q1107" s="185">
        <v>0</v>
      </c>
      <c r="R1107" s="185">
        <f>Q1107*H1107</f>
        <v>0</v>
      </c>
      <c r="S1107" s="185">
        <v>0</v>
      </c>
      <c r="T1107" s="186">
        <f>S1107*H1107</f>
        <v>0</v>
      </c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R1107" s="187" t="s">
        <v>1185</v>
      </c>
      <c r="AT1107" s="187" t="s">
        <v>121</v>
      </c>
      <c r="AU1107" s="187" t="s">
        <v>85</v>
      </c>
      <c r="AY1107" s="20" t="s">
        <v>118</v>
      </c>
      <c r="BE1107" s="188">
        <f>IF(N1107="základní",J1107,0)</f>
        <v>0</v>
      </c>
      <c r="BF1107" s="188">
        <f>IF(N1107="snížená",J1107,0)</f>
        <v>0</v>
      </c>
      <c r="BG1107" s="188">
        <f>IF(N1107="zákl. přenesená",J1107,0)</f>
        <v>0</v>
      </c>
      <c r="BH1107" s="188">
        <f>IF(N1107="sníž. přenesená",J1107,0)</f>
        <v>0</v>
      </c>
      <c r="BI1107" s="188">
        <f>IF(N1107="nulová",J1107,0)</f>
        <v>0</v>
      </c>
      <c r="BJ1107" s="20" t="s">
        <v>85</v>
      </c>
      <c r="BK1107" s="188">
        <f>ROUND(I1107*H1107,2)</f>
        <v>0</v>
      </c>
      <c r="BL1107" s="20" t="s">
        <v>1185</v>
      </c>
      <c r="BM1107" s="187" t="s">
        <v>1216</v>
      </c>
    </row>
    <row r="1108" spans="1:65" s="2" customFormat="1" ht="36">
      <c r="A1108" s="37"/>
      <c r="B1108" s="38"/>
      <c r="C1108" s="39"/>
      <c r="D1108" s="194" t="s">
        <v>130</v>
      </c>
      <c r="E1108" s="39"/>
      <c r="F1108" s="195" t="s">
        <v>1217</v>
      </c>
      <c r="G1108" s="39"/>
      <c r="H1108" s="39"/>
      <c r="I1108" s="191"/>
      <c r="J1108" s="39"/>
      <c r="K1108" s="39"/>
      <c r="L1108" s="42"/>
      <c r="M1108" s="192"/>
      <c r="N1108" s="193"/>
      <c r="O1108" s="67"/>
      <c r="P1108" s="67"/>
      <c r="Q1108" s="67"/>
      <c r="R1108" s="67"/>
      <c r="S1108" s="67"/>
      <c r="T1108" s="68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T1108" s="20" t="s">
        <v>130</v>
      </c>
      <c r="AU1108" s="20" t="s">
        <v>85</v>
      </c>
    </row>
    <row r="1109" spans="1:65" s="2" customFormat="1" ht="24.15" customHeight="1">
      <c r="A1109" s="37"/>
      <c r="B1109" s="38"/>
      <c r="C1109" s="176" t="s">
        <v>1218</v>
      </c>
      <c r="D1109" s="176" t="s">
        <v>121</v>
      </c>
      <c r="E1109" s="177" t="s">
        <v>1219</v>
      </c>
      <c r="F1109" s="178" t="s">
        <v>1220</v>
      </c>
      <c r="G1109" s="179" t="s">
        <v>1215</v>
      </c>
      <c r="H1109" s="180">
        <v>4</v>
      </c>
      <c r="I1109" s="181"/>
      <c r="J1109" s="182">
        <f>ROUND(I1109*H1109,2)</f>
        <v>0</v>
      </c>
      <c r="K1109" s="178" t="s">
        <v>524</v>
      </c>
      <c r="L1109" s="42"/>
      <c r="M1109" s="183" t="s">
        <v>19</v>
      </c>
      <c r="N1109" s="184" t="s">
        <v>48</v>
      </c>
      <c r="O1109" s="67"/>
      <c r="P1109" s="185">
        <f>O1109*H1109</f>
        <v>0</v>
      </c>
      <c r="Q1109" s="185">
        <v>0</v>
      </c>
      <c r="R1109" s="185">
        <f>Q1109*H1109</f>
        <v>0</v>
      </c>
      <c r="S1109" s="185">
        <v>0</v>
      </c>
      <c r="T1109" s="186">
        <f>S1109*H1109</f>
        <v>0</v>
      </c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R1109" s="187" t="s">
        <v>1185</v>
      </c>
      <c r="AT1109" s="187" t="s">
        <v>121</v>
      </c>
      <c r="AU1109" s="187" t="s">
        <v>85</v>
      </c>
      <c r="AY1109" s="20" t="s">
        <v>118</v>
      </c>
      <c r="BE1109" s="188">
        <f>IF(N1109="základní",J1109,0)</f>
        <v>0</v>
      </c>
      <c r="BF1109" s="188">
        <f>IF(N1109="snížená",J1109,0)</f>
        <v>0</v>
      </c>
      <c r="BG1109" s="188">
        <f>IF(N1109="zákl. přenesená",J1109,0)</f>
        <v>0</v>
      </c>
      <c r="BH1109" s="188">
        <f>IF(N1109="sníž. přenesená",J1109,0)</f>
        <v>0</v>
      </c>
      <c r="BI1109" s="188">
        <f>IF(N1109="nulová",J1109,0)</f>
        <v>0</v>
      </c>
      <c r="BJ1109" s="20" t="s">
        <v>85</v>
      </c>
      <c r="BK1109" s="188">
        <f>ROUND(I1109*H1109,2)</f>
        <v>0</v>
      </c>
      <c r="BL1109" s="20" t="s">
        <v>1185</v>
      </c>
      <c r="BM1109" s="187" t="s">
        <v>1221</v>
      </c>
    </row>
    <row r="1110" spans="1:65" s="2" customFormat="1" ht="27">
      <c r="A1110" s="37"/>
      <c r="B1110" s="38"/>
      <c r="C1110" s="39"/>
      <c r="D1110" s="194" t="s">
        <v>130</v>
      </c>
      <c r="E1110" s="39"/>
      <c r="F1110" s="195" t="s">
        <v>1222</v>
      </c>
      <c r="G1110" s="39"/>
      <c r="H1110" s="39"/>
      <c r="I1110" s="191"/>
      <c r="J1110" s="39"/>
      <c r="K1110" s="39"/>
      <c r="L1110" s="42"/>
      <c r="M1110" s="192"/>
      <c r="N1110" s="193"/>
      <c r="O1110" s="67"/>
      <c r="P1110" s="67"/>
      <c r="Q1110" s="67"/>
      <c r="R1110" s="67"/>
      <c r="S1110" s="67"/>
      <c r="T1110" s="68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T1110" s="20" t="s">
        <v>130</v>
      </c>
      <c r="AU1110" s="20" t="s">
        <v>85</v>
      </c>
    </row>
    <row r="1111" spans="1:65" s="2" customFormat="1" ht="24.15" customHeight="1">
      <c r="A1111" s="37"/>
      <c r="B1111" s="38"/>
      <c r="C1111" s="176" t="s">
        <v>1223</v>
      </c>
      <c r="D1111" s="176" t="s">
        <v>121</v>
      </c>
      <c r="E1111" s="177" t="s">
        <v>1224</v>
      </c>
      <c r="F1111" s="178" t="s">
        <v>1225</v>
      </c>
      <c r="G1111" s="179" t="s">
        <v>1215</v>
      </c>
      <c r="H1111" s="180">
        <v>2</v>
      </c>
      <c r="I1111" s="181"/>
      <c r="J1111" s="182">
        <f>ROUND(I1111*H1111,2)</f>
        <v>0</v>
      </c>
      <c r="K1111" s="178" t="s">
        <v>524</v>
      </c>
      <c r="L1111" s="42"/>
      <c r="M1111" s="183" t="s">
        <v>19</v>
      </c>
      <c r="N1111" s="184" t="s">
        <v>48</v>
      </c>
      <c r="O1111" s="67"/>
      <c r="P1111" s="185">
        <f>O1111*H1111</f>
        <v>0</v>
      </c>
      <c r="Q1111" s="185">
        <v>0</v>
      </c>
      <c r="R1111" s="185">
        <f>Q1111*H1111</f>
        <v>0</v>
      </c>
      <c r="S1111" s="185">
        <v>0</v>
      </c>
      <c r="T1111" s="186">
        <f>S1111*H1111</f>
        <v>0</v>
      </c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R1111" s="187" t="s">
        <v>1185</v>
      </c>
      <c r="AT1111" s="187" t="s">
        <v>121</v>
      </c>
      <c r="AU1111" s="187" t="s">
        <v>85</v>
      </c>
      <c r="AY1111" s="20" t="s">
        <v>118</v>
      </c>
      <c r="BE1111" s="188">
        <f>IF(N1111="základní",J1111,0)</f>
        <v>0</v>
      </c>
      <c r="BF1111" s="188">
        <f>IF(N1111="snížená",J1111,0)</f>
        <v>0</v>
      </c>
      <c r="BG1111" s="188">
        <f>IF(N1111="zákl. přenesená",J1111,0)</f>
        <v>0</v>
      </c>
      <c r="BH1111" s="188">
        <f>IF(N1111="sníž. přenesená",J1111,0)</f>
        <v>0</v>
      </c>
      <c r="BI1111" s="188">
        <f>IF(N1111="nulová",J1111,0)</f>
        <v>0</v>
      </c>
      <c r="BJ1111" s="20" t="s">
        <v>85</v>
      </c>
      <c r="BK1111" s="188">
        <f>ROUND(I1111*H1111,2)</f>
        <v>0</v>
      </c>
      <c r="BL1111" s="20" t="s">
        <v>1185</v>
      </c>
      <c r="BM1111" s="187" t="s">
        <v>1226</v>
      </c>
    </row>
    <row r="1112" spans="1:65" s="2" customFormat="1" ht="36">
      <c r="A1112" s="37"/>
      <c r="B1112" s="38"/>
      <c r="C1112" s="39"/>
      <c r="D1112" s="194" t="s">
        <v>130</v>
      </c>
      <c r="E1112" s="39"/>
      <c r="F1112" s="195" t="s">
        <v>1227</v>
      </c>
      <c r="G1112" s="39"/>
      <c r="H1112" s="39"/>
      <c r="I1112" s="191"/>
      <c r="J1112" s="39"/>
      <c r="K1112" s="39"/>
      <c r="L1112" s="42"/>
      <c r="M1112" s="192"/>
      <c r="N1112" s="193"/>
      <c r="O1112" s="67"/>
      <c r="P1112" s="67"/>
      <c r="Q1112" s="67"/>
      <c r="R1112" s="67"/>
      <c r="S1112" s="67"/>
      <c r="T1112" s="68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T1112" s="20" t="s">
        <v>130</v>
      </c>
      <c r="AU1112" s="20" t="s">
        <v>85</v>
      </c>
    </row>
    <row r="1113" spans="1:65" s="2" customFormat="1" ht="24.15" customHeight="1">
      <c r="A1113" s="37"/>
      <c r="B1113" s="38"/>
      <c r="C1113" s="176" t="s">
        <v>1228</v>
      </c>
      <c r="D1113" s="176" t="s">
        <v>121</v>
      </c>
      <c r="E1113" s="177" t="s">
        <v>1229</v>
      </c>
      <c r="F1113" s="178" t="s">
        <v>1230</v>
      </c>
      <c r="G1113" s="179" t="s">
        <v>1215</v>
      </c>
      <c r="H1113" s="180">
        <v>1</v>
      </c>
      <c r="I1113" s="181"/>
      <c r="J1113" s="182">
        <f>ROUND(I1113*H1113,2)</f>
        <v>0</v>
      </c>
      <c r="K1113" s="178" t="s">
        <v>524</v>
      </c>
      <c r="L1113" s="42"/>
      <c r="M1113" s="183" t="s">
        <v>19</v>
      </c>
      <c r="N1113" s="184" t="s">
        <v>48</v>
      </c>
      <c r="O1113" s="67"/>
      <c r="P1113" s="185">
        <f>O1113*H1113</f>
        <v>0</v>
      </c>
      <c r="Q1113" s="185">
        <v>0</v>
      </c>
      <c r="R1113" s="185">
        <f>Q1113*H1113</f>
        <v>0</v>
      </c>
      <c r="S1113" s="185">
        <v>0</v>
      </c>
      <c r="T1113" s="186">
        <f>S1113*H1113</f>
        <v>0</v>
      </c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R1113" s="187" t="s">
        <v>1185</v>
      </c>
      <c r="AT1113" s="187" t="s">
        <v>121</v>
      </c>
      <c r="AU1113" s="187" t="s">
        <v>85</v>
      </c>
      <c r="AY1113" s="20" t="s">
        <v>118</v>
      </c>
      <c r="BE1113" s="188">
        <f>IF(N1113="základní",J1113,0)</f>
        <v>0</v>
      </c>
      <c r="BF1113" s="188">
        <f>IF(N1113="snížená",J1113,0)</f>
        <v>0</v>
      </c>
      <c r="BG1113" s="188">
        <f>IF(N1113="zákl. přenesená",J1113,0)</f>
        <v>0</v>
      </c>
      <c r="BH1113" s="188">
        <f>IF(N1113="sníž. přenesená",J1113,0)</f>
        <v>0</v>
      </c>
      <c r="BI1113" s="188">
        <f>IF(N1113="nulová",J1113,0)</f>
        <v>0</v>
      </c>
      <c r="BJ1113" s="20" t="s">
        <v>85</v>
      </c>
      <c r="BK1113" s="188">
        <f>ROUND(I1113*H1113,2)</f>
        <v>0</v>
      </c>
      <c r="BL1113" s="20" t="s">
        <v>1185</v>
      </c>
      <c r="BM1113" s="187" t="s">
        <v>1231</v>
      </c>
    </row>
    <row r="1114" spans="1:65" s="2" customFormat="1" ht="36">
      <c r="A1114" s="37"/>
      <c r="B1114" s="38"/>
      <c r="C1114" s="39"/>
      <c r="D1114" s="194" t="s">
        <v>130</v>
      </c>
      <c r="E1114" s="39"/>
      <c r="F1114" s="195" t="s">
        <v>1232</v>
      </c>
      <c r="G1114" s="39"/>
      <c r="H1114" s="39"/>
      <c r="I1114" s="191"/>
      <c r="J1114" s="39"/>
      <c r="K1114" s="39"/>
      <c r="L1114" s="42"/>
      <c r="M1114" s="192"/>
      <c r="N1114" s="193"/>
      <c r="O1114" s="67"/>
      <c r="P1114" s="67"/>
      <c r="Q1114" s="67"/>
      <c r="R1114" s="67"/>
      <c r="S1114" s="67"/>
      <c r="T1114" s="68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T1114" s="20" t="s">
        <v>130</v>
      </c>
      <c r="AU1114" s="20" t="s">
        <v>85</v>
      </c>
    </row>
    <row r="1115" spans="1:65" s="2" customFormat="1" ht="24.15" customHeight="1">
      <c r="A1115" s="37"/>
      <c r="B1115" s="38"/>
      <c r="C1115" s="176" t="s">
        <v>1233</v>
      </c>
      <c r="D1115" s="176" t="s">
        <v>121</v>
      </c>
      <c r="E1115" s="177" t="s">
        <v>1234</v>
      </c>
      <c r="F1115" s="178" t="s">
        <v>1235</v>
      </c>
      <c r="G1115" s="179" t="s">
        <v>1215</v>
      </c>
      <c r="H1115" s="180">
        <v>1</v>
      </c>
      <c r="I1115" s="181"/>
      <c r="J1115" s="182">
        <f>ROUND(I1115*H1115,2)</f>
        <v>0</v>
      </c>
      <c r="K1115" s="178" t="s">
        <v>524</v>
      </c>
      <c r="L1115" s="42"/>
      <c r="M1115" s="183" t="s">
        <v>19</v>
      </c>
      <c r="N1115" s="184" t="s">
        <v>48</v>
      </c>
      <c r="O1115" s="67"/>
      <c r="P1115" s="185">
        <f>O1115*H1115</f>
        <v>0</v>
      </c>
      <c r="Q1115" s="185">
        <v>0</v>
      </c>
      <c r="R1115" s="185">
        <f>Q1115*H1115</f>
        <v>0</v>
      </c>
      <c r="S1115" s="185">
        <v>0</v>
      </c>
      <c r="T1115" s="186">
        <f>S1115*H1115</f>
        <v>0</v>
      </c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R1115" s="187" t="s">
        <v>1185</v>
      </c>
      <c r="AT1115" s="187" t="s">
        <v>121</v>
      </c>
      <c r="AU1115" s="187" t="s">
        <v>85</v>
      </c>
      <c r="AY1115" s="20" t="s">
        <v>118</v>
      </c>
      <c r="BE1115" s="188">
        <f>IF(N1115="základní",J1115,0)</f>
        <v>0</v>
      </c>
      <c r="BF1115" s="188">
        <f>IF(N1115="snížená",J1115,0)</f>
        <v>0</v>
      </c>
      <c r="BG1115" s="188">
        <f>IF(N1115="zákl. přenesená",J1115,0)</f>
        <v>0</v>
      </c>
      <c r="BH1115" s="188">
        <f>IF(N1115="sníž. přenesená",J1115,0)</f>
        <v>0</v>
      </c>
      <c r="BI1115" s="188">
        <f>IF(N1115="nulová",J1115,0)</f>
        <v>0</v>
      </c>
      <c r="BJ1115" s="20" t="s">
        <v>85</v>
      </c>
      <c r="BK1115" s="188">
        <f>ROUND(I1115*H1115,2)</f>
        <v>0</v>
      </c>
      <c r="BL1115" s="20" t="s">
        <v>1185</v>
      </c>
      <c r="BM1115" s="187" t="s">
        <v>1236</v>
      </c>
    </row>
    <row r="1116" spans="1:65" s="2" customFormat="1" ht="27">
      <c r="A1116" s="37"/>
      <c r="B1116" s="38"/>
      <c r="C1116" s="39"/>
      <c r="D1116" s="194" t="s">
        <v>130</v>
      </c>
      <c r="E1116" s="39"/>
      <c r="F1116" s="195" t="s">
        <v>1237</v>
      </c>
      <c r="G1116" s="39"/>
      <c r="H1116" s="39"/>
      <c r="I1116" s="191"/>
      <c r="J1116" s="39"/>
      <c r="K1116" s="39"/>
      <c r="L1116" s="42"/>
      <c r="M1116" s="192"/>
      <c r="N1116" s="193"/>
      <c r="O1116" s="67"/>
      <c r="P1116" s="67"/>
      <c r="Q1116" s="67"/>
      <c r="R1116" s="67"/>
      <c r="S1116" s="67"/>
      <c r="T1116" s="68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T1116" s="20" t="s">
        <v>130</v>
      </c>
      <c r="AU1116" s="20" t="s">
        <v>85</v>
      </c>
    </row>
    <row r="1117" spans="1:65" s="2" customFormat="1" ht="24.15" customHeight="1">
      <c r="A1117" s="37"/>
      <c r="B1117" s="38"/>
      <c r="C1117" s="176" t="s">
        <v>1238</v>
      </c>
      <c r="D1117" s="176" t="s">
        <v>121</v>
      </c>
      <c r="E1117" s="177" t="s">
        <v>1239</v>
      </c>
      <c r="F1117" s="178" t="s">
        <v>1240</v>
      </c>
      <c r="G1117" s="179" t="s">
        <v>1215</v>
      </c>
      <c r="H1117" s="180">
        <v>1</v>
      </c>
      <c r="I1117" s="181"/>
      <c r="J1117" s="182">
        <f>ROUND(I1117*H1117,2)</f>
        <v>0</v>
      </c>
      <c r="K1117" s="178" t="s">
        <v>524</v>
      </c>
      <c r="L1117" s="42"/>
      <c r="M1117" s="183" t="s">
        <v>19</v>
      </c>
      <c r="N1117" s="184" t="s">
        <v>48</v>
      </c>
      <c r="O1117" s="67"/>
      <c r="P1117" s="185">
        <f>O1117*H1117</f>
        <v>0</v>
      </c>
      <c r="Q1117" s="185">
        <v>0</v>
      </c>
      <c r="R1117" s="185">
        <f>Q1117*H1117</f>
        <v>0</v>
      </c>
      <c r="S1117" s="185">
        <v>0</v>
      </c>
      <c r="T1117" s="186">
        <f>S1117*H1117</f>
        <v>0</v>
      </c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R1117" s="187" t="s">
        <v>1185</v>
      </c>
      <c r="AT1117" s="187" t="s">
        <v>121</v>
      </c>
      <c r="AU1117" s="187" t="s">
        <v>85</v>
      </c>
      <c r="AY1117" s="20" t="s">
        <v>118</v>
      </c>
      <c r="BE1117" s="188">
        <f>IF(N1117="základní",J1117,0)</f>
        <v>0</v>
      </c>
      <c r="BF1117" s="188">
        <f>IF(N1117="snížená",J1117,0)</f>
        <v>0</v>
      </c>
      <c r="BG1117" s="188">
        <f>IF(N1117="zákl. přenesená",J1117,0)</f>
        <v>0</v>
      </c>
      <c r="BH1117" s="188">
        <f>IF(N1117="sníž. přenesená",J1117,0)</f>
        <v>0</v>
      </c>
      <c r="BI1117" s="188">
        <f>IF(N1117="nulová",J1117,0)</f>
        <v>0</v>
      </c>
      <c r="BJ1117" s="20" t="s">
        <v>85</v>
      </c>
      <c r="BK1117" s="188">
        <f>ROUND(I1117*H1117,2)</f>
        <v>0</v>
      </c>
      <c r="BL1117" s="20" t="s">
        <v>1185</v>
      </c>
      <c r="BM1117" s="187" t="s">
        <v>1241</v>
      </c>
    </row>
    <row r="1118" spans="1:65" s="2" customFormat="1" ht="36">
      <c r="A1118" s="37"/>
      <c r="B1118" s="38"/>
      <c r="C1118" s="39"/>
      <c r="D1118" s="194" t="s">
        <v>130</v>
      </c>
      <c r="E1118" s="39"/>
      <c r="F1118" s="195" t="s">
        <v>1242</v>
      </c>
      <c r="G1118" s="39"/>
      <c r="H1118" s="39"/>
      <c r="I1118" s="191"/>
      <c r="J1118" s="39"/>
      <c r="K1118" s="39"/>
      <c r="L1118" s="42"/>
      <c r="M1118" s="192"/>
      <c r="N1118" s="193"/>
      <c r="O1118" s="67"/>
      <c r="P1118" s="67"/>
      <c r="Q1118" s="67"/>
      <c r="R1118" s="67"/>
      <c r="S1118" s="67"/>
      <c r="T1118" s="68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T1118" s="20" t="s">
        <v>130</v>
      </c>
      <c r="AU1118" s="20" t="s">
        <v>85</v>
      </c>
    </row>
    <row r="1119" spans="1:65" s="2" customFormat="1" ht="24.15" customHeight="1">
      <c r="A1119" s="37"/>
      <c r="B1119" s="38"/>
      <c r="C1119" s="176" t="s">
        <v>1243</v>
      </c>
      <c r="D1119" s="176" t="s">
        <v>121</v>
      </c>
      <c r="E1119" s="177" t="s">
        <v>1244</v>
      </c>
      <c r="F1119" s="178" t="s">
        <v>1245</v>
      </c>
      <c r="G1119" s="179" t="s">
        <v>1215</v>
      </c>
      <c r="H1119" s="180">
        <v>1</v>
      </c>
      <c r="I1119" s="181"/>
      <c r="J1119" s="182">
        <f>ROUND(I1119*H1119,2)</f>
        <v>0</v>
      </c>
      <c r="K1119" s="178" t="s">
        <v>524</v>
      </c>
      <c r="L1119" s="42"/>
      <c r="M1119" s="183" t="s">
        <v>19</v>
      </c>
      <c r="N1119" s="184" t="s">
        <v>48</v>
      </c>
      <c r="O1119" s="67"/>
      <c r="P1119" s="185">
        <f>O1119*H1119</f>
        <v>0</v>
      </c>
      <c r="Q1119" s="185">
        <v>0</v>
      </c>
      <c r="R1119" s="185">
        <f>Q1119*H1119</f>
        <v>0</v>
      </c>
      <c r="S1119" s="185">
        <v>0</v>
      </c>
      <c r="T1119" s="186">
        <f>S1119*H1119</f>
        <v>0</v>
      </c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R1119" s="187" t="s">
        <v>1185</v>
      </c>
      <c r="AT1119" s="187" t="s">
        <v>121</v>
      </c>
      <c r="AU1119" s="187" t="s">
        <v>85</v>
      </c>
      <c r="AY1119" s="20" t="s">
        <v>118</v>
      </c>
      <c r="BE1119" s="188">
        <f>IF(N1119="základní",J1119,0)</f>
        <v>0</v>
      </c>
      <c r="BF1119" s="188">
        <f>IF(N1119="snížená",J1119,0)</f>
        <v>0</v>
      </c>
      <c r="BG1119" s="188">
        <f>IF(N1119="zákl. přenesená",J1119,0)</f>
        <v>0</v>
      </c>
      <c r="BH1119" s="188">
        <f>IF(N1119="sníž. přenesená",J1119,0)</f>
        <v>0</v>
      </c>
      <c r="BI1119" s="188">
        <f>IF(N1119="nulová",J1119,0)</f>
        <v>0</v>
      </c>
      <c r="BJ1119" s="20" t="s">
        <v>85</v>
      </c>
      <c r="BK1119" s="188">
        <f>ROUND(I1119*H1119,2)</f>
        <v>0</v>
      </c>
      <c r="BL1119" s="20" t="s">
        <v>1185</v>
      </c>
      <c r="BM1119" s="187" t="s">
        <v>1246</v>
      </c>
    </row>
    <row r="1120" spans="1:65" s="2" customFormat="1" ht="36">
      <c r="A1120" s="37"/>
      <c r="B1120" s="38"/>
      <c r="C1120" s="39"/>
      <c r="D1120" s="194" t="s">
        <v>130</v>
      </c>
      <c r="E1120" s="39"/>
      <c r="F1120" s="195" t="s">
        <v>1247</v>
      </c>
      <c r="G1120" s="39"/>
      <c r="H1120" s="39"/>
      <c r="I1120" s="191"/>
      <c r="J1120" s="39"/>
      <c r="K1120" s="39"/>
      <c r="L1120" s="42"/>
      <c r="M1120" s="192"/>
      <c r="N1120" s="193"/>
      <c r="O1120" s="67"/>
      <c r="P1120" s="67"/>
      <c r="Q1120" s="67"/>
      <c r="R1120" s="67"/>
      <c r="S1120" s="67"/>
      <c r="T1120" s="68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T1120" s="20" t="s">
        <v>130</v>
      </c>
      <c r="AU1120" s="20" t="s">
        <v>85</v>
      </c>
    </row>
    <row r="1121" spans="1:65" s="2" customFormat="1" ht="24.15" customHeight="1">
      <c r="A1121" s="37"/>
      <c r="B1121" s="38"/>
      <c r="C1121" s="176" t="s">
        <v>1248</v>
      </c>
      <c r="D1121" s="176" t="s">
        <v>121</v>
      </c>
      <c r="E1121" s="177" t="s">
        <v>1249</v>
      </c>
      <c r="F1121" s="178" t="s">
        <v>1250</v>
      </c>
      <c r="G1121" s="179" t="s">
        <v>1215</v>
      </c>
      <c r="H1121" s="180">
        <v>1</v>
      </c>
      <c r="I1121" s="181"/>
      <c r="J1121" s="182">
        <f>ROUND(I1121*H1121,2)</f>
        <v>0</v>
      </c>
      <c r="K1121" s="178" t="s">
        <v>524</v>
      </c>
      <c r="L1121" s="42"/>
      <c r="M1121" s="183" t="s">
        <v>19</v>
      </c>
      <c r="N1121" s="184" t="s">
        <v>48</v>
      </c>
      <c r="O1121" s="67"/>
      <c r="P1121" s="185">
        <f>O1121*H1121</f>
        <v>0</v>
      </c>
      <c r="Q1121" s="185">
        <v>0</v>
      </c>
      <c r="R1121" s="185">
        <f>Q1121*H1121</f>
        <v>0</v>
      </c>
      <c r="S1121" s="185">
        <v>0</v>
      </c>
      <c r="T1121" s="186">
        <f>S1121*H1121</f>
        <v>0</v>
      </c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R1121" s="187" t="s">
        <v>1185</v>
      </c>
      <c r="AT1121" s="187" t="s">
        <v>121</v>
      </c>
      <c r="AU1121" s="187" t="s">
        <v>85</v>
      </c>
      <c r="AY1121" s="20" t="s">
        <v>118</v>
      </c>
      <c r="BE1121" s="188">
        <f>IF(N1121="základní",J1121,0)</f>
        <v>0</v>
      </c>
      <c r="BF1121" s="188">
        <f>IF(N1121="snížená",J1121,0)</f>
        <v>0</v>
      </c>
      <c r="BG1121" s="188">
        <f>IF(N1121="zákl. přenesená",J1121,0)</f>
        <v>0</v>
      </c>
      <c r="BH1121" s="188">
        <f>IF(N1121="sníž. přenesená",J1121,0)</f>
        <v>0</v>
      </c>
      <c r="BI1121" s="188">
        <f>IF(N1121="nulová",J1121,0)</f>
        <v>0</v>
      </c>
      <c r="BJ1121" s="20" t="s">
        <v>85</v>
      </c>
      <c r="BK1121" s="188">
        <f>ROUND(I1121*H1121,2)</f>
        <v>0</v>
      </c>
      <c r="BL1121" s="20" t="s">
        <v>1185</v>
      </c>
      <c r="BM1121" s="187" t="s">
        <v>1251</v>
      </c>
    </row>
    <row r="1122" spans="1:65" s="2" customFormat="1" ht="18">
      <c r="A1122" s="37"/>
      <c r="B1122" s="38"/>
      <c r="C1122" s="39"/>
      <c r="D1122" s="194" t="s">
        <v>130</v>
      </c>
      <c r="E1122" s="39"/>
      <c r="F1122" s="195" t="s">
        <v>1252</v>
      </c>
      <c r="G1122" s="39"/>
      <c r="H1122" s="39"/>
      <c r="I1122" s="191"/>
      <c r="J1122" s="39"/>
      <c r="K1122" s="39"/>
      <c r="L1122" s="42"/>
      <c r="M1122" s="192"/>
      <c r="N1122" s="193"/>
      <c r="O1122" s="67"/>
      <c r="P1122" s="67"/>
      <c r="Q1122" s="67"/>
      <c r="R1122" s="67"/>
      <c r="S1122" s="67"/>
      <c r="T1122" s="68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T1122" s="20" t="s">
        <v>130</v>
      </c>
      <c r="AU1122" s="20" t="s">
        <v>85</v>
      </c>
    </row>
    <row r="1123" spans="1:65" s="2" customFormat="1" ht="24.15" customHeight="1">
      <c r="A1123" s="37"/>
      <c r="B1123" s="38"/>
      <c r="C1123" s="176" t="s">
        <v>1253</v>
      </c>
      <c r="D1123" s="176" t="s">
        <v>121</v>
      </c>
      <c r="E1123" s="177" t="s">
        <v>1254</v>
      </c>
      <c r="F1123" s="178" t="s">
        <v>1255</v>
      </c>
      <c r="G1123" s="179" t="s">
        <v>1215</v>
      </c>
      <c r="H1123" s="180">
        <v>1</v>
      </c>
      <c r="I1123" s="181"/>
      <c r="J1123" s="182">
        <f>ROUND(I1123*H1123,2)</f>
        <v>0</v>
      </c>
      <c r="K1123" s="178" t="s">
        <v>524</v>
      </c>
      <c r="L1123" s="42"/>
      <c r="M1123" s="183" t="s">
        <v>19</v>
      </c>
      <c r="N1123" s="184" t="s">
        <v>48</v>
      </c>
      <c r="O1123" s="67"/>
      <c r="P1123" s="185">
        <f>O1123*H1123</f>
        <v>0</v>
      </c>
      <c r="Q1123" s="185">
        <v>0</v>
      </c>
      <c r="R1123" s="185">
        <f>Q1123*H1123</f>
        <v>0</v>
      </c>
      <c r="S1123" s="185">
        <v>0</v>
      </c>
      <c r="T1123" s="186">
        <f>S1123*H1123</f>
        <v>0</v>
      </c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R1123" s="187" t="s">
        <v>1185</v>
      </c>
      <c r="AT1123" s="187" t="s">
        <v>121</v>
      </c>
      <c r="AU1123" s="187" t="s">
        <v>85</v>
      </c>
      <c r="AY1123" s="20" t="s">
        <v>118</v>
      </c>
      <c r="BE1123" s="188">
        <f>IF(N1123="základní",J1123,0)</f>
        <v>0</v>
      </c>
      <c r="BF1123" s="188">
        <f>IF(N1123="snížená",J1123,0)</f>
        <v>0</v>
      </c>
      <c r="BG1123" s="188">
        <f>IF(N1123="zákl. přenesená",J1123,0)</f>
        <v>0</v>
      </c>
      <c r="BH1123" s="188">
        <f>IF(N1123="sníž. přenesená",J1123,0)</f>
        <v>0</v>
      </c>
      <c r="BI1123" s="188">
        <f>IF(N1123="nulová",J1123,0)</f>
        <v>0</v>
      </c>
      <c r="BJ1123" s="20" t="s">
        <v>85</v>
      </c>
      <c r="BK1123" s="188">
        <f>ROUND(I1123*H1123,2)</f>
        <v>0</v>
      </c>
      <c r="BL1123" s="20" t="s">
        <v>1185</v>
      </c>
      <c r="BM1123" s="187" t="s">
        <v>1256</v>
      </c>
    </row>
    <row r="1124" spans="1:65" s="2" customFormat="1" ht="18">
      <c r="A1124" s="37"/>
      <c r="B1124" s="38"/>
      <c r="C1124" s="39"/>
      <c r="D1124" s="194" t="s">
        <v>130</v>
      </c>
      <c r="E1124" s="39"/>
      <c r="F1124" s="195" t="s">
        <v>1252</v>
      </c>
      <c r="G1124" s="39"/>
      <c r="H1124" s="39"/>
      <c r="I1124" s="191"/>
      <c r="J1124" s="39"/>
      <c r="K1124" s="39"/>
      <c r="L1124" s="42"/>
      <c r="M1124" s="192"/>
      <c r="N1124" s="193"/>
      <c r="O1124" s="67"/>
      <c r="P1124" s="67"/>
      <c r="Q1124" s="67"/>
      <c r="R1124" s="67"/>
      <c r="S1124" s="67"/>
      <c r="T1124" s="68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T1124" s="20" t="s">
        <v>130</v>
      </c>
      <c r="AU1124" s="20" t="s">
        <v>85</v>
      </c>
    </row>
    <row r="1125" spans="1:65" s="12" customFormat="1" ht="25.9" customHeight="1">
      <c r="B1125" s="160"/>
      <c r="C1125" s="161"/>
      <c r="D1125" s="162" t="s">
        <v>76</v>
      </c>
      <c r="E1125" s="163" t="s">
        <v>116</v>
      </c>
      <c r="F1125" s="163" t="s">
        <v>83</v>
      </c>
      <c r="G1125" s="161"/>
      <c r="H1125" s="161"/>
      <c r="I1125" s="164"/>
      <c r="J1125" s="165">
        <f>BK1125</f>
        <v>0</v>
      </c>
      <c r="K1125" s="161"/>
      <c r="L1125" s="166"/>
      <c r="M1125" s="167"/>
      <c r="N1125" s="168"/>
      <c r="O1125" s="168"/>
      <c r="P1125" s="169">
        <f>P1126+P1130</f>
        <v>0</v>
      </c>
      <c r="Q1125" s="168"/>
      <c r="R1125" s="169">
        <f>R1126+R1130</f>
        <v>0</v>
      </c>
      <c r="S1125" s="168"/>
      <c r="T1125" s="170">
        <f>T1126+T1130</f>
        <v>0</v>
      </c>
      <c r="AR1125" s="171" t="s">
        <v>117</v>
      </c>
      <c r="AT1125" s="172" t="s">
        <v>76</v>
      </c>
      <c r="AU1125" s="172" t="s">
        <v>77</v>
      </c>
      <c r="AY1125" s="171" t="s">
        <v>118</v>
      </c>
      <c r="BK1125" s="173">
        <f>BK1126+BK1130</f>
        <v>0</v>
      </c>
    </row>
    <row r="1126" spans="1:65" s="12" customFormat="1" ht="22.75" customHeight="1">
      <c r="B1126" s="160"/>
      <c r="C1126" s="161"/>
      <c r="D1126" s="162" t="s">
        <v>76</v>
      </c>
      <c r="E1126" s="174" t="s">
        <v>119</v>
      </c>
      <c r="F1126" s="174" t="s">
        <v>1257</v>
      </c>
      <c r="G1126" s="161"/>
      <c r="H1126" s="161"/>
      <c r="I1126" s="164"/>
      <c r="J1126" s="175">
        <f>BK1126</f>
        <v>0</v>
      </c>
      <c r="K1126" s="161"/>
      <c r="L1126" s="166"/>
      <c r="M1126" s="167"/>
      <c r="N1126" s="168"/>
      <c r="O1126" s="168"/>
      <c r="P1126" s="169">
        <f>SUM(P1127:P1129)</f>
        <v>0</v>
      </c>
      <c r="Q1126" s="168"/>
      <c r="R1126" s="169">
        <f>SUM(R1127:R1129)</f>
        <v>0</v>
      </c>
      <c r="S1126" s="168"/>
      <c r="T1126" s="170">
        <f>SUM(T1127:T1129)</f>
        <v>0</v>
      </c>
      <c r="AR1126" s="171" t="s">
        <v>117</v>
      </c>
      <c r="AT1126" s="172" t="s">
        <v>76</v>
      </c>
      <c r="AU1126" s="172" t="s">
        <v>85</v>
      </c>
      <c r="AY1126" s="171" t="s">
        <v>118</v>
      </c>
      <c r="BK1126" s="173">
        <f>SUM(BK1127:BK1129)</f>
        <v>0</v>
      </c>
    </row>
    <row r="1127" spans="1:65" s="2" customFormat="1" ht="24.15" customHeight="1">
      <c r="A1127" s="37"/>
      <c r="B1127" s="38"/>
      <c r="C1127" s="176" t="s">
        <v>1258</v>
      </c>
      <c r="D1127" s="176" t="s">
        <v>121</v>
      </c>
      <c r="E1127" s="177" t="s">
        <v>138</v>
      </c>
      <c r="F1127" s="178" t="s">
        <v>1259</v>
      </c>
      <c r="G1127" s="179" t="s">
        <v>1215</v>
      </c>
      <c r="H1127" s="180">
        <v>1</v>
      </c>
      <c r="I1127" s="181"/>
      <c r="J1127" s="182">
        <f>ROUND(I1127*H1127,2)</f>
        <v>0</v>
      </c>
      <c r="K1127" s="178" t="s">
        <v>125</v>
      </c>
      <c r="L1127" s="42"/>
      <c r="M1127" s="183" t="s">
        <v>19</v>
      </c>
      <c r="N1127" s="184" t="s">
        <v>48</v>
      </c>
      <c r="O1127" s="67"/>
      <c r="P1127" s="185">
        <f>O1127*H1127</f>
        <v>0</v>
      </c>
      <c r="Q1127" s="185">
        <v>0</v>
      </c>
      <c r="R1127" s="185">
        <f>Q1127*H1127</f>
        <v>0</v>
      </c>
      <c r="S1127" s="185">
        <v>0</v>
      </c>
      <c r="T1127" s="186">
        <f>S1127*H1127</f>
        <v>0</v>
      </c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R1127" s="187" t="s">
        <v>126</v>
      </c>
      <c r="AT1127" s="187" t="s">
        <v>121</v>
      </c>
      <c r="AU1127" s="187" t="s">
        <v>87</v>
      </c>
      <c r="AY1127" s="20" t="s">
        <v>118</v>
      </c>
      <c r="BE1127" s="188">
        <f>IF(N1127="základní",J1127,0)</f>
        <v>0</v>
      </c>
      <c r="BF1127" s="188">
        <f>IF(N1127="snížená",J1127,0)</f>
        <v>0</v>
      </c>
      <c r="BG1127" s="188">
        <f>IF(N1127="zákl. přenesená",J1127,0)</f>
        <v>0</v>
      </c>
      <c r="BH1127" s="188">
        <f>IF(N1127="sníž. přenesená",J1127,0)</f>
        <v>0</v>
      </c>
      <c r="BI1127" s="188">
        <f>IF(N1127="nulová",J1127,0)</f>
        <v>0</v>
      </c>
      <c r="BJ1127" s="20" t="s">
        <v>85</v>
      </c>
      <c r="BK1127" s="188">
        <f>ROUND(I1127*H1127,2)</f>
        <v>0</v>
      </c>
      <c r="BL1127" s="20" t="s">
        <v>126</v>
      </c>
      <c r="BM1127" s="187" t="s">
        <v>1260</v>
      </c>
    </row>
    <row r="1128" spans="1:65" s="2" customFormat="1" ht="10">
      <c r="A1128" s="37"/>
      <c r="B1128" s="38"/>
      <c r="C1128" s="39"/>
      <c r="D1128" s="189" t="s">
        <v>128</v>
      </c>
      <c r="E1128" s="39"/>
      <c r="F1128" s="190" t="s">
        <v>141</v>
      </c>
      <c r="G1128" s="39"/>
      <c r="H1128" s="39"/>
      <c r="I1128" s="191"/>
      <c r="J1128" s="39"/>
      <c r="K1128" s="39"/>
      <c r="L1128" s="42"/>
      <c r="M1128" s="192"/>
      <c r="N1128" s="193"/>
      <c r="O1128" s="67"/>
      <c r="P1128" s="67"/>
      <c r="Q1128" s="67"/>
      <c r="R1128" s="67"/>
      <c r="S1128" s="67"/>
      <c r="T1128" s="68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T1128" s="20" t="s">
        <v>128</v>
      </c>
      <c r="AU1128" s="20" t="s">
        <v>87</v>
      </c>
    </row>
    <row r="1129" spans="1:65" s="13" customFormat="1" ht="10">
      <c r="B1129" s="201"/>
      <c r="C1129" s="202"/>
      <c r="D1129" s="194" t="s">
        <v>270</v>
      </c>
      <c r="E1129" s="203" t="s">
        <v>19</v>
      </c>
      <c r="F1129" s="204" t="s">
        <v>1261</v>
      </c>
      <c r="G1129" s="202"/>
      <c r="H1129" s="205">
        <v>1</v>
      </c>
      <c r="I1129" s="206"/>
      <c r="J1129" s="202"/>
      <c r="K1129" s="202"/>
      <c r="L1129" s="207"/>
      <c r="M1129" s="208"/>
      <c r="N1129" s="209"/>
      <c r="O1129" s="209"/>
      <c r="P1129" s="209"/>
      <c r="Q1129" s="209"/>
      <c r="R1129" s="209"/>
      <c r="S1129" s="209"/>
      <c r="T1129" s="210"/>
      <c r="AT1129" s="211" t="s">
        <v>270</v>
      </c>
      <c r="AU1129" s="211" t="s">
        <v>87</v>
      </c>
      <c r="AV1129" s="13" t="s">
        <v>87</v>
      </c>
      <c r="AW1129" s="13" t="s">
        <v>38</v>
      </c>
      <c r="AX1129" s="13" t="s">
        <v>85</v>
      </c>
      <c r="AY1129" s="211" t="s">
        <v>118</v>
      </c>
    </row>
    <row r="1130" spans="1:65" s="12" customFormat="1" ht="22.75" customHeight="1">
      <c r="B1130" s="160"/>
      <c r="C1130" s="161"/>
      <c r="D1130" s="162" t="s">
        <v>76</v>
      </c>
      <c r="E1130" s="174" t="s">
        <v>180</v>
      </c>
      <c r="F1130" s="174" t="s">
        <v>181</v>
      </c>
      <c r="G1130" s="161"/>
      <c r="H1130" s="161"/>
      <c r="I1130" s="164"/>
      <c r="J1130" s="175">
        <f>BK1130</f>
        <v>0</v>
      </c>
      <c r="K1130" s="161"/>
      <c r="L1130" s="166"/>
      <c r="M1130" s="167"/>
      <c r="N1130" s="168"/>
      <c r="O1130" s="168"/>
      <c r="P1130" s="169">
        <f>SUM(P1131:P1133)</f>
        <v>0</v>
      </c>
      <c r="Q1130" s="168"/>
      <c r="R1130" s="169">
        <f>SUM(R1131:R1133)</f>
        <v>0</v>
      </c>
      <c r="S1130" s="168"/>
      <c r="T1130" s="170">
        <f>SUM(T1131:T1133)</f>
        <v>0</v>
      </c>
      <c r="AR1130" s="171" t="s">
        <v>117</v>
      </c>
      <c r="AT1130" s="172" t="s">
        <v>76</v>
      </c>
      <c r="AU1130" s="172" t="s">
        <v>85</v>
      </c>
      <c r="AY1130" s="171" t="s">
        <v>118</v>
      </c>
      <c r="BK1130" s="173">
        <f>SUM(BK1131:BK1133)</f>
        <v>0</v>
      </c>
    </row>
    <row r="1131" spans="1:65" s="2" customFormat="1" ht="16.5" customHeight="1">
      <c r="A1131" s="37"/>
      <c r="B1131" s="38"/>
      <c r="C1131" s="176" t="s">
        <v>1262</v>
      </c>
      <c r="D1131" s="176" t="s">
        <v>121</v>
      </c>
      <c r="E1131" s="177" t="s">
        <v>1263</v>
      </c>
      <c r="F1131" s="178" t="s">
        <v>1264</v>
      </c>
      <c r="G1131" s="179" t="s">
        <v>124</v>
      </c>
      <c r="H1131" s="180">
        <v>1</v>
      </c>
      <c r="I1131" s="181"/>
      <c r="J1131" s="182">
        <f>ROUND(I1131*H1131,2)</f>
        <v>0</v>
      </c>
      <c r="K1131" s="178" t="s">
        <v>125</v>
      </c>
      <c r="L1131" s="42"/>
      <c r="M1131" s="183" t="s">
        <v>19</v>
      </c>
      <c r="N1131" s="184" t="s">
        <v>48</v>
      </c>
      <c r="O1131" s="67"/>
      <c r="P1131" s="185">
        <f>O1131*H1131</f>
        <v>0</v>
      </c>
      <c r="Q1131" s="185">
        <v>0</v>
      </c>
      <c r="R1131" s="185">
        <f>Q1131*H1131</f>
        <v>0</v>
      </c>
      <c r="S1131" s="185">
        <v>0</v>
      </c>
      <c r="T1131" s="186">
        <f>S1131*H1131</f>
        <v>0</v>
      </c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R1131" s="187" t="s">
        <v>126</v>
      </c>
      <c r="AT1131" s="187" t="s">
        <v>121</v>
      </c>
      <c r="AU1131" s="187" t="s">
        <v>87</v>
      </c>
      <c r="AY1131" s="20" t="s">
        <v>118</v>
      </c>
      <c r="BE1131" s="188">
        <f>IF(N1131="základní",J1131,0)</f>
        <v>0</v>
      </c>
      <c r="BF1131" s="188">
        <f>IF(N1131="snížená",J1131,0)</f>
        <v>0</v>
      </c>
      <c r="BG1131" s="188">
        <f>IF(N1131="zákl. přenesená",J1131,0)</f>
        <v>0</v>
      </c>
      <c r="BH1131" s="188">
        <f>IF(N1131="sníž. přenesená",J1131,0)</f>
        <v>0</v>
      </c>
      <c r="BI1131" s="188">
        <f>IF(N1131="nulová",J1131,0)</f>
        <v>0</v>
      </c>
      <c r="BJ1131" s="20" t="s">
        <v>85</v>
      </c>
      <c r="BK1131" s="188">
        <f>ROUND(I1131*H1131,2)</f>
        <v>0</v>
      </c>
      <c r="BL1131" s="20" t="s">
        <v>126</v>
      </c>
      <c r="BM1131" s="187" t="s">
        <v>1265</v>
      </c>
    </row>
    <row r="1132" spans="1:65" s="2" customFormat="1" ht="10">
      <c r="A1132" s="37"/>
      <c r="B1132" s="38"/>
      <c r="C1132" s="39"/>
      <c r="D1132" s="189" t="s">
        <v>128</v>
      </c>
      <c r="E1132" s="39"/>
      <c r="F1132" s="190" t="s">
        <v>1266</v>
      </c>
      <c r="G1132" s="39"/>
      <c r="H1132" s="39"/>
      <c r="I1132" s="191"/>
      <c r="J1132" s="39"/>
      <c r="K1132" s="39"/>
      <c r="L1132" s="42"/>
      <c r="M1132" s="192"/>
      <c r="N1132" s="193"/>
      <c r="O1132" s="67"/>
      <c r="P1132" s="67"/>
      <c r="Q1132" s="67"/>
      <c r="R1132" s="67"/>
      <c r="S1132" s="67"/>
      <c r="T1132" s="68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T1132" s="20" t="s">
        <v>128</v>
      </c>
      <c r="AU1132" s="20" t="s">
        <v>87</v>
      </c>
    </row>
    <row r="1133" spans="1:65" s="13" customFormat="1" ht="10">
      <c r="B1133" s="201"/>
      <c r="C1133" s="202"/>
      <c r="D1133" s="194" t="s">
        <v>270</v>
      </c>
      <c r="E1133" s="203" t="s">
        <v>19</v>
      </c>
      <c r="F1133" s="204" t="s">
        <v>1267</v>
      </c>
      <c r="G1133" s="202"/>
      <c r="H1133" s="205">
        <v>1</v>
      </c>
      <c r="I1133" s="206"/>
      <c r="J1133" s="202"/>
      <c r="K1133" s="202"/>
      <c r="L1133" s="207"/>
      <c r="M1133" s="261"/>
      <c r="N1133" s="262"/>
      <c r="O1133" s="262"/>
      <c r="P1133" s="262"/>
      <c r="Q1133" s="262"/>
      <c r="R1133" s="262"/>
      <c r="S1133" s="262"/>
      <c r="T1133" s="263"/>
      <c r="AT1133" s="211" t="s">
        <v>270</v>
      </c>
      <c r="AU1133" s="211" t="s">
        <v>87</v>
      </c>
      <c r="AV1133" s="13" t="s">
        <v>87</v>
      </c>
      <c r="AW1133" s="13" t="s">
        <v>38</v>
      </c>
      <c r="AX1133" s="13" t="s">
        <v>85</v>
      </c>
      <c r="AY1133" s="211" t="s">
        <v>118</v>
      </c>
    </row>
    <row r="1134" spans="1:65" s="2" customFormat="1" ht="7" customHeight="1">
      <c r="A1134" s="37"/>
      <c r="B1134" s="50"/>
      <c r="C1134" s="51"/>
      <c r="D1134" s="51"/>
      <c r="E1134" s="51"/>
      <c r="F1134" s="51"/>
      <c r="G1134" s="51"/>
      <c r="H1134" s="51"/>
      <c r="I1134" s="51"/>
      <c r="J1134" s="51"/>
      <c r="K1134" s="51"/>
      <c r="L1134" s="42"/>
      <c r="M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</row>
  </sheetData>
  <sheetProtection algorithmName="SHA-512" hashValue="pW15ZxNNLda6LH/zS30JMjyRw9U9vDQCpLQP32YiHw5y7lrgIlrzfAGC8Ikad9vs6fMpBZwjX6QyXGOicnmZmg==" saltValue="1hnYetLdcB25CBgtpP+I7flMIkMcMmd31199Yc5IUVbps2ovbWiAr4SflZKkbUROItIngAmTzPKtpEFBx+FoTg==" spinCount="100000" sheet="1" objects="1" scenarios="1" formatColumns="0" formatRows="0" autoFilter="0"/>
  <autoFilter ref="C100:K1133" xr:uid="{00000000-0009-0000-0000-000002000000}"/>
  <mergeCells count="9">
    <mergeCell ref="E50:H50"/>
    <mergeCell ref="E91:H91"/>
    <mergeCell ref="E93:H93"/>
    <mergeCell ref="L2:V2"/>
    <mergeCell ref="E7:H7"/>
    <mergeCell ref="E9:H9"/>
    <mergeCell ref="E18:H18"/>
    <mergeCell ref="E27:H27"/>
    <mergeCell ref="E48:H48"/>
  </mergeCells>
  <hyperlinks>
    <hyperlink ref="F105" r:id="rId1" xr:uid="{00000000-0004-0000-0200-000000000000}"/>
    <hyperlink ref="F110" r:id="rId2" xr:uid="{00000000-0004-0000-0200-000001000000}"/>
    <hyperlink ref="F130" r:id="rId3" xr:uid="{00000000-0004-0000-0200-000002000000}"/>
    <hyperlink ref="F142" r:id="rId4" xr:uid="{00000000-0004-0000-0200-000003000000}"/>
    <hyperlink ref="F154" r:id="rId5" xr:uid="{00000000-0004-0000-0200-000004000000}"/>
    <hyperlink ref="F166" r:id="rId6" xr:uid="{00000000-0004-0000-0200-000005000000}"/>
    <hyperlink ref="F175" r:id="rId7" xr:uid="{00000000-0004-0000-0200-000006000000}"/>
    <hyperlink ref="F176" r:id="rId8" xr:uid="{00000000-0004-0000-0200-000007000000}"/>
    <hyperlink ref="F177" r:id="rId9" xr:uid="{00000000-0004-0000-0200-000008000000}"/>
    <hyperlink ref="F184" r:id="rId10" xr:uid="{00000000-0004-0000-0200-000009000000}"/>
    <hyperlink ref="F186" r:id="rId11" xr:uid="{00000000-0004-0000-0200-00000A000000}"/>
    <hyperlink ref="F192" r:id="rId12" xr:uid="{00000000-0004-0000-0200-00000B000000}"/>
    <hyperlink ref="F212" r:id="rId13" xr:uid="{00000000-0004-0000-0200-00000C000000}"/>
    <hyperlink ref="F225" r:id="rId14" xr:uid="{00000000-0004-0000-0200-00000D000000}"/>
    <hyperlink ref="F238" r:id="rId15" xr:uid="{00000000-0004-0000-0200-00000E000000}"/>
    <hyperlink ref="F244" r:id="rId16" xr:uid="{00000000-0004-0000-0200-00000F000000}"/>
    <hyperlink ref="F262" r:id="rId17" xr:uid="{00000000-0004-0000-0200-000010000000}"/>
    <hyperlink ref="F267" r:id="rId18" xr:uid="{00000000-0004-0000-0200-000011000000}"/>
    <hyperlink ref="F273" r:id="rId19" xr:uid="{00000000-0004-0000-0200-000012000000}"/>
    <hyperlink ref="F276" r:id="rId20" xr:uid="{00000000-0004-0000-0200-000013000000}"/>
    <hyperlink ref="F295" r:id="rId21" xr:uid="{00000000-0004-0000-0200-000014000000}"/>
    <hyperlink ref="F300" r:id="rId22" xr:uid="{00000000-0004-0000-0200-000015000000}"/>
    <hyperlink ref="F324" r:id="rId23" xr:uid="{00000000-0004-0000-0200-000016000000}"/>
    <hyperlink ref="F325" r:id="rId24" xr:uid="{00000000-0004-0000-0200-000017000000}"/>
    <hyperlink ref="F326" r:id="rId25" xr:uid="{00000000-0004-0000-0200-000018000000}"/>
    <hyperlink ref="F346" r:id="rId26" xr:uid="{00000000-0004-0000-0200-000019000000}"/>
    <hyperlink ref="F348" r:id="rId27" xr:uid="{00000000-0004-0000-0200-00001A000000}"/>
    <hyperlink ref="F367" r:id="rId28" xr:uid="{00000000-0004-0000-0200-00001B000000}"/>
    <hyperlink ref="F374" r:id="rId29" xr:uid="{00000000-0004-0000-0200-00001C000000}"/>
    <hyperlink ref="F377" r:id="rId30" xr:uid="{00000000-0004-0000-0200-00001D000000}"/>
    <hyperlink ref="F383" r:id="rId31" xr:uid="{00000000-0004-0000-0200-00001E000000}"/>
    <hyperlink ref="F387" r:id="rId32" xr:uid="{00000000-0004-0000-0200-00001F000000}"/>
    <hyperlink ref="F397" r:id="rId33" xr:uid="{00000000-0004-0000-0200-000020000000}"/>
    <hyperlink ref="F425" r:id="rId34" xr:uid="{00000000-0004-0000-0200-000021000000}"/>
    <hyperlink ref="F443" r:id="rId35" xr:uid="{00000000-0004-0000-0200-000022000000}"/>
    <hyperlink ref="F456" r:id="rId36" xr:uid="{00000000-0004-0000-0200-000023000000}"/>
    <hyperlink ref="F457" r:id="rId37" xr:uid="{00000000-0004-0000-0200-000024000000}"/>
    <hyperlink ref="F468" r:id="rId38" xr:uid="{00000000-0004-0000-0200-000025000000}"/>
    <hyperlink ref="F480" r:id="rId39" xr:uid="{00000000-0004-0000-0200-000026000000}"/>
    <hyperlink ref="F486" r:id="rId40" xr:uid="{00000000-0004-0000-0200-000027000000}"/>
    <hyperlink ref="F508" r:id="rId41" xr:uid="{00000000-0004-0000-0200-000028000000}"/>
    <hyperlink ref="F510" r:id="rId42" xr:uid="{00000000-0004-0000-0200-000029000000}"/>
    <hyperlink ref="F516" r:id="rId43" xr:uid="{00000000-0004-0000-0200-00002A000000}"/>
    <hyperlink ref="F536" r:id="rId44" xr:uid="{00000000-0004-0000-0200-00002B000000}"/>
    <hyperlink ref="F555" r:id="rId45" xr:uid="{00000000-0004-0000-0200-00002C000000}"/>
    <hyperlink ref="F574" r:id="rId46" xr:uid="{00000000-0004-0000-0200-00002D000000}"/>
    <hyperlink ref="F577" r:id="rId47" xr:uid="{00000000-0004-0000-0200-00002E000000}"/>
    <hyperlink ref="F587" r:id="rId48" xr:uid="{00000000-0004-0000-0200-00002F000000}"/>
    <hyperlink ref="F592" r:id="rId49" xr:uid="{00000000-0004-0000-0200-000030000000}"/>
    <hyperlink ref="F600" r:id="rId50" xr:uid="{00000000-0004-0000-0200-000031000000}"/>
    <hyperlink ref="F606" r:id="rId51" xr:uid="{00000000-0004-0000-0200-000032000000}"/>
    <hyperlink ref="F628" r:id="rId52" xr:uid="{00000000-0004-0000-0200-000033000000}"/>
    <hyperlink ref="F629" r:id="rId53" xr:uid="{00000000-0004-0000-0200-000034000000}"/>
    <hyperlink ref="F630" r:id="rId54" xr:uid="{00000000-0004-0000-0200-000035000000}"/>
    <hyperlink ref="F636" r:id="rId55" xr:uid="{00000000-0004-0000-0200-000036000000}"/>
    <hyperlink ref="F644" r:id="rId56" xr:uid="{00000000-0004-0000-0200-000037000000}"/>
    <hyperlink ref="F647" r:id="rId57" xr:uid="{00000000-0004-0000-0200-000038000000}"/>
    <hyperlink ref="F650" r:id="rId58" xr:uid="{00000000-0004-0000-0200-000039000000}"/>
    <hyperlink ref="F660" r:id="rId59" xr:uid="{00000000-0004-0000-0200-00003A000000}"/>
    <hyperlink ref="F667" r:id="rId60" xr:uid="{00000000-0004-0000-0200-00003B000000}"/>
    <hyperlink ref="F670" r:id="rId61" xr:uid="{00000000-0004-0000-0200-00003C000000}"/>
    <hyperlink ref="F677" r:id="rId62" xr:uid="{00000000-0004-0000-0200-00003D000000}"/>
    <hyperlink ref="F687" r:id="rId63" xr:uid="{00000000-0004-0000-0200-00003E000000}"/>
    <hyperlink ref="F690" r:id="rId64" xr:uid="{00000000-0004-0000-0200-00003F000000}"/>
    <hyperlink ref="F700" r:id="rId65" xr:uid="{00000000-0004-0000-0200-000040000000}"/>
    <hyperlink ref="F706" r:id="rId66" xr:uid="{00000000-0004-0000-0200-000041000000}"/>
    <hyperlink ref="F710" r:id="rId67" xr:uid="{00000000-0004-0000-0200-000042000000}"/>
    <hyperlink ref="F714" r:id="rId68" xr:uid="{00000000-0004-0000-0200-000043000000}"/>
    <hyperlink ref="F718" r:id="rId69" xr:uid="{00000000-0004-0000-0200-000044000000}"/>
    <hyperlink ref="F723" r:id="rId70" xr:uid="{00000000-0004-0000-0200-000045000000}"/>
    <hyperlink ref="F729" r:id="rId71" xr:uid="{00000000-0004-0000-0200-000046000000}"/>
    <hyperlink ref="F751" r:id="rId72" xr:uid="{00000000-0004-0000-0200-000047000000}"/>
    <hyperlink ref="F762" r:id="rId73" xr:uid="{00000000-0004-0000-0200-000048000000}"/>
    <hyperlink ref="F764" r:id="rId74" xr:uid="{00000000-0004-0000-0200-000049000000}"/>
    <hyperlink ref="F767" r:id="rId75" xr:uid="{00000000-0004-0000-0200-00004A000000}"/>
    <hyperlink ref="F769" r:id="rId76" xr:uid="{00000000-0004-0000-0200-00004B000000}"/>
    <hyperlink ref="F772" r:id="rId77" xr:uid="{00000000-0004-0000-0200-00004C000000}"/>
    <hyperlink ref="F775" r:id="rId78" xr:uid="{00000000-0004-0000-0200-00004D000000}"/>
    <hyperlink ref="F779" r:id="rId79" xr:uid="{00000000-0004-0000-0200-00004E000000}"/>
    <hyperlink ref="F810" r:id="rId80" xr:uid="{00000000-0004-0000-0200-00004F000000}"/>
    <hyperlink ref="F813" r:id="rId81" xr:uid="{00000000-0004-0000-0200-000050000000}"/>
    <hyperlink ref="F817" r:id="rId82" xr:uid="{00000000-0004-0000-0200-000051000000}"/>
    <hyperlink ref="F821" r:id="rId83" xr:uid="{00000000-0004-0000-0200-000052000000}"/>
    <hyperlink ref="F826" r:id="rId84" xr:uid="{00000000-0004-0000-0200-000053000000}"/>
    <hyperlink ref="F829" r:id="rId85" xr:uid="{00000000-0004-0000-0200-000054000000}"/>
    <hyperlink ref="F833" r:id="rId86" xr:uid="{00000000-0004-0000-0200-000055000000}"/>
    <hyperlink ref="F837" r:id="rId87" xr:uid="{00000000-0004-0000-0200-000056000000}"/>
    <hyperlink ref="F841" r:id="rId88" xr:uid="{00000000-0004-0000-0200-000057000000}"/>
    <hyperlink ref="F844" r:id="rId89" xr:uid="{00000000-0004-0000-0200-000058000000}"/>
    <hyperlink ref="F847" r:id="rId90" xr:uid="{00000000-0004-0000-0200-000059000000}"/>
    <hyperlink ref="F850" r:id="rId91" xr:uid="{00000000-0004-0000-0200-00005A000000}"/>
    <hyperlink ref="F853" r:id="rId92" xr:uid="{00000000-0004-0000-0200-00005B000000}"/>
    <hyperlink ref="F856" r:id="rId93" xr:uid="{00000000-0004-0000-0200-00005C000000}"/>
    <hyperlink ref="F860" r:id="rId94" xr:uid="{00000000-0004-0000-0200-00005D000000}"/>
    <hyperlink ref="F866" r:id="rId95" xr:uid="{00000000-0004-0000-0200-00005E000000}"/>
    <hyperlink ref="F877" r:id="rId96" xr:uid="{00000000-0004-0000-0200-00005F000000}"/>
    <hyperlink ref="F881" r:id="rId97" xr:uid="{00000000-0004-0000-0200-000060000000}"/>
    <hyperlink ref="F886" r:id="rId98" xr:uid="{00000000-0004-0000-0200-000061000000}"/>
    <hyperlink ref="F893" r:id="rId99" xr:uid="{00000000-0004-0000-0200-000062000000}"/>
    <hyperlink ref="F896" r:id="rId100" xr:uid="{00000000-0004-0000-0200-000063000000}"/>
    <hyperlink ref="F900" r:id="rId101" xr:uid="{00000000-0004-0000-0200-000064000000}"/>
    <hyperlink ref="F904" r:id="rId102" xr:uid="{00000000-0004-0000-0200-000065000000}"/>
    <hyperlink ref="F908" r:id="rId103" xr:uid="{00000000-0004-0000-0200-000066000000}"/>
    <hyperlink ref="F912" r:id="rId104" xr:uid="{00000000-0004-0000-0200-000067000000}"/>
    <hyperlink ref="F917" r:id="rId105" xr:uid="{00000000-0004-0000-0200-000068000000}"/>
    <hyperlink ref="F920" r:id="rId106" xr:uid="{00000000-0004-0000-0200-000069000000}"/>
    <hyperlink ref="F925" r:id="rId107" xr:uid="{00000000-0004-0000-0200-00006A000000}"/>
    <hyperlink ref="F931" r:id="rId108" xr:uid="{00000000-0004-0000-0200-00006B000000}"/>
    <hyperlink ref="F933" r:id="rId109" xr:uid="{00000000-0004-0000-0200-00006C000000}"/>
    <hyperlink ref="F936" r:id="rId110" xr:uid="{00000000-0004-0000-0200-00006D000000}"/>
    <hyperlink ref="F945" r:id="rId111" xr:uid="{00000000-0004-0000-0200-00006E000000}"/>
    <hyperlink ref="F952" r:id="rId112" xr:uid="{00000000-0004-0000-0200-00006F000000}"/>
    <hyperlink ref="F972" r:id="rId113" xr:uid="{00000000-0004-0000-0200-000070000000}"/>
    <hyperlink ref="F974" r:id="rId114" xr:uid="{00000000-0004-0000-0200-000071000000}"/>
    <hyperlink ref="F977" r:id="rId115" xr:uid="{00000000-0004-0000-0200-000072000000}"/>
    <hyperlink ref="F981" r:id="rId116" xr:uid="{00000000-0004-0000-0200-000073000000}"/>
    <hyperlink ref="F989" r:id="rId117" xr:uid="{00000000-0004-0000-0200-000074000000}"/>
    <hyperlink ref="F994" r:id="rId118" xr:uid="{00000000-0004-0000-0200-000075000000}"/>
    <hyperlink ref="F999" r:id="rId119" xr:uid="{00000000-0004-0000-0200-000076000000}"/>
    <hyperlink ref="F1003" r:id="rId120" xr:uid="{00000000-0004-0000-0200-000077000000}"/>
    <hyperlink ref="F1013" r:id="rId121" xr:uid="{00000000-0004-0000-0200-000078000000}"/>
    <hyperlink ref="F1014" r:id="rId122" xr:uid="{00000000-0004-0000-0200-000079000000}"/>
    <hyperlink ref="F1015" r:id="rId123" xr:uid="{00000000-0004-0000-0200-00007A000000}"/>
    <hyperlink ref="F1027" r:id="rId124" xr:uid="{00000000-0004-0000-0200-00007B000000}"/>
    <hyperlink ref="F1028" r:id="rId125" xr:uid="{00000000-0004-0000-0200-00007C000000}"/>
    <hyperlink ref="F1029" r:id="rId126" xr:uid="{00000000-0004-0000-0200-00007D000000}"/>
    <hyperlink ref="F1041" r:id="rId127" xr:uid="{00000000-0004-0000-0200-00007E000000}"/>
    <hyperlink ref="F1042" r:id="rId128" xr:uid="{00000000-0004-0000-0200-00007F000000}"/>
    <hyperlink ref="F1043" r:id="rId129" xr:uid="{00000000-0004-0000-0200-000080000000}"/>
    <hyperlink ref="F1055" r:id="rId130" xr:uid="{00000000-0004-0000-0200-000081000000}"/>
    <hyperlink ref="F1056" r:id="rId131" xr:uid="{00000000-0004-0000-0200-000082000000}"/>
    <hyperlink ref="F1057" r:id="rId132" xr:uid="{00000000-0004-0000-0200-000083000000}"/>
    <hyperlink ref="F1069" r:id="rId133" xr:uid="{00000000-0004-0000-0200-000084000000}"/>
    <hyperlink ref="F1073" r:id="rId134" xr:uid="{00000000-0004-0000-0200-000085000000}"/>
    <hyperlink ref="F1078" r:id="rId135" xr:uid="{00000000-0004-0000-0200-000086000000}"/>
    <hyperlink ref="F1082" r:id="rId136" xr:uid="{00000000-0004-0000-0200-000087000000}"/>
    <hyperlink ref="F1084" r:id="rId137" xr:uid="{00000000-0004-0000-0200-000088000000}"/>
    <hyperlink ref="F1087" r:id="rId138" xr:uid="{00000000-0004-0000-0200-000089000000}"/>
    <hyperlink ref="F1091" r:id="rId139" xr:uid="{00000000-0004-0000-0200-00008A000000}"/>
    <hyperlink ref="F1095" r:id="rId140" xr:uid="{00000000-0004-0000-0200-00008B000000}"/>
    <hyperlink ref="F1099" r:id="rId141" xr:uid="{00000000-0004-0000-0200-00008C000000}"/>
    <hyperlink ref="F1103" r:id="rId142" xr:uid="{00000000-0004-0000-0200-00008D000000}"/>
    <hyperlink ref="F1128" r:id="rId143" xr:uid="{00000000-0004-0000-0200-00008E000000}"/>
    <hyperlink ref="F1132" r:id="rId144" xr:uid="{00000000-0004-0000-0200-00008F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32"/>
  <sheetViews>
    <sheetView showGridLines="0" workbookViewId="0"/>
  </sheetViews>
  <sheetFormatPr defaultRowHeight="14.5"/>
  <cols>
    <col min="1" max="1" width="8.33203125" style="1" customWidth="1"/>
    <col min="2" max="2" width="1.6640625" style="1" customWidth="1"/>
    <col min="3" max="3" width="25" style="1" customWidth="1"/>
    <col min="4" max="4" width="75.7773437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7" customHeight="1"/>
    <row r="3" spans="1:8" s="1" customFormat="1" ht="7" customHeight="1">
      <c r="B3" s="104"/>
      <c r="C3" s="105"/>
      <c r="D3" s="105"/>
      <c r="E3" s="105"/>
      <c r="F3" s="105"/>
      <c r="G3" s="105"/>
      <c r="H3" s="23"/>
    </row>
    <row r="4" spans="1:8" s="1" customFormat="1" ht="25" customHeight="1">
      <c r="B4" s="23"/>
      <c r="C4" s="106" t="s">
        <v>1268</v>
      </c>
      <c r="H4" s="23"/>
    </row>
    <row r="5" spans="1:8" s="1" customFormat="1" ht="12" customHeight="1">
      <c r="B5" s="23"/>
      <c r="C5" s="264" t="s">
        <v>13</v>
      </c>
      <c r="D5" s="413" t="s">
        <v>14</v>
      </c>
      <c r="E5" s="406"/>
      <c r="F5" s="406"/>
      <c r="H5" s="23"/>
    </row>
    <row r="6" spans="1:8" s="1" customFormat="1" ht="37" customHeight="1">
      <c r="B6" s="23"/>
      <c r="C6" s="265" t="s">
        <v>16</v>
      </c>
      <c r="D6" s="417" t="s">
        <v>17</v>
      </c>
      <c r="E6" s="406"/>
      <c r="F6" s="406"/>
      <c r="H6" s="23"/>
    </row>
    <row r="7" spans="1:8" s="1" customFormat="1" ht="16.5" customHeight="1">
      <c r="B7" s="23"/>
      <c r="C7" s="108" t="s">
        <v>24</v>
      </c>
      <c r="D7" s="111" t="str">
        <f>'Rekapitulace stavby'!AN8</f>
        <v>25. 7. 2025</v>
      </c>
      <c r="H7" s="23"/>
    </row>
    <row r="8" spans="1:8" s="2" customFormat="1" ht="10.75" customHeight="1">
      <c r="A8" s="37"/>
      <c r="B8" s="42"/>
      <c r="C8" s="37"/>
      <c r="D8" s="37"/>
      <c r="E8" s="37"/>
      <c r="F8" s="37"/>
      <c r="G8" s="37"/>
      <c r="H8" s="42"/>
    </row>
    <row r="9" spans="1:8" s="11" customFormat="1" ht="29.25" customHeight="1">
      <c r="A9" s="149"/>
      <c r="B9" s="266"/>
      <c r="C9" s="267" t="s">
        <v>58</v>
      </c>
      <c r="D9" s="268" t="s">
        <v>59</v>
      </c>
      <c r="E9" s="268" t="s">
        <v>105</v>
      </c>
      <c r="F9" s="269" t="s">
        <v>1269</v>
      </c>
      <c r="G9" s="149"/>
      <c r="H9" s="266"/>
    </row>
    <row r="10" spans="1:8" s="2" customFormat="1" ht="26.4" customHeight="1">
      <c r="A10" s="37"/>
      <c r="B10" s="42"/>
      <c r="C10" s="270" t="s">
        <v>88</v>
      </c>
      <c r="D10" s="270" t="s">
        <v>89</v>
      </c>
      <c r="E10" s="37"/>
      <c r="F10" s="37"/>
      <c r="G10" s="37"/>
      <c r="H10" s="42"/>
    </row>
    <row r="11" spans="1:8" s="2" customFormat="1" ht="16.75" customHeight="1">
      <c r="A11" s="37"/>
      <c r="B11" s="42"/>
      <c r="C11" s="271" t="s">
        <v>236</v>
      </c>
      <c r="D11" s="272" t="s">
        <v>237</v>
      </c>
      <c r="E11" s="273" t="s">
        <v>19</v>
      </c>
      <c r="F11" s="274">
        <v>544</v>
      </c>
      <c r="G11" s="37"/>
      <c r="H11" s="42"/>
    </row>
    <row r="12" spans="1:8" s="2" customFormat="1" ht="16.75" customHeight="1">
      <c r="A12" s="37"/>
      <c r="B12" s="42"/>
      <c r="C12" s="275" t="s">
        <v>19</v>
      </c>
      <c r="D12" s="275" t="s">
        <v>625</v>
      </c>
      <c r="E12" s="20" t="s">
        <v>19</v>
      </c>
      <c r="F12" s="276">
        <v>0</v>
      </c>
      <c r="G12" s="37"/>
      <c r="H12" s="42"/>
    </row>
    <row r="13" spans="1:8" s="2" customFormat="1" ht="16.75" customHeight="1">
      <c r="A13" s="37"/>
      <c r="B13" s="42"/>
      <c r="C13" s="275" t="s">
        <v>19</v>
      </c>
      <c r="D13" s="275" t="s">
        <v>626</v>
      </c>
      <c r="E13" s="20" t="s">
        <v>19</v>
      </c>
      <c r="F13" s="276">
        <v>144</v>
      </c>
      <c r="G13" s="37"/>
      <c r="H13" s="42"/>
    </row>
    <row r="14" spans="1:8" s="2" customFormat="1" ht="16.75" customHeight="1">
      <c r="A14" s="37"/>
      <c r="B14" s="42"/>
      <c r="C14" s="275" t="s">
        <v>19</v>
      </c>
      <c r="D14" s="275" t="s">
        <v>627</v>
      </c>
      <c r="E14" s="20" t="s">
        <v>19</v>
      </c>
      <c r="F14" s="276">
        <v>128</v>
      </c>
      <c r="G14" s="37"/>
      <c r="H14" s="42"/>
    </row>
    <row r="15" spans="1:8" s="2" customFormat="1" ht="16.75" customHeight="1">
      <c r="A15" s="37"/>
      <c r="B15" s="42"/>
      <c r="C15" s="275" t="s">
        <v>19</v>
      </c>
      <c r="D15" s="275" t="s">
        <v>628</v>
      </c>
      <c r="E15" s="20" t="s">
        <v>19</v>
      </c>
      <c r="F15" s="276">
        <v>144</v>
      </c>
      <c r="G15" s="37"/>
      <c r="H15" s="42"/>
    </row>
    <row r="16" spans="1:8" s="2" customFormat="1" ht="16.75" customHeight="1">
      <c r="A16" s="37"/>
      <c r="B16" s="42"/>
      <c r="C16" s="275" t="s">
        <v>19</v>
      </c>
      <c r="D16" s="275" t="s">
        <v>629</v>
      </c>
      <c r="E16" s="20" t="s">
        <v>19</v>
      </c>
      <c r="F16" s="276">
        <v>128</v>
      </c>
      <c r="G16" s="37"/>
      <c r="H16" s="42"/>
    </row>
    <row r="17" spans="1:8" s="2" customFormat="1" ht="16.75" customHeight="1">
      <c r="A17" s="37"/>
      <c r="B17" s="42"/>
      <c r="C17" s="275" t="s">
        <v>236</v>
      </c>
      <c r="D17" s="275" t="s">
        <v>273</v>
      </c>
      <c r="E17" s="20" t="s">
        <v>19</v>
      </c>
      <c r="F17" s="276">
        <v>544</v>
      </c>
      <c r="G17" s="37"/>
      <c r="H17" s="42"/>
    </row>
    <row r="18" spans="1:8" s="2" customFormat="1" ht="16.75" customHeight="1">
      <c r="A18" s="37"/>
      <c r="B18" s="42"/>
      <c r="C18" s="277" t="s">
        <v>1270</v>
      </c>
      <c r="D18" s="37"/>
      <c r="E18" s="37"/>
      <c r="F18" s="37"/>
      <c r="G18" s="37"/>
      <c r="H18" s="42"/>
    </row>
    <row r="19" spans="1:8" s="2" customFormat="1" ht="20">
      <c r="A19" s="37"/>
      <c r="B19" s="42"/>
      <c r="C19" s="275" t="s">
        <v>621</v>
      </c>
      <c r="D19" s="275" t="s">
        <v>1271</v>
      </c>
      <c r="E19" s="20" t="s">
        <v>267</v>
      </c>
      <c r="F19" s="276">
        <v>544</v>
      </c>
      <c r="G19" s="37"/>
      <c r="H19" s="42"/>
    </row>
    <row r="20" spans="1:8" s="2" customFormat="1" ht="20">
      <c r="A20" s="37"/>
      <c r="B20" s="42"/>
      <c r="C20" s="275" t="s">
        <v>643</v>
      </c>
      <c r="D20" s="275" t="s">
        <v>1272</v>
      </c>
      <c r="E20" s="20" t="s">
        <v>267</v>
      </c>
      <c r="F20" s="276">
        <v>544</v>
      </c>
      <c r="G20" s="37"/>
      <c r="H20" s="42"/>
    </row>
    <row r="21" spans="1:8" s="2" customFormat="1" ht="16.75" customHeight="1">
      <c r="A21" s="37"/>
      <c r="B21" s="42"/>
      <c r="C21" s="275" t="s">
        <v>669</v>
      </c>
      <c r="D21" s="275" t="s">
        <v>1273</v>
      </c>
      <c r="E21" s="20" t="s">
        <v>267</v>
      </c>
      <c r="F21" s="276">
        <v>544</v>
      </c>
      <c r="G21" s="37"/>
      <c r="H21" s="42"/>
    </row>
    <row r="22" spans="1:8" s="2" customFormat="1" ht="16.75" customHeight="1">
      <c r="A22" s="37"/>
      <c r="B22" s="42"/>
      <c r="C22" s="275" t="s">
        <v>679</v>
      </c>
      <c r="D22" s="275" t="s">
        <v>1274</v>
      </c>
      <c r="E22" s="20" t="s">
        <v>267</v>
      </c>
      <c r="F22" s="276">
        <v>544</v>
      </c>
      <c r="G22" s="37"/>
      <c r="H22" s="42"/>
    </row>
    <row r="23" spans="1:8" s="2" customFormat="1" ht="16.75" customHeight="1">
      <c r="A23" s="37"/>
      <c r="B23" s="42"/>
      <c r="C23" s="275" t="s">
        <v>723</v>
      </c>
      <c r="D23" s="275" t="s">
        <v>1275</v>
      </c>
      <c r="E23" s="20" t="s">
        <v>267</v>
      </c>
      <c r="F23" s="276">
        <v>544</v>
      </c>
      <c r="G23" s="37"/>
      <c r="H23" s="42"/>
    </row>
    <row r="24" spans="1:8" s="2" customFormat="1" ht="16.75" customHeight="1">
      <c r="A24" s="37"/>
      <c r="B24" s="42"/>
      <c r="C24" s="271" t="s">
        <v>198</v>
      </c>
      <c r="D24" s="272" t="s">
        <v>19</v>
      </c>
      <c r="E24" s="273" t="s">
        <v>19</v>
      </c>
      <c r="F24" s="274">
        <v>4.6680000000000001</v>
      </c>
      <c r="G24" s="37"/>
      <c r="H24" s="42"/>
    </row>
    <row r="25" spans="1:8" s="2" customFormat="1" ht="16.75" customHeight="1">
      <c r="A25" s="37"/>
      <c r="B25" s="42"/>
      <c r="C25" s="275" t="s">
        <v>19</v>
      </c>
      <c r="D25" s="275" t="s">
        <v>302</v>
      </c>
      <c r="E25" s="20" t="s">
        <v>19</v>
      </c>
      <c r="F25" s="276">
        <v>0</v>
      </c>
      <c r="G25" s="37"/>
      <c r="H25" s="42"/>
    </row>
    <row r="26" spans="1:8" s="2" customFormat="1" ht="16.75" customHeight="1">
      <c r="A26" s="37"/>
      <c r="B26" s="42"/>
      <c r="C26" s="275" t="s">
        <v>19</v>
      </c>
      <c r="D26" s="275" t="s">
        <v>303</v>
      </c>
      <c r="E26" s="20" t="s">
        <v>19</v>
      </c>
      <c r="F26" s="276">
        <v>1.2150000000000001</v>
      </c>
      <c r="G26" s="37"/>
      <c r="H26" s="42"/>
    </row>
    <row r="27" spans="1:8" s="2" customFormat="1" ht="16.75" customHeight="1">
      <c r="A27" s="37"/>
      <c r="B27" s="42"/>
      <c r="C27" s="275" t="s">
        <v>19</v>
      </c>
      <c r="D27" s="275" t="s">
        <v>304</v>
      </c>
      <c r="E27" s="20" t="s">
        <v>19</v>
      </c>
      <c r="F27" s="276">
        <v>1.7450000000000001</v>
      </c>
      <c r="G27" s="37"/>
      <c r="H27" s="42"/>
    </row>
    <row r="28" spans="1:8" s="2" customFormat="1" ht="16.75" customHeight="1">
      <c r="A28" s="37"/>
      <c r="B28" s="42"/>
      <c r="C28" s="275" t="s">
        <v>19</v>
      </c>
      <c r="D28" s="275" t="s">
        <v>305</v>
      </c>
      <c r="E28" s="20" t="s">
        <v>19</v>
      </c>
      <c r="F28" s="276">
        <v>0.80800000000000005</v>
      </c>
      <c r="G28" s="37"/>
      <c r="H28" s="42"/>
    </row>
    <row r="29" spans="1:8" s="2" customFormat="1" ht="16.75" customHeight="1">
      <c r="A29" s="37"/>
      <c r="B29" s="42"/>
      <c r="C29" s="275" t="s">
        <v>19</v>
      </c>
      <c r="D29" s="275" t="s">
        <v>306</v>
      </c>
      <c r="E29" s="20" t="s">
        <v>19</v>
      </c>
      <c r="F29" s="276">
        <v>0.9</v>
      </c>
      <c r="G29" s="37"/>
      <c r="H29" s="42"/>
    </row>
    <row r="30" spans="1:8" s="2" customFormat="1" ht="16.75" customHeight="1">
      <c r="A30" s="37"/>
      <c r="B30" s="42"/>
      <c r="C30" s="275" t="s">
        <v>198</v>
      </c>
      <c r="D30" s="275" t="s">
        <v>273</v>
      </c>
      <c r="E30" s="20" t="s">
        <v>19</v>
      </c>
      <c r="F30" s="276">
        <v>4.6680000000000001</v>
      </c>
      <c r="G30" s="37"/>
      <c r="H30" s="42"/>
    </row>
    <row r="31" spans="1:8" s="2" customFormat="1" ht="16.75" customHeight="1">
      <c r="A31" s="37"/>
      <c r="B31" s="42"/>
      <c r="C31" s="277" t="s">
        <v>1270</v>
      </c>
      <c r="D31" s="37"/>
      <c r="E31" s="37"/>
      <c r="F31" s="37"/>
      <c r="G31" s="37"/>
      <c r="H31" s="42"/>
    </row>
    <row r="32" spans="1:8" s="2" customFormat="1" ht="16.75" customHeight="1">
      <c r="A32" s="37"/>
      <c r="B32" s="42"/>
      <c r="C32" s="275" t="s">
        <v>769</v>
      </c>
      <c r="D32" s="275" t="s">
        <v>1276</v>
      </c>
      <c r="E32" s="20" t="s">
        <v>267</v>
      </c>
      <c r="F32" s="276">
        <v>4.6680000000000001</v>
      </c>
      <c r="G32" s="37"/>
      <c r="H32" s="42"/>
    </row>
    <row r="33" spans="1:8" s="2" customFormat="1" ht="16.75" customHeight="1">
      <c r="A33" s="37"/>
      <c r="B33" s="42"/>
      <c r="C33" s="275" t="s">
        <v>296</v>
      </c>
      <c r="D33" s="275" t="s">
        <v>1277</v>
      </c>
      <c r="E33" s="20" t="s">
        <v>267</v>
      </c>
      <c r="F33" s="276">
        <v>4.6680000000000001</v>
      </c>
      <c r="G33" s="37"/>
      <c r="H33" s="42"/>
    </row>
    <row r="34" spans="1:8" s="2" customFormat="1" ht="16.75" customHeight="1">
      <c r="A34" s="37"/>
      <c r="B34" s="42"/>
      <c r="C34" s="275" t="s">
        <v>307</v>
      </c>
      <c r="D34" s="275" t="s">
        <v>1278</v>
      </c>
      <c r="E34" s="20" t="s">
        <v>267</v>
      </c>
      <c r="F34" s="276">
        <v>4.6680000000000001</v>
      </c>
      <c r="G34" s="37"/>
      <c r="H34" s="42"/>
    </row>
    <row r="35" spans="1:8" s="2" customFormat="1" ht="16.75" customHeight="1">
      <c r="A35" s="37"/>
      <c r="B35" s="42"/>
      <c r="C35" s="275" t="s">
        <v>311</v>
      </c>
      <c r="D35" s="275" t="s">
        <v>1279</v>
      </c>
      <c r="E35" s="20" t="s">
        <v>267</v>
      </c>
      <c r="F35" s="276">
        <v>4.6680000000000001</v>
      </c>
      <c r="G35" s="37"/>
      <c r="H35" s="42"/>
    </row>
    <row r="36" spans="1:8" s="2" customFormat="1" ht="16.75" customHeight="1">
      <c r="A36" s="37"/>
      <c r="B36" s="42"/>
      <c r="C36" s="275" t="s">
        <v>414</v>
      </c>
      <c r="D36" s="275" t="s">
        <v>415</v>
      </c>
      <c r="E36" s="20" t="s">
        <v>267</v>
      </c>
      <c r="F36" s="276">
        <v>2.6840000000000002</v>
      </c>
      <c r="G36" s="37"/>
      <c r="H36" s="42"/>
    </row>
    <row r="37" spans="1:8" s="2" customFormat="1" ht="16.75" customHeight="1">
      <c r="A37" s="37"/>
      <c r="B37" s="42"/>
      <c r="C37" s="275" t="s">
        <v>777</v>
      </c>
      <c r="D37" s="275" t="s">
        <v>778</v>
      </c>
      <c r="E37" s="20" t="s">
        <v>267</v>
      </c>
      <c r="F37" s="276">
        <v>2.6840000000000002</v>
      </c>
      <c r="G37" s="37"/>
      <c r="H37" s="42"/>
    </row>
    <row r="38" spans="1:8" s="8" customFormat="1" ht="16.75" customHeight="1">
      <c r="A38" s="112"/>
      <c r="B38" s="113"/>
      <c r="C38" s="278" t="s">
        <v>195</v>
      </c>
      <c r="D38" s="272" t="s">
        <v>196</v>
      </c>
      <c r="E38" s="272" t="s">
        <v>19</v>
      </c>
      <c r="F38" s="279">
        <v>442.93</v>
      </c>
      <c r="G38" s="112"/>
      <c r="H38" s="113"/>
    </row>
    <row r="39" spans="1:8" s="2" customFormat="1" ht="16.75" customHeight="1">
      <c r="A39" s="37"/>
      <c r="B39" s="42"/>
      <c r="C39" s="275" t="s">
        <v>19</v>
      </c>
      <c r="D39" s="275" t="s">
        <v>1280</v>
      </c>
      <c r="E39" s="20" t="s">
        <v>19</v>
      </c>
      <c r="F39" s="276">
        <v>86.13</v>
      </c>
      <c r="G39" s="37"/>
      <c r="H39" s="42"/>
    </row>
    <row r="40" spans="1:8" s="2" customFormat="1" ht="16.75" customHeight="1">
      <c r="A40" s="37"/>
      <c r="B40" s="42"/>
      <c r="C40" s="275" t="s">
        <v>19</v>
      </c>
      <c r="D40" s="275" t="s">
        <v>1281</v>
      </c>
      <c r="E40" s="20" t="s">
        <v>19</v>
      </c>
      <c r="F40" s="276">
        <v>112.67</v>
      </c>
      <c r="G40" s="37"/>
      <c r="H40" s="42"/>
    </row>
    <row r="41" spans="1:8" s="2" customFormat="1" ht="16.75" customHeight="1">
      <c r="A41" s="37"/>
      <c r="B41" s="42"/>
      <c r="C41" s="275" t="s">
        <v>19</v>
      </c>
      <c r="D41" s="275" t="s">
        <v>1282</v>
      </c>
      <c r="E41" s="20" t="s">
        <v>19</v>
      </c>
      <c r="F41" s="276">
        <v>106.81</v>
      </c>
      <c r="G41" s="37"/>
      <c r="H41" s="42"/>
    </row>
    <row r="42" spans="1:8" s="2" customFormat="1" ht="16.75" customHeight="1">
      <c r="A42" s="37"/>
      <c r="B42" s="42"/>
      <c r="C42" s="275" t="s">
        <v>19</v>
      </c>
      <c r="D42" s="275" t="s">
        <v>1283</v>
      </c>
      <c r="E42" s="20" t="s">
        <v>19</v>
      </c>
      <c r="F42" s="276">
        <v>137.32</v>
      </c>
      <c r="G42" s="37"/>
      <c r="H42" s="42"/>
    </row>
    <row r="43" spans="1:8" s="2" customFormat="1" ht="16.75" customHeight="1">
      <c r="A43" s="37"/>
      <c r="B43" s="42"/>
      <c r="C43" s="277" t="s">
        <v>1270</v>
      </c>
      <c r="D43" s="37"/>
      <c r="E43" s="37"/>
      <c r="F43" s="37"/>
      <c r="G43" s="37"/>
      <c r="H43" s="42"/>
    </row>
    <row r="44" spans="1:8" s="2" customFormat="1" ht="16.75" customHeight="1">
      <c r="A44" s="37"/>
      <c r="B44" s="42"/>
      <c r="C44" s="275" t="s">
        <v>543</v>
      </c>
      <c r="D44" s="275" t="s">
        <v>1284</v>
      </c>
      <c r="E44" s="20" t="s">
        <v>267</v>
      </c>
      <c r="F44" s="276">
        <v>442.93</v>
      </c>
      <c r="G44" s="37"/>
      <c r="H44" s="42"/>
    </row>
    <row r="45" spans="1:8" s="2" customFormat="1" ht="16.75" customHeight="1">
      <c r="A45" s="37"/>
      <c r="B45" s="42"/>
      <c r="C45" s="275" t="s">
        <v>610</v>
      </c>
      <c r="D45" s="275" t="s">
        <v>1285</v>
      </c>
      <c r="E45" s="20" t="s">
        <v>267</v>
      </c>
      <c r="F45" s="276">
        <v>442.93</v>
      </c>
      <c r="G45" s="37"/>
      <c r="H45" s="42"/>
    </row>
    <row r="46" spans="1:8" s="2" customFormat="1" ht="20">
      <c r="A46" s="37"/>
      <c r="B46" s="42"/>
      <c r="C46" s="275" t="s">
        <v>718</v>
      </c>
      <c r="D46" s="275" t="s">
        <v>1286</v>
      </c>
      <c r="E46" s="20" t="s">
        <v>267</v>
      </c>
      <c r="F46" s="276">
        <v>442.93</v>
      </c>
      <c r="G46" s="37"/>
      <c r="H46" s="42"/>
    </row>
    <row r="47" spans="1:8" s="8" customFormat="1" ht="16.75" customHeight="1">
      <c r="A47" s="112"/>
      <c r="B47" s="113"/>
      <c r="C47" s="278" t="s">
        <v>200</v>
      </c>
      <c r="D47" s="272" t="s">
        <v>201</v>
      </c>
      <c r="E47" s="272" t="s">
        <v>19</v>
      </c>
      <c r="F47" s="279">
        <v>405.02</v>
      </c>
      <c r="G47" s="112"/>
      <c r="H47" s="113"/>
    </row>
    <row r="48" spans="1:8" s="2" customFormat="1" ht="16.75" customHeight="1">
      <c r="A48" s="37"/>
      <c r="B48" s="42"/>
      <c r="C48" s="275" t="s">
        <v>19</v>
      </c>
      <c r="D48" s="275" t="s">
        <v>342</v>
      </c>
      <c r="E48" s="20" t="s">
        <v>19</v>
      </c>
      <c r="F48" s="276">
        <v>92.07</v>
      </c>
      <c r="G48" s="37"/>
      <c r="H48" s="42"/>
    </row>
    <row r="49" spans="1:8" s="2" customFormat="1" ht="16.75" customHeight="1">
      <c r="A49" s="37"/>
      <c r="B49" s="42"/>
      <c r="C49" s="275" t="s">
        <v>19</v>
      </c>
      <c r="D49" s="275" t="s">
        <v>343</v>
      </c>
      <c r="E49" s="20" t="s">
        <v>19</v>
      </c>
      <c r="F49" s="276">
        <v>106.28</v>
      </c>
      <c r="G49" s="37"/>
      <c r="H49" s="42"/>
    </row>
    <row r="50" spans="1:8" s="2" customFormat="1" ht="16.75" customHeight="1">
      <c r="A50" s="37"/>
      <c r="B50" s="42"/>
      <c r="C50" s="275" t="s">
        <v>19</v>
      </c>
      <c r="D50" s="275" t="s">
        <v>344</v>
      </c>
      <c r="E50" s="20" t="s">
        <v>19</v>
      </c>
      <c r="F50" s="276">
        <v>101.06</v>
      </c>
      <c r="G50" s="37"/>
      <c r="H50" s="42"/>
    </row>
    <row r="51" spans="1:8" s="2" customFormat="1" ht="16.75" customHeight="1">
      <c r="A51" s="37"/>
      <c r="B51" s="42"/>
      <c r="C51" s="275" t="s">
        <v>19</v>
      </c>
      <c r="D51" s="275" t="s">
        <v>345</v>
      </c>
      <c r="E51" s="20" t="s">
        <v>19</v>
      </c>
      <c r="F51" s="276">
        <v>105.61</v>
      </c>
      <c r="G51" s="37"/>
      <c r="H51" s="42"/>
    </row>
    <row r="52" spans="1:8" s="2" customFormat="1" ht="16.75" customHeight="1">
      <c r="A52" s="37"/>
      <c r="B52" s="42"/>
      <c r="C52" s="277" t="s">
        <v>1270</v>
      </c>
      <c r="D52" s="37"/>
      <c r="E52" s="37"/>
      <c r="F52" s="37"/>
      <c r="G52" s="37"/>
      <c r="H52" s="42"/>
    </row>
    <row r="53" spans="1:8" s="2" customFormat="1" ht="16.75" customHeight="1">
      <c r="A53" s="37"/>
      <c r="B53" s="42"/>
      <c r="C53" s="275" t="s">
        <v>336</v>
      </c>
      <c r="D53" s="275" t="s">
        <v>1287</v>
      </c>
      <c r="E53" s="20" t="s">
        <v>267</v>
      </c>
      <c r="F53" s="276">
        <v>475.90800000000002</v>
      </c>
      <c r="G53" s="37"/>
      <c r="H53" s="42"/>
    </row>
    <row r="54" spans="1:8" s="2" customFormat="1" ht="20">
      <c r="A54" s="37"/>
      <c r="B54" s="42"/>
      <c r="C54" s="275" t="s">
        <v>382</v>
      </c>
      <c r="D54" s="275" t="s">
        <v>1288</v>
      </c>
      <c r="E54" s="20" t="s">
        <v>267</v>
      </c>
      <c r="F54" s="276">
        <v>405.02</v>
      </c>
      <c r="G54" s="37"/>
      <c r="H54" s="42"/>
    </row>
    <row r="55" spans="1:8" s="2" customFormat="1" ht="20">
      <c r="A55" s="37"/>
      <c r="B55" s="42"/>
      <c r="C55" s="275" t="s">
        <v>446</v>
      </c>
      <c r="D55" s="275" t="s">
        <v>1289</v>
      </c>
      <c r="E55" s="20" t="s">
        <v>267</v>
      </c>
      <c r="F55" s="276">
        <v>405.02</v>
      </c>
      <c r="G55" s="37"/>
      <c r="H55" s="42"/>
    </row>
    <row r="56" spans="1:8" s="2" customFormat="1" ht="20">
      <c r="A56" s="37"/>
      <c r="B56" s="42"/>
      <c r="C56" s="275" t="s">
        <v>451</v>
      </c>
      <c r="D56" s="275" t="s">
        <v>1290</v>
      </c>
      <c r="E56" s="20" t="s">
        <v>267</v>
      </c>
      <c r="F56" s="276">
        <v>475.90800000000002</v>
      </c>
      <c r="G56" s="37"/>
      <c r="H56" s="42"/>
    </row>
    <row r="57" spans="1:8" s="2" customFormat="1" ht="16.75" customHeight="1">
      <c r="A57" s="37"/>
      <c r="B57" s="42"/>
      <c r="C57" s="275" t="s">
        <v>571</v>
      </c>
      <c r="D57" s="275" t="s">
        <v>1291</v>
      </c>
      <c r="E57" s="20" t="s">
        <v>267</v>
      </c>
      <c r="F57" s="276">
        <v>475.90800000000002</v>
      </c>
      <c r="G57" s="37"/>
      <c r="H57" s="42"/>
    </row>
    <row r="58" spans="1:8" s="8" customFormat="1" ht="16.75" customHeight="1">
      <c r="A58" s="112"/>
      <c r="B58" s="113"/>
      <c r="C58" s="278" t="s">
        <v>203</v>
      </c>
      <c r="D58" s="272" t="s">
        <v>204</v>
      </c>
      <c r="E58" s="272" t="s">
        <v>19</v>
      </c>
      <c r="F58" s="279">
        <v>57.225000000000001</v>
      </c>
      <c r="G58" s="112"/>
      <c r="H58" s="113"/>
    </row>
    <row r="59" spans="1:8" s="2" customFormat="1" ht="16.75" customHeight="1">
      <c r="A59" s="37"/>
      <c r="B59" s="42"/>
      <c r="C59" s="275" t="s">
        <v>19</v>
      </c>
      <c r="D59" s="275" t="s">
        <v>520</v>
      </c>
      <c r="E59" s="20" t="s">
        <v>19</v>
      </c>
      <c r="F59" s="276">
        <v>57.225000000000001</v>
      </c>
      <c r="G59" s="37"/>
      <c r="H59" s="42"/>
    </row>
    <row r="60" spans="1:8" s="2" customFormat="1" ht="16.75" customHeight="1">
      <c r="A60" s="37"/>
      <c r="B60" s="42"/>
      <c r="C60" s="277" t="s">
        <v>1270</v>
      </c>
      <c r="D60" s="37"/>
      <c r="E60" s="37"/>
      <c r="F60" s="37"/>
      <c r="G60" s="37"/>
      <c r="H60" s="42"/>
    </row>
    <row r="61" spans="1:8" s="2" customFormat="1" ht="16.75" customHeight="1">
      <c r="A61" s="37"/>
      <c r="B61" s="42"/>
      <c r="C61" s="275" t="s">
        <v>457</v>
      </c>
      <c r="D61" s="275" t="s">
        <v>1292</v>
      </c>
      <c r="E61" s="20" t="s">
        <v>317</v>
      </c>
      <c r="F61" s="276">
        <v>57.225000000000001</v>
      </c>
      <c r="G61" s="37"/>
      <c r="H61" s="42"/>
    </row>
    <row r="62" spans="1:8" s="2" customFormat="1" ht="16.75" customHeight="1">
      <c r="A62" s="37"/>
      <c r="B62" s="42"/>
      <c r="C62" s="275" t="s">
        <v>615</v>
      </c>
      <c r="D62" s="275" t="s">
        <v>1293</v>
      </c>
      <c r="E62" s="20" t="s">
        <v>317</v>
      </c>
      <c r="F62" s="276">
        <v>57.225000000000001</v>
      </c>
      <c r="G62" s="37"/>
      <c r="H62" s="42"/>
    </row>
    <row r="63" spans="1:8" s="2" customFormat="1" ht="16.75" customHeight="1">
      <c r="A63" s="37"/>
      <c r="B63" s="42"/>
      <c r="C63" s="275" t="s">
        <v>516</v>
      </c>
      <c r="D63" s="275" t="s">
        <v>517</v>
      </c>
      <c r="E63" s="20" t="s">
        <v>317</v>
      </c>
      <c r="F63" s="276">
        <v>60.085999999999999</v>
      </c>
      <c r="G63" s="37"/>
      <c r="H63" s="42"/>
    </row>
    <row r="64" spans="1:8" s="8" customFormat="1" ht="16.75" customHeight="1">
      <c r="A64" s="112"/>
      <c r="B64" s="113"/>
      <c r="C64" s="278" t="s">
        <v>206</v>
      </c>
      <c r="D64" s="272" t="s">
        <v>207</v>
      </c>
      <c r="E64" s="272" t="s">
        <v>19</v>
      </c>
      <c r="F64" s="279">
        <v>129.54400000000001</v>
      </c>
      <c r="G64" s="112"/>
      <c r="H64" s="113"/>
    </row>
    <row r="65" spans="1:8" s="2" customFormat="1" ht="16.75" customHeight="1">
      <c r="A65" s="37"/>
      <c r="B65" s="42"/>
      <c r="C65" s="275" t="s">
        <v>19</v>
      </c>
      <c r="D65" s="275" t="s">
        <v>1294</v>
      </c>
      <c r="E65" s="20" t="s">
        <v>19</v>
      </c>
      <c r="F65" s="276">
        <v>51.100999999999999</v>
      </c>
      <c r="G65" s="37"/>
      <c r="H65" s="42"/>
    </row>
    <row r="66" spans="1:8" s="2" customFormat="1" ht="16.75" customHeight="1">
      <c r="A66" s="37"/>
      <c r="B66" s="42"/>
      <c r="C66" s="275" t="s">
        <v>19</v>
      </c>
      <c r="D66" s="275" t="s">
        <v>1295</v>
      </c>
      <c r="E66" s="20" t="s">
        <v>19</v>
      </c>
      <c r="F66" s="276">
        <v>53.192999999999998</v>
      </c>
      <c r="G66" s="37"/>
      <c r="H66" s="42"/>
    </row>
    <row r="67" spans="1:8" s="2" customFormat="1" ht="16.75" customHeight="1">
      <c r="A67" s="37"/>
      <c r="B67" s="42"/>
      <c r="C67" s="275" t="s">
        <v>19</v>
      </c>
      <c r="D67" s="275" t="s">
        <v>1296</v>
      </c>
      <c r="E67" s="20" t="s">
        <v>19</v>
      </c>
      <c r="F67" s="276">
        <v>25.25</v>
      </c>
      <c r="G67" s="37"/>
      <c r="H67" s="42"/>
    </row>
    <row r="68" spans="1:8" s="2" customFormat="1" ht="16.75" customHeight="1">
      <c r="A68" s="37"/>
      <c r="B68" s="42"/>
      <c r="C68" s="277" t="s">
        <v>1270</v>
      </c>
      <c r="D68" s="37"/>
      <c r="E68" s="37"/>
      <c r="F68" s="37"/>
      <c r="G68" s="37"/>
      <c r="H68" s="42"/>
    </row>
    <row r="69" spans="1:8" s="2" customFormat="1" ht="20">
      <c r="A69" s="37"/>
      <c r="B69" s="42"/>
      <c r="C69" s="275" t="s">
        <v>419</v>
      </c>
      <c r="D69" s="275" t="s">
        <v>1297</v>
      </c>
      <c r="E69" s="20" t="s">
        <v>317</v>
      </c>
      <c r="F69" s="276">
        <v>129.54400000000001</v>
      </c>
      <c r="G69" s="37"/>
      <c r="H69" s="42"/>
    </row>
    <row r="70" spans="1:8" s="8" customFormat="1" ht="16.75" customHeight="1">
      <c r="A70" s="112"/>
      <c r="B70" s="113"/>
      <c r="C70" s="278" t="s">
        <v>209</v>
      </c>
      <c r="D70" s="272" t="s">
        <v>210</v>
      </c>
      <c r="E70" s="272" t="s">
        <v>19</v>
      </c>
      <c r="F70" s="279">
        <v>104.643</v>
      </c>
      <c r="G70" s="112"/>
      <c r="H70" s="113"/>
    </row>
    <row r="71" spans="1:8" s="2" customFormat="1" ht="16.75" customHeight="1">
      <c r="A71" s="37"/>
      <c r="B71" s="42"/>
      <c r="C71" s="275" t="s">
        <v>19</v>
      </c>
      <c r="D71" s="275" t="s">
        <v>1298</v>
      </c>
      <c r="E71" s="20" t="s">
        <v>19</v>
      </c>
      <c r="F71" s="276">
        <v>38.25</v>
      </c>
      <c r="G71" s="37"/>
      <c r="H71" s="42"/>
    </row>
    <row r="72" spans="1:8" s="2" customFormat="1" ht="16.75" customHeight="1">
      <c r="A72" s="37"/>
      <c r="B72" s="42"/>
      <c r="C72" s="275" t="s">
        <v>19</v>
      </c>
      <c r="D72" s="275" t="s">
        <v>1299</v>
      </c>
      <c r="E72" s="20" t="s">
        <v>19</v>
      </c>
      <c r="F72" s="276">
        <v>40.243000000000002</v>
      </c>
      <c r="G72" s="37"/>
      <c r="H72" s="42"/>
    </row>
    <row r="73" spans="1:8" s="2" customFormat="1" ht="16.75" customHeight="1">
      <c r="A73" s="37"/>
      <c r="B73" s="42"/>
      <c r="C73" s="275" t="s">
        <v>19</v>
      </c>
      <c r="D73" s="275" t="s">
        <v>1300</v>
      </c>
      <c r="E73" s="20" t="s">
        <v>19</v>
      </c>
      <c r="F73" s="276">
        <v>18.63</v>
      </c>
      <c r="G73" s="37"/>
      <c r="H73" s="42"/>
    </row>
    <row r="74" spans="1:8" s="2" customFormat="1" ht="16.75" customHeight="1">
      <c r="A74" s="37"/>
      <c r="B74" s="42"/>
      <c r="C74" s="275" t="s">
        <v>19</v>
      </c>
      <c r="D74" s="275" t="s">
        <v>1301</v>
      </c>
      <c r="E74" s="20" t="s">
        <v>19</v>
      </c>
      <c r="F74" s="276">
        <v>7.52</v>
      </c>
      <c r="G74" s="37"/>
      <c r="H74" s="42"/>
    </row>
    <row r="75" spans="1:8" s="2" customFormat="1" ht="16.75" customHeight="1">
      <c r="A75" s="37"/>
      <c r="B75" s="42"/>
      <c r="C75" s="277" t="s">
        <v>1270</v>
      </c>
      <c r="D75" s="37"/>
      <c r="E75" s="37"/>
      <c r="F75" s="37"/>
      <c r="G75" s="37"/>
      <c r="H75" s="42"/>
    </row>
    <row r="76" spans="1:8" s="2" customFormat="1" ht="16.75" customHeight="1">
      <c r="A76" s="37"/>
      <c r="B76" s="42"/>
      <c r="C76" s="275" t="s">
        <v>576</v>
      </c>
      <c r="D76" s="275" t="s">
        <v>1302</v>
      </c>
      <c r="E76" s="20" t="s">
        <v>267</v>
      </c>
      <c r="F76" s="276">
        <v>41.856999999999999</v>
      </c>
      <c r="G76" s="37"/>
      <c r="H76" s="42"/>
    </row>
    <row r="77" spans="1:8" s="2" customFormat="1" ht="16.75" customHeight="1">
      <c r="A77" s="37"/>
      <c r="B77" s="42"/>
      <c r="C77" s="275" t="s">
        <v>585</v>
      </c>
      <c r="D77" s="275" t="s">
        <v>1303</v>
      </c>
      <c r="E77" s="20" t="s">
        <v>267</v>
      </c>
      <c r="F77" s="276">
        <v>41.856999999999999</v>
      </c>
      <c r="G77" s="37"/>
      <c r="H77" s="42"/>
    </row>
    <row r="78" spans="1:8" s="2" customFormat="1" ht="16.75" customHeight="1">
      <c r="A78" s="37"/>
      <c r="B78" s="42"/>
      <c r="C78" s="275" t="s">
        <v>483</v>
      </c>
      <c r="D78" s="275" t="s">
        <v>484</v>
      </c>
      <c r="E78" s="20" t="s">
        <v>317</v>
      </c>
      <c r="F78" s="276">
        <v>109.875</v>
      </c>
      <c r="G78" s="37"/>
      <c r="H78" s="42"/>
    </row>
    <row r="79" spans="1:8" s="8" customFormat="1" ht="16.75" customHeight="1">
      <c r="A79" s="112"/>
      <c r="B79" s="113"/>
      <c r="C79" s="278" t="s">
        <v>212</v>
      </c>
      <c r="D79" s="272" t="s">
        <v>213</v>
      </c>
      <c r="E79" s="272" t="s">
        <v>19</v>
      </c>
      <c r="F79" s="279">
        <v>35.420999999999999</v>
      </c>
      <c r="G79" s="112"/>
      <c r="H79" s="113"/>
    </row>
    <row r="80" spans="1:8" s="2" customFormat="1" ht="16.75" customHeight="1">
      <c r="A80" s="37"/>
      <c r="B80" s="42"/>
      <c r="C80" s="275" t="s">
        <v>19</v>
      </c>
      <c r="D80" s="275" t="s">
        <v>281</v>
      </c>
      <c r="E80" s="20" t="s">
        <v>19</v>
      </c>
      <c r="F80" s="276">
        <v>12.851000000000001</v>
      </c>
      <c r="G80" s="37"/>
      <c r="H80" s="42"/>
    </row>
    <row r="81" spans="1:8" s="2" customFormat="1" ht="16.75" customHeight="1">
      <c r="A81" s="37"/>
      <c r="B81" s="42"/>
      <c r="C81" s="275" t="s">
        <v>19</v>
      </c>
      <c r="D81" s="275" t="s">
        <v>282</v>
      </c>
      <c r="E81" s="20" t="s">
        <v>19</v>
      </c>
      <c r="F81" s="276">
        <v>12.95</v>
      </c>
      <c r="G81" s="37"/>
      <c r="H81" s="42"/>
    </row>
    <row r="82" spans="1:8" s="2" customFormat="1" ht="16.75" customHeight="1">
      <c r="A82" s="37"/>
      <c r="B82" s="42"/>
      <c r="C82" s="275" t="s">
        <v>19</v>
      </c>
      <c r="D82" s="275" t="s">
        <v>283</v>
      </c>
      <c r="E82" s="20" t="s">
        <v>19</v>
      </c>
      <c r="F82" s="276">
        <v>6.62</v>
      </c>
      <c r="G82" s="37"/>
      <c r="H82" s="42"/>
    </row>
    <row r="83" spans="1:8" s="2" customFormat="1" ht="16.75" customHeight="1">
      <c r="A83" s="37"/>
      <c r="B83" s="42"/>
      <c r="C83" s="275" t="s">
        <v>19</v>
      </c>
      <c r="D83" s="275" t="s">
        <v>284</v>
      </c>
      <c r="E83" s="20" t="s">
        <v>19</v>
      </c>
      <c r="F83" s="276">
        <v>3</v>
      </c>
      <c r="G83" s="37"/>
      <c r="H83" s="42"/>
    </row>
    <row r="84" spans="1:8" s="2" customFormat="1" ht="16.75" customHeight="1">
      <c r="A84" s="37"/>
      <c r="B84" s="42"/>
      <c r="C84" s="277" t="s">
        <v>1270</v>
      </c>
      <c r="D84" s="37"/>
      <c r="E84" s="37"/>
      <c r="F84" s="37"/>
      <c r="G84" s="37"/>
      <c r="H84" s="42"/>
    </row>
    <row r="85" spans="1:8" s="2" customFormat="1" ht="16.75" customHeight="1">
      <c r="A85" s="37"/>
      <c r="B85" s="42"/>
      <c r="C85" s="275" t="s">
        <v>498</v>
      </c>
      <c r="D85" s="275" t="s">
        <v>499</v>
      </c>
      <c r="E85" s="20" t="s">
        <v>317</v>
      </c>
      <c r="F85" s="276">
        <v>37.192</v>
      </c>
      <c r="G85" s="37"/>
      <c r="H85" s="42"/>
    </row>
    <row r="86" spans="1:8" s="8" customFormat="1" ht="16.75" customHeight="1">
      <c r="A86" s="112"/>
      <c r="B86" s="113"/>
      <c r="C86" s="278" t="s">
        <v>216</v>
      </c>
      <c r="D86" s="272" t="s">
        <v>217</v>
      </c>
      <c r="E86" s="272" t="s">
        <v>19</v>
      </c>
      <c r="F86" s="279">
        <v>36.32</v>
      </c>
      <c r="G86" s="112"/>
      <c r="H86" s="113"/>
    </row>
    <row r="87" spans="1:8" s="2" customFormat="1" ht="16.75" customHeight="1">
      <c r="A87" s="37"/>
      <c r="B87" s="42"/>
      <c r="C87" s="275" t="s">
        <v>19</v>
      </c>
      <c r="D87" s="275" t="s">
        <v>1304</v>
      </c>
      <c r="E87" s="20" t="s">
        <v>19</v>
      </c>
      <c r="F87" s="276">
        <v>13.95</v>
      </c>
      <c r="G87" s="37"/>
      <c r="H87" s="42"/>
    </row>
    <row r="88" spans="1:8" s="2" customFormat="1" ht="16.75" customHeight="1">
      <c r="A88" s="37"/>
      <c r="B88" s="42"/>
      <c r="C88" s="275" t="s">
        <v>19</v>
      </c>
      <c r="D88" s="275" t="s">
        <v>1305</v>
      </c>
      <c r="E88" s="20" t="s">
        <v>19</v>
      </c>
      <c r="F88" s="276">
        <v>12.75</v>
      </c>
      <c r="G88" s="37"/>
      <c r="H88" s="42"/>
    </row>
    <row r="89" spans="1:8" s="2" customFormat="1" ht="16.75" customHeight="1">
      <c r="A89" s="37"/>
      <c r="B89" s="42"/>
      <c r="C89" s="275" t="s">
        <v>19</v>
      </c>
      <c r="D89" s="275" t="s">
        <v>1306</v>
      </c>
      <c r="E89" s="20" t="s">
        <v>19</v>
      </c>
      <c r="F89" s="276">
        <v>6.62</v>
      </c>
      <c r="G89" s="37"/>
      <c r="H89" s="42"/>
    </row>
    <row r="90" spans="1:8" s="2" customFormat="1" ht="16.75" customHeight="1">
      <c r="A90" s="37"/>
      <c r="B90" s="42"/>
      <c r="C90" s="275" t="s">
        <v>19</v>
      </c>
      <c r="D90" s="275" t="s">
        <v>1307</v>
      </c>
      <c r="E90" s="20" t="s">
        <v>19</v>
      </c>
      <c r="F90" s="276">
        <v>3</v>
      </c>
      <c r="G90" s="37"/>
      <c r="H90" s="42"/>
    </row>
    <row r="91" spans="1:8" s="2" customFormat="1" ht="16.75" customHeight="1">
      <c r="A91" s="37"/>
      <c r="B91" s="42"/>
      <c r="C91" s="277" t="s">
        <v>1270</v>
      </c>
      <c r="D91" s="37"/>
      <c r="E91" s="37"/>
      <c r="F91" s="37"/>
      <c r="G91" s="37"/>
      <c r="H91" s="42"/>
    </row>
    <row r="92" spans="1:8" s="2" customFormat="1" ht="16.75" customHeight="1">
      <c r="A92" s="37"/>
      <c r="B92" s="42"/>
      <c r="C92" s="275" t="s">
        <v>507</v>
      </c>
      <c r="D92" s="275" t="s">
        <v>508</v>
      </c>
      <c r="E92" s="20" t="s">
        <v>317</v>
      </c>
      <c r="F92" s="276">
        <v>38.136000000000003</v>
      </c>
      <c r="G92" s="37"/>
      <c r="H92" s="42"/>
    </row>
    <row r="93" spans="1:8" s="8" customFormat="1" ht="16.75" customHeight="1">
      <c r="A93" s="112"/>
      <c r="B93" s="113"/>
      <c r="C93" s="278" t="s">
        <v>219</v>
      </c>
      <c r="D93" s="272" t="s">
        <v>220</v>
      </c>
      <c r="E93" s="272" t="s">
        <v>19</v>
      </c>
      <c r="F93" s="279">
        <v>134.571</v>
      </c>
      <c r="G93" s="112"/>
      <c r="H93" s="113"/>
    </row>
    <row r="94" spans="1:8" s="2" customFormat="1" ht="16.75" customHeight="1">
      <c r="A94" s="37"/>
      <c r="B94" s="42"/>
      <c r="C94" s="275" t="s">
        <v>19</v>
      </c>
      <c r="D94" s="275" t="s">
        <v>1308</v>
      </c>
      <c r="E94" s="20" t="s">
        <v>19</v>
      </c>
      <c r="F94" s="276">
        <v>134.571</v>
      </c>
      <c r="G94" s="37"/>
      <c r="H94" s="42"/>
    </row>
    <row r="95" spans="1:8" s="2" customFormat="1" ht="16.75" customHeight="1">
      <c r="A95" s="37"/>
      <c r="B95" s="42"/>
      <c r="C95" s="277" t="s">
        <v>1270</v>
      </c>
      <c r="D95" s="37"/>
      <c r="E95" s="37"/>
      <c r="F95" s="37"/>
      <c r="G95" s="37"/>
      <c r="H95" s="42"/>
    </row>
    <row r="96" spans="1:8" s="2" customFormat="1" ht="16.75" customHeight="1">
      <c r="A96" s="37"/>
      <c r="B96" s="42"/>
      <c r="C96" s="275" t="s">
        <v>475</v>
      </c>
      <c r="D96" s="275" t="s">
        <v>476</v>
      </c>
      <c r="E96" s="20" t="s">
        <v>317</v>
      </c>
      <c r="F96" s="276">
        <v>141.30000000000001</v>
      </c>
      <c r="G96" s="37"/>
      <c r="H96" s="42"/>
    </row>
    <row r="97" spans="1:8" s="8" customFormat="1" ht="16.75" customHeight="1">
      <c r="A97" s="112"/>
      <c r="B97" s="113"/>
      <c r="C97" s="278" t="s">
        <v>222</v>
      </c>
      <c r="D97" s="272" t="s">
        <v>223</v>
      </c>
      <c r="E97" s="272" t="s">
        <v>19</v>
      </c>
      <c r="F97" s="279">
        <v>35.420999999999999</v>
      </c>
      <c r="G97" s="112"/>
      <c r="H97" s="113"/>
    </row>
    <row r="98" spans="1:8" s="2" customFormat="1" ht="16.75" customHeight="1">
      <c r="A98" s="37"/>
      <c r="B98" s="42"/>
      <c r="C98" s="275" t="s">
        <v>19</v>
      </c>
      <c r="D98" s="275" t="s">
        <v>213</v>
      </c>
      <c r="E98" s="20" t="s">
        <v>19</v>
      </c>
      <c r="F98" s="276">
        <v>35.420999999999999</v>
      </c>
      <c r="G98" s="37"/>
      <c r="H98" s="42"/>
    </row>
    <row r="99" spans="1:8" s="2" customFormat="1" ht="16.75" customHeight="1">
      <c r="A99" s="37"/>
      <c r="B99" s="42"/>
      <c r="C99" s="277" t="s">
        <v>1270</v>
      </c>
      <c r="D99" s="37"/>
      <c r="E99" s="37"/>
      <c r="F99" s="37"/>
      <c r="G99" s="37"/>
      <c r="H99" s="42"/>
    </row>
    <row r="100" spans="1:8" s="2" customFormat="1" ht="20">
      <c r="A100" s="37"/>
      <c r="B100" s="42"/>
      <c r="C100" s="275" t="s">
        <v>408</v>
      </c>
      <c r="D100" s="275" t="s">
        <v>1309</v>
      </c>
      <c r="E100" s="20" t="s">
        <v>317</v>
      </c>
      <c r="F100" s="276">
        <v>35.420999999999999</v>
      </c>
      <c r="G100" s="37"/>
      <c r="H100" s="42"/>
    </row>
    <row r="101" spans="1:8" s="8" customFormat="1" ht="16.75" customHeight="1">
      <c r="A101" s="112"/>
      <c r="B101" s="113"/>
      <c r="C101" s="278" t="s">
        <v>224</v>
      </c>
      <c r="D101" s="272" t="s">
        <v>225</v>
      </c>
      <c r="E101" s="272" t="s">
        <v>19</v>
      </c>
      <c r="F101" s="279">
        <v>70.888000000000005</v>
      </c>
      <c r="G101" s="112"/>
      <c r="H101" s="113"/>
    </row>
    <row r="102" spans="1:8" s="2" customFormat="1" ht="16.75" customHeight="1">
      <c r="A102" s="37"/>
      <c r="B102" s="42"/>
      <c r="C102" s="275" t="s">
        <v>19</v>
      </c>
      <c r="D102" s="275" t="s">
        <v>330</v>
      </c>
      <c r="E102" s="20" t="s">
        <v>19</v>
      </c>
      <c r="F102" s="276">
        <v>73.239999999999995</v>
      </c>
      <c r="G102" s="37"/>
      <c r="H102" s="42"/>
    </row>
    <row r="103" spans="1:8" s="2" customFormat="1" ht="16.75" customHeight="1">
      <c r="A103" s="37"/>
      <c r="B103" s="42"/>
      <c r="C103" s="275" t="s">
        <v>19</v>
      </c>
      <c r="D103" s="275" t="s">
        <v>331</v>
      </c>
      <c r="E103" s="20" t="s">
        <v>19</v>
      </c>
      <c r="F103" s="276">
        <v>-0.36</v>
      </c>
      <c r="G103" s="37"/>
      <c r="H103" s="42"/>
    </row>
    <row r="104" spans="1:8" s="2" customFormat="1" ht="16.75" customHeight="1">
      <c r="A104" s="37"/>
      <c r="B104" s="42"/>
      <c r="C104" s="275" t="s">
        <v>19</v>
      </c>
      <c r="D104" s="275" t="s">
        <v>332</v>
      </c>
      <c r="E104" s="20" t="s">
        <v>19</v>
      </c>
      <c r="F104" s="276">
        <v>-1.992</v>
      </c>
      <c r="G104" s="37"/>
      <c r="H104" s="42"/>
    </row>
    <row r="105" spans="1:8" s="2" customFormat="1" ht="16.75" customHeight="1">
      <c r="A105" s="37"/>
      <c r="B105" s="42"/>
      <c r="C105" s="277" t="s">
        <v>1270</v>
      </c>
      <c r="D105" s="37"/>
      <c r="E105" s="37"/>
      <c r="F105" s="37"/>
      <c r="G105" s="37"/>
      <c r="H105" s="42"/>
    </row>
    <row r="106" spans="1:8" s="2" customFormat="1" ht="16.75" customHeight="1">
      <c r="A106" s="37"/>
      <c r="B106" s="42"/>
      <c r="C106" s="275" t="s">
        <v>325</v>
      </c>
      <c r="D106" s="275" t="s">
        <v>1310</v>
      </c>
      <c r="E106" s="20" t="s">
        <v>267</v>
      </c>
      <c r="F106" s="276">
        <v>70.888000000000005</v>
      </c>
      <c r="G106" s="37"/>
      <c r="H106" s="42"/>
    </row>
    <row r="107" spans="1:8" s="2" customFormat="1" ht="16.75" customHeight="1">
      <c r="A107" s="37"/>
      <c r="B107" s="42"/>
      <c r="C107" s="275" t="s">
        <v>336</v>
      </c>
      <c r="D107" s="275" t="s">
        <v>1287</v>
      </c>
      <c r="E107" s="20" t="s">
        <v>267</v>
      </c>
      <c r="F107" s="276">
        <v>475.90800000000002</v>
      </c>
      <c r="G107" s="37"/>
      <c r="H107" s="42"/>
    </row>
    <row r="108" spans="1:8" s="2" customFormat="1" ht="20">
      <c r="A108" s="37"/>
      <c r="B108" s="42"/>
      <c r="C108" s="275" t="s">
        <v>382</v>
      </c>
      <c r="D108" s="275" t="s">
        <v>1288</v>
      </c>
      <c r="E108" s="20" t="s">
        <v>267</v>
      </c>
      <c r="F108" s="276">
        <v>70.888000000000005</v>
      </c>
      <c r="G108" s="37"/>
      <c r="H108" s="42"/>
    </row>
    <row r="109" spans="1:8" s="2" customFormat="1" ht="20">
      <c r="A109" s="37"/>
      <c r="B109" s="42"/>
      <c r="C109" s="275" t="s">
        <v>451</v>
      </c>
      <c r="D109" s="275" t="s">
        <v>1290</v>
      </c>
      <c r="E109" s="20" t="s">
        <v>267</v>
      </c>
      <c r="F109" s="276">
        <v>475.90800000000002</v>
      </c>
      <c r="G109" s="37"/>
      <c r="H109" s="42"/>
    </row>
    <row r="110" spans="1:8" s="2" customFormat="1" ht="16.75" customHeight="1">
      <c r="A110" s="37"/>
      <c r="B110" s="42"/>
      <c r="C110" s="275" t="s">
        <v>571</v>
      </c>
      <c r="D110" s="275" t="s">
        <v>1291</v>
      </c>
      <c r="E110" s="20" t="s">
        <v>267</v>
      </c>
      <c r="F110" s="276">
        <v>475.90800000000002</v>
      </c>
      <c r="G110" s="37"/>
      <c r="H110" s="42"/>
    </row>
    <row r="111" spans="1:8" s="8" customFormat="1" ht="16.75" customHeight="1">
      <c r="A111" s="112"/>
      <c r="B111" s="113"/>
      <c r="C111" s="278" t="s">
        <v>227</v>
      </c>
      <c r="D111" s="272" t="s">
        <v>228</v>
      </c>
      <c r="E111" s="272" t="s">
        <v>19</v>
      </c>
      <c r="F111" s="279">
        <v>72.7</v>
      </c>
      <c r="G111" s="112"/>
      <c r="H111" s="113"/>
    </row>
    <row r="112" spans="1:8" s="2" customFormat="1" ht="16.75" customHeight="1">
      <c r="A112" s="37"/>
      <c r="B112" s="42"/>
      <c r="C112" s="275" t="s">
        <v>19</v>
      </c>
      <c r="D112" s="275" t="s">
        <v>1311</v>
      </c>
      <c r="E112" s="20" t="s">
        <v>19</v>
      </c>
      <c r="F112" s="276">
        <v>15.97</v>
      </c>
      <c r="G112" s="37"/>
      <c r="H112" s="42"/>
    </row>
    <row r="113" spans="1:8" s="2" customFormat="1" ht="16.75" customHeight="1">
      <c r="A113" s="37"/>
      <c r="B113" s="42"/>
      <c r="C113" s="275" t="s">
        <v>19</v>
      </c>
      <c r="D113" s="275" t="s">
        <v>1312</v>
      </c>
      <c r="E113" s="20" t="s">
        <v>19</v>
      </c>
      <c r="F113" s="276">
        <v>19.09</v>
      </c>
      <c r="G113" s="37"/>
      <c r="H113" s="42"/>
    </row>
    <row r="114" spans="1:8" s="2" customFormat="1" ht="16.75" customHeight="1">
      <c r="A114" s="37"/>
      <c r="B114" s="42"/>
      <c r="C114" s="275" t="s">
        <v>19</v>
      </c>
      <c r="D114" s="275" t="s">
        <v>1313</v>
      </c>
      <c r="E114" s="20" t="s">
        <v>19</v>
      </c>
      <c r="F114" s="276">
        <v>18.82</v>
      </c>
      <c r="G114" s="37"/>
      <c r="H114" s="42"/>
    </row>
    <row r="115" spans="1:8" s="2" customFormat="1" ht="16.75" customHeight="1">
      <c r="A115" s="37"/>
      <c r="B115" s="42"/>
      <c r="C115" s="275" t="s">
        <v>19</v>
      </c>
      <c r="D115" s="275" t="s">
        <v>1314</v>
      </c>
      <c r="E115" s="20" t="s">
        <v>19</v>
      </c>
      <c r="F115" s="276">
        <v>18.82</v>
      </c>
      <c r="G115" s="37"/>
      <c r="H115" s="42"/>
    </row>
    <row r="116" spans="1:8" s="2" customFormat="1" ht="16.75" customHeight="1">
      <c r="A116" s="37"/>
      <c r="B116" s="42"/>
      <c r="C116" s="277" t="s">
        <v>1270</v>
      </c>
      <c r="D116" s="37"/>
      <c r="E116" s="37"/>
      <c r="F116" s="37"/>
      <c r="G116" s="37"/>
      <c r="H116" s="42"/>
    </row>
    <row r="117" spans="1:8" s="2" customFormat="1" ht="16.75" customHeight="1">
      <c r="A117" s="37"/>
      <c r="B117" s="42"/>
      <c r="C117" s="275" t="s">
        <v>522</v>
      </c>
      <c r="D117" s="275" t="s">
        <v>523</v>
      </c>
      <c r="E117" s="20" t="s">
        <v>317</v>
      </c>
      <c r="F117" s="276">
        <v>72.7</v>
      </c>
      <c r="G117" s="37"/>
      <c r="H117" s="42"/>
    </row>
    <row r="118" spans="1:8" s="8" customFormat="1" ht="16.75" customHeight="1">
      <c r="A118" s="112"/>
      <c r="B118" s="113"/>
      <c r="C118" s="278" t="s">
        <v>230</v>
      </c>
      <c r="D118" s="272" t="s">
        <v>231</v>
      </c>
      <c r="E118" s="272" t="s">
        <v>19</v>
      </c>
      <c r="F118" s="279">
        <v>44.44</v>
      </c>
      <c r="G118" s="112"/>
      <c r="H118" s="113"/>
    </row>
    <row r="119" spans="1:8" s="2" customFormat="1" ht="16.75" customHeight="1">
      <c r="A119" s="37"/>
      <c r="B119" s="42"/>
      <c r="C119" s="275" t="s">
        <v>19</v>
      </c>
      <c r="D119" s="275" t="s">
        <v>1315</v>
      </c>
      <c r="E119" s="20" t="s">
        <v>19</v>
      </c>
      <c r="F119" s="276">
        <v>19</v>
      </c>
      <c r="G119" s="37"/>
      <c r="H119" s="42"/>
    </row>
    <row r="120" spans="1:8" s="2" customFormat="1" ht="16.75" customHeight="1">
      <c r="A120" s="37"/>
      <c r="B120" s="42"/>
      <c r="C120" s="275" t="s">
        <v>19</v>
      </c>
      <c r="D120" s="275" t="s">
        <v>1316</v>
      </c>
      <c r="E120" s="20" t="s">
        <v>19</v>
      </c>
      <c r="F120" s="276">
        <v>15.63</v>
      </c>
      <c r="G120" s="37"/>
      <c r="H120" s="42"/>
    </row>
    <row r="121" spans="1:8" s="2" customFormat="1" ht="16.75" customHeight="1">
      <c r="A121" s="37"/>
      <c r="B121" s="42"/>
      <c r="C121" s="275" t="s">
        <v>19</v>
      </c>
      <c r="D121" s="275" t="s">
        <v>1317</v>
      </c>
      <c r="E121" s="20" t="s">
        <v>19</v>
      </c>
      <c r="F121" s="276">
        <v>9.81</v>
      </c>
      <c r="G121" s="37"/>
      <c r="H121" s="42"/>
    </row>
    <row r="122" spans="1:8" s="2" customFormat="1" ht="16.75" customHeight="1">
      <c r="A122" s="37"/>
      <c r="B122" s="42"/>
      <c r="C122" s="277" t="s">
        <v>1270</v>
      </c>
      <c r="D122" s="37"/>
      <c r="E122" s="37"/>
      <c r="F122" s="37"/>
      <c r="G122" s="37"/>
      <c r="H122" s="42"/>
    </row>
    <row r="123" spans="1:8" s="2" customFormat="1" ht="16.75" customHeight="1">
      <c r="A123" s="37"/>
      <c r="B123" s="42"/>
      <c r="C123" s="275" t="s">
        <v>602</v>
      </c>
      <c r="D123" s="275" t="s">
        <v>1318</v>
      </c>
      <c r="E123" s="20" t="s">
        <v>267</v>
      </c>
      <c r="F123" s="276">
        <v>44.44</v>
      </c>
      <c r="G123" s="37"/>
      <c r="H123" s="42"/>
    </row>
    <row r="124" spans="1:8" s="8" customFormat="1" ht="16.75" customHeight="1">
      <c r="A124" s="112"/>
      <c r="B124" s="113"/>
      <c r="C124" s="278" t="s">
        <v>233</v>
      </c>
      <c r="D124" s="272" t="s">
        <v>234</v>
      </c>
      <c r="E124" s="272" t="s">
        <v>19</v>
      </c>
      <c r="F124" s="279">
        <v>158.69999999999999</v>
      </c>
      <c r="G124" s="112"/>
      <c r="H124" s="113"/>
    </row>
    <row r="125" spans="1:8" s="2" customFormat="1" ht="16.75" customHeight="1">
      <c r="A125" s="37"/>
      <c r="B125" s="42"/>
      <c r="C125" s="275" t="s">
        <v>19</v>
      </c>
      <c r="D125" s="275" t="s">
        <v>1319</v>
      </c>
      <c r="E125" s="20" t="s">
        <v>19</v>
      </c>
      <c r="F125" s="276">
        <v>158.69999999999999</v>
      </c>
      <c r="G125" s="37"/>
      <c r="H125" s="42"/>
    </row>
    <row r="126" spans="1:8" s="2" customFormat="1" ht="16.75" customHeight="1">
      <c r="A126" s="37"/>
      <c r="B126" s="42"/>
      <c r="C126" s="277" t="s">
        <v>1270</v>
      </c>
      <c r="D126" s="37"/>
      <c r="E126" s="37"/>
      <c r="F126" s="37"/>
      <c r="G126" s="37"/>
      <c r="H126" s="42"/>
    </row>
    <row r="127" spans="1:8" s="2" customFormat="1" ht="16.75" customHeight="1">
      <c r="A127" s="37"/>
      <c r="B127" s="42"/>
      <c r="C127" s="275" t="s">
        <v>590</v>
      </c>
      <c r="D127" s="275" t="s">
        <v>1320</v>
      </c>
      <c r="E127" s="20" t="s">
        <v>267</v>
      </c>
      <c r="F127" s="276">
        <v>158.69999999999999</v>
      </c>
      <c r="G127" s="37"/>
      <c r="H127" s="42"/>
    </row>
    <row r="128" spans="1:8" s="8" customFormat="1" ht="16.75" customHeight="1">
      <c r="A128" s="112"/>
      <c r="B128" s="113"/>
      <c r="C128" s="278" t="s">
        <v>239</v>
      </c>
      <c r="D128" s="272" t="s">
        <v>240</v>
      </c>
      <c r="E128" s="272" t="s">
        <v>19</v>
      </c>
      <c r="F128" s="279">
        <v>12.02</v>
      </c>
      <c r="G128" s="112"/>
      <c r="H128" s="113"/>
    </row>
    <row r="129" spans="1:8" s="2" customFormat="1" ht="16.75" customHeight="1">
      <c r="A129" s="37"/>
      <c r="B129" s="42"/>
      <c r="C129" s="275" t="s">
        <v>19</v>
      </c>
      <c r="D129" s="275" t="s">
        <v>1123</v>
      </c>
      <c r="E129" s="20" t="s">
        <v>19</v>
      </c>
      <c r="F129" s="276">
        <v>14.32</v>
      </c>
      <c r="G129" s="37"/>
      <c r="H129" s="42"/>
    </row>
    <row r="130" spans="1:8" s="2" customFormat="1" ht="16.75" customHeight="1">
      <c r="A130" s="37"/>
      <c r="B130" s="42"/>
      <c r="C130" s="275" t="s">
        <v>19</v>
      </c>
      <c r="D130" s="275" t="s">
        <v>1124</v>
      </c>
      <c r="E130" s="20" t="s">
        <v>19</v>
      </c>
      <c r="F130" s="276">
        <v>-2.2999999999999998</v>
      </c>
      <c r="G130" s="37"/>
      <c r="H130" s="42"/>
    </row>
    <row r="131" spans="1:8" s="2" customFormat="1" ht="16.75" customHeight="1">
      <c r="A131" s="37"/>
      <c r="B131" s="42"/>
      <c r="C131" s="277" t="s">
        <v>1270</v>
      </c>
      <c r="D131" s="37"/>
      <c r="E131" s="37"/>
      <c r="F131" s="37"/>
      <c r="G131" s="37"/>
      <c r="H131" s="42"/>
    </row>
    <row r="132" spans="1:8" s="2" customFormat="1" ht="16.75" customHeight="1">
      <c r="A132" s="37"/>
      <c r="B132" s="42"/>
      <c r="C132" s="275" t="s">
        <v>1103</v>
      </c>
      <c r="D132" s="275" t="s">
        <v>1321</v>
      </c>
      <c r="E132" s="20" t="s">
        <v>267</v>
      </c>
      <c r="F132" s="276">
        <v>12.02</v>
      </c>
      <c r="G132" s="37"/>
      <c r="H132" s="42"/>
    </row>
    <row r="133" spans="1:8" s="2" customFormat="1" ht="16.75" customHeight="1">
      <c r="A133" s="37"/>
      <c r="B133" s="42"/>
      <c r="C133" s="275" t="s">
        <v>1118</v>
      </c>
      <c r="D133" s="275" t="s">
        <v>1322</v>
      </c>
      <c r="E133" s="20" t="s">
        <v>267</v>
      </c>
      <c r="F133" s="276">
        <v>12.02</v>
      </c>
      <c r="G133" s="37"/>
      <c r="H133" s="42"/>
    </row>
    <row r="134" spans="1:8" s="2" customFormat="1" ht="16.75" customHeight="1">
      <c r="A134" s="37"/>
      <c r="B134" s="42"/>
      <c r="C134" s="275" t="s">
        <v>1126</v>
      </c>
      <c r="D134" s="275" t="s">
        <v>1323</v>
      </c>
      <c r="E134" s="20" t="s">
        <v>267</v>
      </c>
      <c r="F134" s="276">
        <v>12.02</v>
      </c>
      <c r="G134" s="37"/>
      <c r="H134" s="42"/>
    </row>
    <row r="135" spans="1:8" s="2" customFormat="1" ht="16.75" customHeight="1">
      <c r="A135" s="37"/>
      <c r="B135" s="42"/>
      <c r="C135" s="275" t="s">
        <v>1131</v>
      </c>
      <c r="D135" s="275" t="s">
        <v>1324</v>
      </c>
      <c r="E135" s="20" t="s">
        <v>267</v>
      </c>
      <c r="F135" s="276">
        <v>12.02</v>
      </c>
      <c r="G135" s="37"/>
      <c r="H135" s="42"/>
    </row>
    <row r="136" spans="1:8" s="2" customFormat="1" ht="16.75" customHeight="1">
      <c r="A136" s="37"/>
      <c r="B136" s="42"/>
      <c r="C136" s="275" t="s">
        <v>1136</v>
      </c>
      <c r="D136" s="275" t="s">
        <v>1325</v>
      </c>
      <c r="E136" s="20" t="s">
        <v>267</v>
      </c>
      <c r="F136" s="276">
        <v>12.02</v>
      </c>
      <c r="G136" s="37"/>
      <c r="H136" s="42"/>
    </row>
    <row r="137" spans="1:8" s="2" customFormat="1" ht="16.75" customHeight="1">
      <c r="A137" s="37"/>
      <c r="B137" s="42"/>
      <c r="C137" s="271" t="s">
        <v>19</v>
      </c>
      <c r="D137" s="272" t="s">
        <v>1326</v>
      </c>
      <c r="E137" s="273" t="s">
        <v>19</v>
      </c>
      <c r="F137" s="274">
        <v>31.94</v>
      </c>
      <c r="G137" s="37"/>
      <c r="H137" s="42"/>
    </row>
    <row r="138" spans="1:8" s="2" customFormat="1" ht="16.75" customHeight="1">
      <c r="A138" s="37"/>
      <c r="B138" s="42"/>
      <c r="C138" s="275" t="s">
        <v>19</v>
      </c>
      <c r="D138" s="275" t="s">
        <v>599</v>
      </c>
      <c r="E138" s="20" t="s">
        <v>19</v>
      </c>
      <c r="F138" s="276">
        <v>31.94</v>
      </c>
      <c r="G138" s="37"/>
      <c r="H138" s="42"/>
    </row>
    <row r="139" spans="1:8" s="2" customFormat="1" ht="16.75" customHeight="1">
      <c r="A139" s="37"/>
      <c r="B139" s="42"/>
      <c r="C139" s="271" t="s">
        <v>19</v>
      </c>
      <c r="D139" s="272" t="s">
        <v>1327</v>
      </c>
      <c r="E139" s="273" t="s">
        <v>19</v>
      </c>
      <c r="F139" s="274">
        <v>15.97</v>
      </c>
      <c r="G139" s="37"/>
      <c r="H139" s="42"/>
    </row>
    <row r="140" spans="1:8" s="2" customFormat="1" ht="16.75" customHeight="1">
      <c r="A140" s="37"/>
      <c r="B140" s="42"/>
      <c r="C140" s="275" t="s">
        <v>19</v>
      </c>
      <c r="D140" s="275" t="s">
        <v>531</v>
      </c>
      <c r="E140" s="20" t="s">
        <v>19</v>
      </c>
      <c r="F140" s="276">
        <v>15.97</v>
      </c>
      <c r="G140" s="37"/>
      <c r="H140" s="42"/>
    </row>
    <row r="141" spans="1:8" s="2" customFormat="1" ht="16.75" customHeight="1">
      <c r="A141" s="37"/>
      <c r="B141" s="42"/>
      <c r="C141" s="271" t="s">
        <v>19</v>
      </c>
      <c r="D141" s="272" t="s">
        <v>1328</v>
      </c>
      <c r="E141" s="273" t="s">
        <v>19</v>
      </c>
      <c r="F141" s="274">
        <v>15.72</v>
      </c>
      <c r="G141" s="37"/>
      <c r="H141" s="42"/>
    </row>
    <row r="142" spans="1:8" s="2" customFormat="1" ht="16.75" customHeight="1">
      <c r="A142" s="37"/>
      <c r="B142" s="42"/>
      <c r="C142" s="275" t="s">
        <v>19</v>
      </c>
      <c r="D142" s="275" t="s">
        <v>597</v>
      </c>
      <c r="E142" s="20" t="s">
        <v>19</v>
      </c>
      <c r="F142" s="276">
        <v>15.72</v>
      </c>
      <c r="G142" s="37"/>
      <c r="H142" s="42"/>
    </row>
    <row r="143" spans="1:8" s="2" customFormat="1" ht="16.75" customHeight="1">
      <c r="A143" s="37"/>
      <c r="B143" s="42"/>
      <c r="C143" s="271" t="s">
        <v>19</v>
      </c>
      <c r="D143" s="272" t="s">
        <v>1329</v>
      </c>
      <c r="E143" s="273" t="s">
        <v>19</v>
      </c>
      <c r="F143" s="274">
        <v>15.72</v>
      </c>
      <c r="G143" s="37"/>
      <c r="H143" s="42"/>
    </row>
    <row r="144" spans="1:8" s="2" customFormat="1" ht="16.75" customHeight="1">
      <c r="A144" s="37"/>
      <c r="B144" s="42"/>
      <c r="C144" s="275" t="s">
        <v>19</v>
      </c>
      <c r="D144" s="275" t="s">
        <v>597</v>
      </c>
      <c r="E144" s="20" t="s">
        <v>19</v>
      </c>
      <c r="F144" s="276">
        <v>15.72</v>
      </c>
      <c r="G144" s="37"/>
      <c r="H144" s="42"/>
    </row>
    <row r="145" spans="1:8" s="2" customFormat="1" ht="16.75" customHeight="1">
      <c r="A145" s="37"/>
      <c r="B145" s="42"/>
      <c r="C145" s="271" t="s">
        <v>19</v>
      </c>
      <c r="D145" s="272" t="s">
        <v>1330</v>
      </c>
      <c r="E145" s="273" t="s">
        <v>19</v>
      </c>
      <c r="F145" s="274">
        <v>2.44</v>
      </c>
      <c r="G145" s="37"/>
      <c r="H145" s="42"/>
    </row>
    <row r="146" spans="1:8" s="2" customFormat="1" ht="16.75" customHeight="1">
      <c r="A146" s="37"/>
      <c r="B146" s="42"/>
      <c r="C146" s="275" t="s">
        <v>19</v>
      </c>
      <c r="D146" s="275" t="s">
        <v>555</v>
      </c>
      <c r="E146" s="20" t="s">
        <v>19</v>
      </c>
      <c r="F146" s="276">
        <v>2.44</v>
      </c>
      <c r="G146" s="37"/>
      <c r="H146" s="42"/>
    </row>
    <row r="147" spans="1:8" s="2" customFormat="1" ht="16.75" customHeight="1">
      <c r="A147" s="37"/>
      <c r="B147" s="42"/>
      <c r="C147" s="271" t="s">
        <v>19</v>
      </c>
      <c r="D147" s="272" t="s">
        <v>1331</v>
      </c>
      <c r="E147" s="273" t="s">
        <v>19</v>
      </c>
      <c r="F147" s="274">
        <v>2.08</v>
      </c>
      <c r="G147" s="37"/>
      <c r="H147" s="42"/>
    </row>
    <row r="148" spans="1:8" s="2" customFormat="1" ht="16.75" customHeight="1">
      <c r="A148" s="37"/>
      <c r="B148" s="42"/>
      <c r="C148" s="275" t="s">
        <v>19</v>
      </c>
      <c r="D148" s="275" t="s">
        <v>563</v>
      </c>
      <c r="E148" s="20" t="s">
        <v>19</v>
      </c>
      <c r="F148" s="276">
        <v>2.08</v>
      </c>
      <c r="G148" s="37"/>
      <c r="H148" s="42"/>
    </row>
    <row r="149" spans="1:8" s="2" customFormat="1" ht="16.75" customHeight="1">
      <c r="A149" s="37"/>
      <c r="B149" s="42"/>
      <c r="C149" s="271" t="s">
        <v>19</v>
      </c>
      <c r="D149" s="272" t="s">
        <v>1332</v>
      </c>
      <c r="E149" s="273" t="s">
        <v>19</v>
      </c>
      <c r="F149" s="274">
        <v>0.42</v>
      </c>
      <c r="G149" s="37"/>
      <c r="H149" s="42"/>
    </row>
    <row r="150" spans="1:8" s="2" customFormat="1" ht="16.75" customHeight="1">
      <c r="A150" s="37"/>
      <c r="B150" s="42"/>
      <c r="C150" s="275" t="s">
        <v>19</v>
      </c>
      <c r="D150" s="275" t="s">
        <v>1116</v>
      </c>
      <c r="E150" s="20" t="s">
        <v>19</v>
      </c>
      <c r="F150" s="276">
        <v>0.42</v>
      </c>
      <c r="G150" s="37"/>
      <c r="H150" s="42"/>
    </row>
    <row r="151" spans="1:8" s="2" customFormat="1" ht="16.75" customHeight="1">
      <c r="A151" s="37"/>
      <c r="B151" s="42"/>
      <c r="C151" s="271" t="s">
        <v>19</v>
      </c>
      <c r="D151" s="272" t="s">
        <v>1333</v>
      </c>
      <c r="E151" s="273" t="s">
        <v>19</v>
      </c>
      <c r="F151" s="274">
        <v>107.57</v>
      </c>
      <c r="G151" s="37"/>
      <c r="H151" s="42"/>
    </row>
    <row r="152" spans="1:8" s="2" customFormat="1" ht="16.75" customHeight="1">
      <c r="A152" s="37"/>
      <c r="B152" s="42"/>
      <c r="C152" s="275" t="s">
        <v>19</v>
      </c>
      <c r="D152" s="275" t="s">
        <v>552</v>
      </c>
      <c r="E152" s="20" t="s">
        <v>19</v>
      </c>
      <c r="F152" s="276">
        <v>107.57</v>
      </c>
      <c r="G152" s="37"/>
      <c r="H152" s="42"/>
    </row>
    <row r="153" spans="1:8" s="2" customFormat="1" ht="16.75" customHeight="1">
      <c r="A153" s="37"/>
      <c r="B153" s="42"/>
      <c r="C153" s="271" t="s">
        <v>19</v>
      </c>
      <c r="D153" s="272" t="s">
        <v>1334</v>
      </c>
      <c r="E153" s="273" t="s">
        <v>19</v>
      </c>
      <c r="F153" s="274">
        <v>136.57</v>
      </c>
      <c r="G153" s="37"/>
      <c r="H153" s="42"/>
    </row>
    <row r="154" spans="1:8" s="2" customFormat="1" ht="16.75" customHeight="1">
      <c r="A154" s="37"/>
      <c r="B154" s="42"/>
      <c r="C154" s="275" t="s">
        <v>19</v>
      </c>
      <c r="D154" s="275" t="s">
        <v>557</v>
      </c>
      <c r="E154" s="20" t="s">
        <v>19</v>
      </c>
      <c r="F154" s="276">
        <v>136.57</v>
      </c>
      <c r="G154" s="37"/>
      <c r="H154" s="42"/>
    </row>
    <row r="155" spans="1:8" s="2" customFormat="1" ht="16.75" customHeight="1">
      <c r="A155" s="37"/>
      <c r="B155" s="42"/>
      <c r="C155" s="271" t="s">
        <v>19</v>
      </c>
      <c r="D155" s="272" t="s">
        <v>1335</v>
      </c>
      <c r="E155" s="273" t="s">
        <v>19</v>
      </c>
      <c r="F155" s="274">
        <v>113.69</v>
      </c>
      <c r="G155" s="37"/>
      <c r="H155" s="42"/>
    </row>
    <row r="156" spans="1:8" s="2" customFormat="1" ht="16.75" customHeight="1">
      <c r="A156" s="37"/>
      <c r="B156" s="42"/>
      <c r="C156" s="275" t="s">
        <v>19</v>
      </c>
      <c r="D156" s="275" t="s">
        <v>565</v>
      </c>
      <c r="E156" s="20" t="s">
        <v>19</v>
      </c>
      <c r="F156" s="276">
        <v>113.69</v>
      </c>
      <c r="G156" s="37"/>
      <c r="H156" s="42"/>
    </row>
    <row r="157" spans="1:8" s="2" customFormat="1" ht="16.75" customHeight="1">
      <c r="A157" s="37"/>
      <c r="B157" s="42"/>
      <c r="C157" s="271" t="s">
        <v>19</v>
      </c>
      <c r="D157" s="272" t="s">
        <v>1283</v>
      </c>
      <c r="E157" s="273" t="s">
        <v>19</v>
      </c>
      <c r="F157" s="274">
        <v>137.32</v>
      </c>
      <c r="G157" s="37"/>
      <c r="H157" s="42"/>
    </row>
    <row r="158" spans="1:8" s="2" customFormat="1" ht="16.75" customHeight="1">
      <c r="A158" s="37"/>
      <c r="B158" s="42"/>
      <c r="C158" s="275" t="s">
        <v>19</v>
      </c>
      <c r="D158" s="275" t="s">
        <v>569</v>
      </c>
      <c r="E158" s="20" t="s">
        <v>19</v>
      </c>
      <c r="F158" s="276">
        <v>137.32</v>
      </c>
      <c r="G158" s="37"/>
      <c r="H158" s="42"/>
    </row>
    <row r="159" spans="1:8" s="2" customFormat="1" ht="16.75" customHeight="1">
      <c r="A159" s="37"/>
      <c r="B159" s="42"/>
      <c r="C159" s="271" t="s">
        <v>19</v>
      </c>
      <c r="D159" s="272" t="s">
        <v>1336</v>
      </c>
      <c r="E159" s="273" t="s">
        <v>19</v>
      </c>
      <c r="F159" s="274">
        <v>0.44</v>
      </c>
      <c r="G159" s="37"/>
      <c r="H159" s="42"/>
    </row>
    <row r="160" spans="1:8" s="2" customFormat="1" ht="16.75" customHeight="1">
      <c r="A160" s="37"/>
      <c r="B160" s="42"/>
      <c r="C160" s="275" t="s">
        <v>19</v>
      </c>
      <c r="D160" s="275" t="s">
        <v>1114</v>
      </c>
      <c r="E160" s="20" t="s">
        <v>19</v>
      </c>
      <c r="F160" s="276">
        <v>0.44</v>
      </c>
      <c r="G160" s="37"/>
      <c r="H160" s="42"/>
    </row>
    <row r="161" spans="1:8" s="2" customFormat="1" ht="16.75" customHeight="1">
      <c r="A161" s="37"/>
      <c r="B161" s="42"/>
      <c r="C161" s="271" t="s">
        <v>19</v>
      </c>
      <c r="D161" s="272" t="s">
        <v>1337</v>
      </c>
      <c r="E161" s="273" t="s">
        <v>19</v>
      </c>
      <c r="F161" s="274">
        <v>5.57</v>
      </c>
      <c r="G161" s="37"/>
      <c r="H161" s="42"/>
    </row>
    <row r="162" spans="1:8" s="2" customFormat="1" ht="16.75" customHeight="1">
      <c r="A162" s="37"/>
      <c r="B162" s="42"/>
      <c r="C162" s="275" t="s">
        <v>19</v>
      </c>
      <c r="D162" s="275" t="s">
        <v>561</v>
      </c>
      <c r="E162" s="20" t="s">
        <v>19</v>
      </c>
      <c r="F162" s="276">
        <v>5.57</v>
      </c>
      <c r="G162" s="37"/>
      <c r="H162" s="42"/>
    </row>
    <row r="163" spans="1:8" s="2" customFormat="1" ht="16.75" customHeight="1">
      <c r="A163" s="37"/>
      <c r="B163" s="42"/>
      <c r="C163" s="271" t="s">
        <v>19</v>
      </c>
      <c r="D163" s="272" t="s">
        <v>1304</v>
      </c>
      <c r="E163" s="273" t="s">
        <v>19</v>
      </c>
      <c r="F163" s="274">
        <v>13.95</v>
      </c>
      <c r="G163" s="37"/>
      <c r="H163" s="42"/>
    </row>
    <row r="164" spans="1:8" s="2" customFormat="1" ht="16.75" customHeight="1">
      <c r="A164" s="37"/>
      <c r="B164" s="42"/>
      <c r="C164" s="275" t="s">
        <v>19</v>
      </c>
      <c r="D164" s="275" t="s">
        <v>429</v>
      </c>
      <c r="E164" s="20" t="s">
        <v>19</v>
      </c>
      <c r="F164" s="276">
        <v>13.95</v>
      </c>
      <c r="G164" s="37"/>
      <c r="H164" s="42"/>
    </row>
    <row r="165" spans="1:8" s="2" customFormat="1" ht="16.75" customHeight="1">
      <c r="A165" s="37"/>
      <c r="B165" s="42"/>
      <c r="C165" s="271" t="s">
        <v>19</v>
      </c>
      <c r="D165" s="272" t="s">
        <v>1305</v>
      </c>
      <c r="E165" s="273" t="s">
        <v>19</v>
      </c>
      <c r="F165" s="274">
        <v>12.75</v>
      </c>
      <c r="G165" s="37"/>
      <c r="H165" s="42"/>
    </row>
    <row r="166" spans="1:8" s="2" customFormat="1" ht="16.75" customHeight="1">
      <c r="A166" s="37"/>
      <c r="B166" s="42"/>
      <c r="C166" s="275" t="s">
        <v>19</v>
      </c>
      <c r="D166" s="275" t="s">
        <v>433</v>
      </c>
      <c r="E166" s="20" t="s">
        <v>19</v>
      </c>
      <c r="F166" s="276">
        <v>12.75</v>
      </c>
      <c r="G166" s="37"/>
      <c r="H166" s="42"/>
    </row>
    <row r="167" spans="1:8" s="2" customFormat="1" ht="16.75" customHeight="1">
      <c r="A167" s="37"/>
      <c r="B167" s="42"/>
      <c r="C167" s="271" t="s">
        <v>19</v>
      </c>
      <c r="D167" s="272" t="s">
        <v>1338</v>
      </c>
      <c r="E167" s="273" t="s">
        <v>19</v>
      </c>
      <c r="F167" s="274">
        <v>0.6</v>
      </c>
      <c r="G167" s="37"/>
      <c r="H167" s="42"/>
    </row>
    <row r="168" spans="1:8" s="2" customFormat="1" ht="16.75" customHeight="1">
      <c r="A168" s="37"/>
      <c r="B168" s="42"/>
      <c r="C168" s="275" t="s">
        <v>19</v>
      </c>
      <c r="D168" s="275" t="s">
        <v>294</v>
      </c>
      <c r="E168" s="20" t="s">
        <v>19</v>
      </c>
      <c r="F168" s="276">
        <v>0.6</v>
      </c>
      <c r="G168" s="37"/>
      <c r="H168" s="42"/>
    </row>
    <row r="169" spans="1:8" s="2" customFormat="1" ht="16.75" customHeight="1">
      <c r="A169" s="37"/>
      <c r="B169" s="42"/>
      <c r="C169" s="271" t="s">
        <v>19</v>
      </c>
      <c r="D169" s="272" t="s">
        <v>1306</v>
      </c>
      <c r="E169" s="273" t="s">
        <v>19</v>
      </c>
      <c r="F169" s="274">
        <v>6.62</v>
      </c>
      <c r="G169" s="37"/>
      <c r="H169" s="42"/>
    </row>
    <row r="170" spans="1:8" s="2" customFormat="1" ht="16.75" customHeight="1">
      <c r="A170" s="37"/>
      <c r="B170" s="42"/>
      <c r="C170" s="275" t="s">
        <v>19</v>
      </c>
      <c r="D170" s="275" t="s">
        <v>290</v>
      </c>
      <c r="E170" s="20" t="s">
        <v>19</v>
      </c>
      <c r="F170" s="276">
        <v>6.62</v>
      </c>
      <c r="G170" s="37"/>
      <c r="H170" s="42"/>
    </row>
    <row r="171" spans="1:8" s="2" customFormat="1" ht="16.75" customHeight="1">
      <c r="A171" s="37"/>
      <c r="B171" s="42"/>
      <c r="C171" s="271" t="s">
        <v>19</v>
      </c>
      <c r="D171" s="272" t="s">
        <v>1339</v>
      </c>
      <c r="E171" s="273" t="s">
        <v>19</v>
      </c>
      <c r="F171" s="274">
        <v>2.4</v>
      </c>
      <c r="G171" s="37"/>
      <c r="H171" s="42"/>
    </row>
    <row r="172" spans="1:8" s="2" customFormat="1" ht="16.75" customHeight="1">
      <c r="A172" s="37"/>
      <c r="B172" s="42"/>
      <c r="C172" s="275" t="s">
        <v>19</v>
      </c>
      <c r="D172" s="275" t="s">
        <v>292</v>
      </c>
      <c r="E172" s="20" t="s">
        <v>19</v>
      </c>
      <c r="F172" s="276">
        <v>2.4</v>
      </c>
      <c r="G172" s="37"/>
      <c r="H172" s="42"/>
    </row>
    <row r="173" spans="1:8" s="2" customFormat="1" ht="16.75" customHeight="1">
      <c r="A173" s="37"/>
      <c r="B173" s="42"/>
      <c r="C173" s="271" t="s">
        <v>19</v>
      </c>
      <c r="D173" s="272" t="s">
        <v>1311</v>
      </c>
      <c r="E173" s="273" t="s">
        <v>19</v>
      </c>
      <c r="F173" s="274">
        <v>15.97</v>
      </c>
      <c r="G173" s="37"/>
      <c r="H173" s="42"/>
    </row>
    <row r="174" spans="1:8" s="2" customFormat="1" ht="16.75" customHeight="1">
      <c r="A174" s="37"/>
      <c r="B174" s="42"/>
      <c r="C174" s="275" t="s">
        <v>19</v>
      </c>
      <c r="D174" s="275" t="s">
        <v>531</v>
      </c>
      <c r="E174" s="20" t="s">
        <v>19</v>
      </c>
      <c r="F174" s="276">
        <v>15.97</v>
      </c>
      <c r="G174" s="37"/>
      <c r="H174" s="42"/>
    </row>
    <row r="175" spans="1:8" s="2" customFormat="1" ht="16.75" customHeight="1">
      <c r="A175" s="37"/>
      <c r="B175" s="42"/>
      <c r="C175" s="271" t="s">
        <v>19</v>
      </c>
      <c r="D175" s="272" t="s">
        <v>1312</v>
      </c>
      <c r="E175" s="273" t="s">
        <v>19</v>
      </c>
      <c r="F175" s="274">
        <v>19.09</v>
      </c>
      <c r="G175" s="37"/>
      <c r="H175" s="42"/>
    </row>
    <row r="176" spans="1:8" s="2" customFormat="1" ht="16.75" customHeight="1">
      <c r="A176" s="37"/>
      <c r="B176" s="42"/>
      <c r="C176" s="275" t="s">
        <v>19</v>
      </c>
      <c r="D176" s="275" t="s">
        <v>533</v>
      </c>
      <c r="E176" s="20" t="s">
        <v>19</v>
      </c>
      <c r="F176" s="276">
        <v>19.09</v>
      </c>
      <c r="G176" s="37"/>
      <c r="H176" s="42"/>
    </row>
    <row r="177" spans="1:8" s="2" customFormat="1" ht="16.75" customHeight="1">
      <c r="A177" s="37"/>
      <c r="B177" s="42"/>
      <c r="C177" s="271" t="s">
        <v>19</v>
      </c>
      <c r="D177" s="272" t="s">
        <v>1313</v>
      </c>
      <c r="E177" s="273" t="s">
        <v>19</v>
      </c>
      <c r="F177" s="274">
        <v>18.82</v>
      </c>
      <c r="G177" s="37"/>
      <c r="H177" s="42"/>
    </row>
    <row r="178" spans="1:8" s="2" customFormat="1" ht="16.75" customHeight="1">
      <c r="A178" s="37"/>
      <c r="B178" s="42"/>
      <c r="C178" s="275" t="s">
        <v>19</v>
      </c>
      <c r="D178" s="275" t="s">
        <v>535</v>
      </c>
      <c r="E178" s="20" t="s">
        <v>19</v>
      </c>
      <c r="F178" s="276">
        <v>18.82</v>
      </c>
      <c r="G178" s="37"/>
      <c r="H178" s="42"/>
    </row>
    <row r="179" spans="1:8" s="2" customFormat="1" ht="16.75" customHeight="1">
      <c r="A179" s="37"/>
      <c r="B179" s="42"/>
      <c r="C179" s="271" t="s">
        <v>19</v>
      </c>
      <c r="D179" s="272" t="s">
        <v>1314</v>
      </c>
      <c r="E179" s="273" t="s">
        <v>19</v>
      </c>
      <c r="F179" s="274">
        <v>18.82</v>
      </c>
      <c r="G179" s="37"/>
      <c r="H179" s="42"/>
    </row>
    <row r="180" spans="1:8" s="2" customFormat="1" ht="16.75" customHeight="1">
      <c r="A180" s="37"/>
      <c r="B180" s="42"/>
      <c r="C180" s="275" t="s">
        <v>19</v>
      </c>
      <c r="D180" s="275" t="s">
        <v>535</v>
      </c>
      <c r="E180" s="20" t="s">
        <v>19</v>
      </c>
      <c r="F180" s="276">
        <v>18.82</v>
      </c>
      <c r="G180" s="37"/>
      <c r="H180" s="42"/>
    </row>
    <row r="181" spans="1:8" s="2" customFormat="1" ht="16.75" customHeight="1">
      <c r="A181" s="37"/>
      <c r="B181" s="42"/>
      <c r="C181" s="271" t="s">
        <v>19</v>
      </c>
      <c r="D181" s="272" t="s">
        <v>1123</v>
      </c>
      <c r="E181" s="273" t="s">
        <v>19</v>
      </c>
      <c r="F181" s="274">
        <v>14.32</v>
      </c>
      <c r="G181" s="37"/>
      <c r="H181" s="42"/>
    </row>
    <row r="182" spans="1:8" s="2" customFormat="1" ht="16.75" customHeight="1">
      <c r="A182" s="37"/>
      <c r="B182" s="42"/>
      <c r="C182" s="275" t="s">
        <v>19</v>
      </c>
      <c r="D182" s="275" t="s">
        <v>1110</v>
      </c>
      <c r="E182" s="20" t="s">
        <v>19</v>
      </c>
      <c r="F182" s="276">
        <v>14.32</v>
      </c>
      <c r="G182" s="37"/>
      <c r="H182" s="42"/>
    </row>
    <row r="183" spans="1:8" s="2" customFormat="1" ht="16.75" customHeight="1">
      <c r="A183" s="37"/>
      <c r="B183" s="42"/>
      <c r="C183" s="271" t="s">
        <v>19</v>
      </c>
      <c r="D183" s="272" t="s">
        <v>1340</v>
      </c>
      <c r="E183" s="273" t="s">
        <v>19</v>
      </c>
      <c r="F183" s="274">
        <v>19</v>
      </c>
      <c r="G183" s="37"/>
      <c r="H183" s="42"/>
    </row>
    <row r="184" spans="1:8" s="2" customFormat="1" ht="16.75" customHeight="1">
      <c r="A184" s="37"/>
      <c r="B184" s="42"/>
      <c r="C184" s="275" t="s">
        <v>19</v>
      </c>
      <c r="D184" s="275" t="s">
        <v>349</v>
      </c>
      <c r="E184" s="20" t="s">
        <v>19</v>
      </c>
      <c r="F184" s="276">
        <v>19</v>
      </c>
      <c r="G184" s="37"/>
      <c r="H184" s="42"/>
    </row>
    <row r="185" spans="1:8" s="2" customFormat="1" ht="16.75" customHeight="1">
      <c r="A185" s="37"/>
      <c r="B185" s="42"/>
      <c r="C185" s="271" t="s">
        <v>19</v>
      </c>
      <c r="D185" s="272" t="s">
        <v>1315</v>
      </c>
      <c r="E185" s="273" t="s">
        <v>19</v>
      </c>
      <c r="F185" s="274">
        <v>19</v>
      </c>
      <c r="G185" s="37"/>
      <c r="H185" s="42"/>
    </row>
    <row r="186" spans="1:8" s="2" customFormat="1" ht="16.75" customHeight="1">
      <c r="A186" s="37"/>
      <c r="B186" s="42"/>
      <c r="C186" s="275" t="s">
        <v>19</v>
      </c>
      <c r="D186" s="275" t="s">
        <v>349</v>
      </c>
      <c r="E186" s="20" t="s">
        <v>19</v>
      </c>
      <c r="F186" s="276">
        <v>19</v>
      </c>
      <c r="G186" s="37"/>
      <c r="H186" s="42"/>
    </row>
    <row r="187" spans="1:8" s="2" customFormat="1" ht="16.75" customHeight="1">
      <c r="A187" s="37"/>
      <c r="B187" s="42"/>
      <c r="C187" s="271" t="s">
        <v>19</v>
      </c>
      <c r="D187" s="272" t="s">
        <v>1341</v>
      </c>
      <c r="E187" s="273" t="s">
        <v>19</v>
      </c>
      <c r="F187" s="274">
        <v>13.81</v>
      </c>
      <c r="G187" s="37"/>
      <c r="H187" s="42"/>
    </row>
    <row r="188" spans="1:8" s="2" customFormat="1" ht="16.75" customHeight="1">
      <c r="A188" s="37"/>
      <c r="B188" s="42"/>
      <c r="C188" s="275" t="s">
        <v>19</v>
      </c>
      <c r="D188" s="275" t="s">
        <v>559</v>
      </c>
      <c r="E188" s="20" t="s">
        <v>19</v>
      </c>
      <c r="F188" s="276">
        <v>13.81</v>
      </c>
      <c r="G188" s="37"/>
      <c r="H188" s="42"/>
    </row>
    <row r="189" spans="1:8" s="2" customFormat="1" ht="16.75" customHeight="1">
      <c r="A189" s="37"/>
      <c r="B189" s="42"/>
      <c r="C189" s="271" t="s">
        <v>19</v>
      </c>
      <c r="D189" s="272" t="s">
        <v>1316</v>
      </c>
      <c r="E189" s="273" t="s">
        <v>19</v>
      </c>
      <c r="F189" s="274">
        <v>15.63</v>
      </c>
      <c r="G189" s="37"/>
      <c r="H189" s="42"/>
    </row>
    <row r="190" spans="1:8" s="2" customFormat="1" ht="16.75" customHeight="1">
      <c r="A190" s="37"/>
      <c r="B190" s="42"/>
      <c r="C190" s="275" t="s">
        <v>19</v>
      </c>
      <c r="D190" s="275" t="s">
        <v>353</v>
      </c>
      <c r="E190" s="20" t="s">
        <v>19</v>
      </c>
      <c r="F190" s="276">
        <v>15.63</v>
      </c>
      <c r="G190" s="37"/>
      <c r="H190" s="42"/>
    </row>
    <row r="191" spans="1:8" s="2" customFormat="1" ht="16.75" customHeight="1">
      <c r="A191" s="37"/>
      <c r="B191" s="42"/>
      <c r="C191" s="271" t="s">
        <v>19</v>
      </c>
      <c r="D191" s="272" t="s">
        <v>1342</v>
      </c>
      <c r="E191" s="273" t="s">
        <v>19</v>
      </c>
      <c r="F191" s="274">
        <v>1.44</v>
      </c>
      <c r="G191" s="37"/>
      <c r="H191" s="42"/>
    </row>
    <row r="192" spans="1:8" s="2" customFormat="1" ht="16.75" customHeight="1">
      <c r="A192" s="37"/>
      <c r="B192" s="42"/>
      <c r="C192" s="275" t="s">
        <v>19</v>
      </c>
      <c r="D192" s="275" t="s">
        <v>1112</v>
      </c>
      <c r="E192" s="20" t="s">
        <v>19</v>
      </c>
      <c r="F192" s="276">
        <v>1.44</v>
      </c>
      <c r="G192" s="37"/>
      <c r="H192" s="42"/>
    </row>
    <row r="193" spans="1:8" s="2" customFormat="1" ht="16.75" customHeight="1">
      <c r="A193" s="37"/>
      <c r="B193" s="42"/>
      <c r="C193" s="271" t="s">
        <v>19</v>
      </c>
      <c r="D193" s="272" t="s">
        <v>1343</v>
      </c>
      <c r="E193" s="273" t="s">
        <v>19</v>
      </c>
      <c r="F193" s="274">
        <v>6.88</v>
      </c>
      <c r="G193" s="37"/>
      <c r="H193" s="42"/>
    </row>
    <row r="194" spans="1:8" s="2" customFormat="1" ht="16.75" customHeight="1">
      <c r="A194" s="37"/>
      <c r="B194" s="42"/>
      <c r="C194" s="275" t="s">
        <v>19</v>
      </c>
      <c r="D194" s="275" t="s">
        <v>567</v>
      </c>
      <c r="E194" s="20" t="s">
        <v>19</v>
      </c>
      <c r="F194" s="276">
        <v>6.88</v>
      </c>
      <c r="G194" s="37"/>
      <c r="H194" s="42"/>
    </row>
    <row r="195" spans="1:8" s="2" customFormat="1" ht="16.75" customHeight="1">
      <c r="A195" s="37"/>
      <c r="B195" s="42"/>
      <c r="C195" s="271" t="s">
        <v>19</v>
      </c>
      <c r="D195" s="272" t="s">
        <v>1317</v>
      </c>
      <c r="E195" s="273" t="s">
        <v>19</v>
      </c>
      <c r="F195" s="274">
        <v>9.81</v>
      </c>
      <c r="G195" s="37"/>
      <c r="H195" s="42"/>
    </row>
    <row r="196" spans="1:8" s="2" customFormat="1" ht="16.75" customHeight="1">
      <c r="A196" s="37"/>
      <c r="B196" s="42"/>
      <c r="C196" s="275" t="s">
        <v>19</v>
      </c>
      <c r="D196" s="275" t="s">
        <v>357</v>
      </c>
      <c r="E196" s="20" t="s">
        <v>19</v>
      </c>
      <c r="F196" s="276">
        <v>9.81</v>
      </c>
      <c r="G196" s="37"/>
      <c r="H196" s="42"/>
    </row>
    <row r="197" spans="1:8" s="2" customFormat="1" ht="16.75" customHeight="1">
      <c r="A197" s="37"/>
      <c r="B197" s="42"/>
      <c r="C197" s="271" t="s">
        <v>19</v>
      </c>
      <c r="D197" s="272" t="s">
        <v>1344</v>
      </c>
      <c r="E197" s="273" t="s">
        <v>19</v>
      </c>
      <c r="F197" s="274">
        <v>24.3</v>
      </c>
      <c r="G197" s="37"/>
      <c r="H197" s="42"/>
    </row>
    <row r="198" spans="1:8" s="2" customFormat="1" ht="20">
      <c r="A198" s="37"/>
      <c r="B198" s="42"/>
      <c r="C198" s="275" t="s">
        <v>19</v>
      </c>
      <c r="D198" s="275" t="s">
        <v>427</v>
      </c>
      <c r="E198" s="20" t="s">
        <v>19</v>
      </c>
      <c r="F198" s="276">
        <v>24.3</v>
      </c>
      <c r="G198" s="37"/>
      <c r="H198" s="42"/>
    </row>
    <row r="199" spans="1:8" s="2" customFormat="1" ht="16.75" customHeight="1">
      <c r="A199" s="37"/>
      <c r="B199" s="42"/>
      <c r="C199" s="271" t="s">
        <v>19</v>
      </c>
      <c r="D199" s="272" t="s">
        <v>1345</v>
      </c>
      <c r="E199" s="273" t="s">
        <v>19</v>
      </c>
      <c r="F199" s="274">
        <v>27.492999999999999</v>
      </c>
      <c r="G199" s="37"/>
      <c r="H199" s="42"/>
    </row>
    <row r="200" spans="1:8" s="2" customFormat="1" ht="20">
      <c r="A200" s="37"/>
      <c r="B200" s="42"/>
      <c r="C200" s="275" t="s">
        <v>19</v>
      </c>
      <c r="D200" s="275" t="s">
        <v>431</v>
      </c>
      <c r="E200" s="20" t="s">
        <v>19</v>
      </c>
      <c r="F200" s="276">
        <v>27.492999999999999</v>
      </c>
      <c r="G200" s="37"/>
      <c r="H200" s="42"/>
    </row>
    <row r="201" spans="1:8" s="2" customFormat="1" ht="16.75" customHeight="1">
      <c r="A201" s="37"/>
      <c r="B201" s="42"/>
      <c r="C201" s="271" t="s">
        <v>19</v>
      </c>
      <c r="D201" s="272" t="s">
        <v>1346</v>
      </c>
      <c r="E201" s="273" t="s">
        <v>19</v>
      </c>
      <c r="F201" s="274">
        <v>1.2</v>
      </c>
      <c r="G201" s="37"/>
      <c r="H201" s="42"/>
    </row>
    <row r="202" spans="1:8" s="2" customFormat="1" ht="16.75" customHeight="1">
      <c r="A202" s="37"/>
      <c r="B202" s="42"/>
      <c r="C202" s="275" t="s">
        <v>19</v>
      </c>
      <c r="D202" s="275" t="s">
        <v>491</v>
      </c>
      <c r="E202" s="20" t="s">
        <v>19</v>
      </c>
      <c r="F202" s="276">
        <v>1.2</v>
      </c>
      <c r="G202" s="37"/>
      <c r="H202" s="42"/>
    </row>
    <row r="203" spans="1:8" s="2" customFormat="1" ht="16.75" customHeight="1">
      <c r="A203" s="37"/>
      <c r="B203" s="42"/>
      <c r="C203" s="271" t="s">
        <v>19</v>
      </c>
      <c r="D203" s="272" t="s">
        <v>1347</v>
      </c>
      <c r="E203" s="273" t="s">
        <v>19</v>
      </c>
      <c r="F203" s="274">
        <v>12.01</v>
      </c>
      <c r="G203" s="37"/>
      <c r="H203" s="42"/>
    </row>
    <row r="204" spans="1:8" s="2" customFormat="1" ht="16.75" customHeight="1">
      <c r="A204" s="37"/>
      <c r="B204" s="42"/>
      <c r="C204" s="275" t="s">
        <v>19</v>
      </c>
      <c r="D204" s="275" t="s">
        <v>435</v>
      </c>
      <c r="E204" s="20" t="s">
        <v>19</v>
      </c>
      <c r="F204" s="276">
        <v>12.01</v>
      </c>
      <c r="G204" s="37"/>
      <c r="H204" s="42"/>
    </row>
    <row r="205" spans="1:8" s="2" customFormat="1" ht="16.75" customHeight="1">
      <c r="A205" s="37"/>
      <c r="B205" s="42"/>
      <c r="C205" s="271" t="s">
        <v>19</v>
      </c>
      <c r="D205" s="272" t="s">
        <v>1348</v>
      </c>
      <c r="E205" s="273" t="s">
        <v>19</v>
      </c>
      <c r="F205" s="274">
        <v>3.32</v>
      </c>
      <c r="G205" s="37"/>
      <c r="H205" s="42"/>
    </row>
    <row r="206" spans="1:8" s="2" customFormat="1" ht="16.75" customHeight="1">
      <c r="A206" s="37"/>
      <c r="B206" s="42"/>
      <c r="C206" s="275" t="s">
        <v>19</v>
      </c>
      <c r="D206" s="275" t="s">
        <v>493</v>
      </c>
      <c r="E206" s="20" t="s">
        <v>19</v>
      </c>
      <c r="F206" s="276">
        <v>3.32</v>
      </c>
      <c r="G206" s="37"/>
      <c r="H206" s="42"/>
    </row>
    <row r="207" spans="1:8" s="2" customFormat="1" ht="16.75" customHeight="1">
      <c r="A207" s="37"/>
      <c r="B207" s="42"/>
      <c r="C207" s="271" t="s">
        <v>19</v>
      </c>
      <c r="D207" s="272" t="s">
        <v>281</v>
      </c>
      <c r="E207" s="273" t="s">
        <v>19</v>
      </c>
      <c r="F207" s="274">
        <v>12.851000000000001</v>
      </c>
      <c r="G207" s="37"/>
      <c r="H207" s="42"/>
    </row>
    <row r="208" spans="1:8" s="2" customFormat="1" ht="16.75" customHeight="1">
      <c r="A208" s="37"/>
      <c r="B208" s="42"/>
      <c r="C208" s="275" t="s">
        <v>19</v>
      </c>
      <c r="D208" s="275" t="s">
        <v>286</v>
      </c>
      <c r="E208" s="20" t="s">
        <v>19</v>
      </c>
      <c r="F208" s="276">
        <v>12.851000000000001</v>
      </c>
      <c r="G208" s="37"/>
      <c r="H208" s="42"/>
    </row>
    <row r="209" spans="1:8" s="2" customFormat="1" ht="16.75" customHeight="1">
      <c r="A209" s="37"/>
      <c r="B209" s="42"/>
      <c r="C209" s="271" t="s">
        <v>19</v>
      </c>
      <c r="D209" s="272" t="s">
        <v>1349</v>
      </c>
      <c r="E209" s="273" t="s">
        <v>19</v>
      </c>
      <c r="F209" s="274">
        <v>2.4</v>
      </c>
      <c r="G209" s="37"/>
      <c r="H209" s="42"/>
    </row>
    <row r="210" spans="1:8" s="2" customFormat="1" ht="16.75" customHeight="1">
      <c r="A210" s="37"/>
      <c r="B210" s="42"/>
      <c r="C210" s="275" t="s">
        <v>19</v>
      </c>
      <c r="D210" s="275" t="s">
        <v>292</v>
      </c>
      <c r="E210" s="20" t="s">
        <v>19</v>
      </c>
      <c r="F210" s="276">
        <v>2.4</v>
      </c>
      <c r="G210" s="37"/>
      <c r="H210" s="42"/>
    </row>
    <row r="211" spans="1:8" s="2" customFormat="1" ht="16.75" customHeight="1">
      <c r="A211" s="37"/>
      <c r="B211" s="42"/>
      <c r="C211" s="271" t="s">
        <v>19</v>
      </c>
      <c r="D211" s="272" t="s">
        <v>282</v>
      </c>
      <c r="E211" s="273" t="s">
        <v>19</v>
      </c>
      <c r="F211" s="274">
        <v>12.95</v>
      </c>
      <c r="G211" s="37"/>
      <c r="H211" s="42"/>
    </row>
    <row r="212" spans="1:8" s="2" customFormat="1" ht="16.75" customHeight="1">
      <c r="A212" s="37"/>
      <c r="B212" s="42"/>
      <c r="C212" s="275" t="s">
        <v>19</v>
      </c>
      <c r="D212" s="275" t="s">
        <v>288</v>
      </c>
      <c r="E212" s="20" t="s">
        <v>19</v>
      </c>
      <c r="F212" s="276">
        <v>12.95</v>
      </c>
      <c r="G212" s="37"/>
      <c r="H212" s="42"/>
    </row>
    <row r="213" spans="1:8" s="2" customFormat="1" ht="16.75" customHeight="1">
      <c r="A213" s="37"/>
      <c r="B213" s="42"/>
      <c r="C213" s="271" t="s">
        <v>19</v>
      </c>
      <c r="D213" s="272" t="s">
        <v>1350</v>
      </c>
      <c r="E213" s="273" t="s">
        <v>19</v>
      </c>
      <c r="F213" s="274">
        <v>0.6</v>
      </c>
      <c r="G213" s="37"/>
      <c r="H213" s="42"/>
    </row>
    <row r="214" spans="1:8" s="2" customFormat="1" ht="16.75" customHeight="1">
      <c r="A214" s="37"/>
      <c r="B214" s="42"/>
      <c r="C214" s="275" t="s">
        <v>19</v>
      </c>
      <c r="D214" s="275" t="s">
        <v>294</v>
      </c>
      <c r="E214" s="20" t="s">
        <v>19</v>
      </c>
      <c r="F214" s="276">
        <v>0.6</v>
      </c>
      <c r="G214" s="37"/>
      <c r="H214" s="42"/>
    </row>
    <row r="215" spans="1:8" s="2" customFormat="1" ht="16.75" customHeight="1">
      <c r="A215" s="37"/>
      <c r="B215" s="42"/>
      <c r="C215" s="271" t="s">
        <v>19</v>
      </c>
      <c r="D215" s="272" t="s">
        <v>283</v>
      </c>
      <c r="E215" s="273" t="s">
        <v>19</v>
      </c>
      <c r="F215" s="274">
        <v>6.62</v>
      </c>
      <c r="G215" s="37"/>
      <c r="H215" s="42"/>
    </row>
    <row r="216" spans="1:8" s="2" customFormat="1" ht="16.75" customHeight="1">
      <c r="A216" s="37"/>
      <c r="B216" s="42"/>
      <c r="C216" s="275" t="s">
        <v>19</v>
      </c>
      <c r="D216" s="275" t="s">
        <v>290</v>
      </c>
      <c r="E216" s="20" t="s">
        <v>19</v>
      </c>
      <c r="F216" s="276">
        <v>6.62</v>
      </c>
      <c r="G216" s="37"/>
      <c r="H216" s="42"/>
    </row>
    <row r="217" spans="1:8" s="2" customFormat="1" ht="16.75" customHeight="1">
      <c r="A217" s="37"/>
      <c r="B217" s="42"/>
      <c r="C217" s="271" t="s">
        <v>19</v>
      </c>
      <c r="D217" s="272" t="s">
        <v>1351</v>
      </c>
      <c r="E217" s="273" t="s">
        <v>19</v>
      </c>
      <c r="F217" s="274">
        <v>111.07</v>
      </c>
      <c r="G217" s="37"/>
      <c r="H217" s="42"/>
    </row>
    <row r="218" spans="1:8" s="2" customFormat="1" ht="16.75" customHeight="1">
      <c r="A218" s="37"/>
      <c r="B218" s="42"/>
      <c r="C218" s="275" t="s">
        <v>19</v>
      </c>
      <c r="D218" s="275" t="s">
        <v>347</v>
      </c>
      <c r="E218" s="20" t="s">
        <v>19</v>
      </c>
      <c r="F218" s="276">
        <v>111.07</v>
      </c>
      <c r="G218" s="37"/>
      <c r="H218" s="42"/>
    </row>
    <row r="219" spans="1:8" s="2" customFormat="1" ht="16.75" customHeight="1">
      <c r="A219" s="37"/>
      <c r="B219" s="42"/>
      <c r="C219" s="271" t="s">
        <v>19</v>
      </c>
      <c r="D219" s="272" t="s">
        <v>1352</v>
      </c>
      <c r="E219" s="273" t="s">
        <v>19</v>
      </c>
      <c r="F219" s="274">
        <v>121.91</v>
      </c>
      <c r="G219" s="37"/>
      <c r="H219" s="42"/>
    </row>
    <row r="220" spans="1:8" s="2" customFormat="1" ht="16.75" customHeight="1">
      <c r="A220" s="37"/>
      <c r="B220" s="42"/>
      <c r="C220" s="275" t="s">
        <v>19</v>
      </c>
      <c r="D220" s="275" t="s">
        <v>351</v>
      </c>
      <c r="E220" s="20" t="s">
        <v>19</v>
      </c>
      <c r="F220" s="276">
        <v>121.91</v>
      </c>
      <c r="G220" s="37"/>
      <c r="H220" s="42"/>
    </row>
    <row r="221" spans="1:8" s="2" customFormat="1" ht="16.75" customHeight="1">
      <c r="A221" s="37"/>
      <c r="B221" s="42"/>
      <c r="C221" s="271" t="s">
        <v>19</v>
      </c>
      <c r="D221" s="272" t="s">
        <v>1353</v>
      </c>
      <c r="E221" s="273" t="s">
        <v>19</v>
      </c>
      <c r="F221" s="274">
        <v>110.87</v>
      </c>
      <c r="G221" s="37"/>
      <c r="H221" s="42"/>
    </row>
    <row r="222" spans="1:8" s="2" customFormat="1" ht="16.75" customHeight="1">
      <c r="A222" s="37"/>
      <c r="B222" s="42"/>
      <c r="C222" s="275" t="s">
        <v>19</v>
      </c>
      <c r="D222" s="275" t="s">
        <v>355</v>
      </c>
      <c r="E222" s="20" t="s">
        <v>19</v>
      </c>
      <c r="F222" s="276">
        <v>110.87</v>
      </c>
      <c r="G222" s="37"/>
      <c r="H222" s="42"/>
    </row>
    <row r="223" spans="1:8" s="2" customFormat="1" ht="16.75" customHeight="1">
      <c r="A223" s="37"/>
      <c r="B223" s="42"/>
      <c r="C223" s="271" t="s">
        <v>19</v>
      </c>
      <c r="D223" s="272" t="s">
        <v>330</v>
      </c>
      <c r="E223" s="273" t="s">
        <v>19</v>
      </c>
      <c r="F223" s="274">
        <v>73.239999999999995</v>
      </c>
      <c r="G223" s="37"/>
      <c r="H223" s="42"/>
    </row>
    <row r="224" spans="1:8" s="2" customFormat="1" ht="16.75" customHeight="1">
      <c r="A224" s="37"/>
      <c r="B224" s="42"/>
      <c r="C224" s="275" t="s">
        <v>19</v>
      </c>
      <c r="D224" s="275" t="s">
        <v>334</v>
      </c>
      <c r="E224" s="20" t="s">
        <v>19</v>
      </c>
      <c r="F224" s="276">
        <v>73.239999999999995</v>
      </c>
      <c r="G224" s="37"/>
      <c r="H224" s="42"/>
    </row>
    <row r="225" spans="1:8" s="2" customFormat="1" ht="16.75" customHeight="1">
      <c r="A225" s="37"/>
      <c r="B225" s="42"/>
      <c r="C225" s="271" t="s">
        <v>19</v>
      </c>
      <c r="D225" s="272" t="s">
        <v>345</v>
      </c>
      <c r="E225" s="273" t="s">
        <v>19</v>
      </c>
      <c r="F225" s="274">
        <v>105.61</v>
      </c>
      <c r="G225" s="37"/>
      <c r="H225" s="42"/>
    </row>
    <row r="226" spans="1:8" s="2" customFormat="1" ht="16.75" customHeight="1">
      <c r="A226" s="37"/>
      <c r="B226" s="42"/>
      <c r="C226" s="275" t="s">
        <v>19</v>
      </c>
      <c r="D226" s="275" t="s">
        <v>359</v>
      </c>
      <c r="E226" s="20" t="s">
        <v>19</v>
      </c>
      <c r="F226" s="276">
        <v>105.61</v>
      </c>
      <c r="G226" s="37"/>
      <c r="H226" s="42"/>
    </row>
    <row r="227" spans="1:8" s="2" customFormat="1" ht="16.75" customHeight="1">
      <c r="A227" s="37"/>
      <c r="B227" s="42"/>
      <c r="C227" s="271" t="s">
        <v>19</v>
      </c>
      <c r="D227" s="272" t="s">
        <v>1308</v>
      </c>
      <c r="E227" s="273" t="s">
        <v>19</v>
      </c>
      <c r="F227" s="274">
        <v>134.571</v>
      </c>
      <c r="G227" s="37"/>
      <c r="H227" s="42"/>
    </row>
    <row r="228" spans="1:8" s="2" customFormat="1" ht="20">
      <c r="A228" s="37"/>
      <c r="B228" s="42"/>
      <c r="C228" s="275" t="s">
        <v>19</v>
      </c>
      <c r="D228" s="275" t="s">
        <v>480</v>
      </c>
      <c r="E228" s="20" t="s">
        <v>19</v>
      </c>
      <c r="F228" s="276">
        <v>134.571</v>
      </c>
      <c r="G228" s="37"/>
      <c r="H228" s="42"/>
    </row>
    <row r="229" spans="1:8" s="2" customFormat="1" ht="16.75" customHeight="1">
      <c r="A229" s="37"/>
      <c r="B229" s="42"/>
      <c r="C229" s="271" t="s">
        <v>19</v>
      </c>
      <c r="D229" s="272" t="s">
        <v>520</v>
      </c>
      <c r="E229" s="273" t="s">
        <v>19</v>
      </c>
      <c r="F229" s="274">
        <v>57.225000000000001</v>
      </c>
      <c r="G229" s="37"/>
      <c r="H229" s="42"/>
    </row>
    <row r="230" spans="1:8" s="2" customFormat="1" ht="16.75" customHeight="1">
      <c r="A230" s="37"/>
      <c r="B230" s="42"/>
      <c r="C230" s="275" t="s">
        <v>19</v>
      </c>
      <c r="D230" s="275" t="s">
        <v>463</v>
      </c>
      <c r="E230" s="20" t="s">
        <v>19</v>
      </c>
      <c r="F230" s="276">
        <v>57.225000000000001</v>
      </c>
      <c r="G230" s="37"/>
      <c r="H230" s="42"/>
    </row>
    <row r="231" spans="1:8" s="2" customFormat="1" ht="7.4" customHeight="1">
      <c r="A231" s="37"/>
      <c r="B231" s="129"/>
      <c r="C231" s="130"/>
      <c r="D231" s="130"/>
      <c r="E231" s="130"/>
      <c r="F231" s="130"/>
      <c r="G231" s="130"/>
      <c r="H231" s="42"/>
    </row>
    <row r="232" spans="1:8" s="2" customFormat="1" ht="10">
      <c r="A232" s="37"/>
      <c r="B232" s="37"/>
      <c r="C232" s="37"/>
      <c r="D232" s="37"/>
      <c r="E232" s="37"/>
      <c r="F232" s="37"/>
      <c r="G232" s="37"/>
      <c r="H232" s="37"/>
    </row>
  </sheetData>
  <sheetProtection algorithmName="SHA-512" hashValue="TFCEfIzGA2PfjSvUzw8zKKIftI92W8uQqSLyCRMTtVdKW/XdkbLsqFomgZq+LlIgJAVjKb7URmOlbuUhConquw==" saltValue="cS2dG/+JlTvvJ5RW74/4MNmSGJmc3CCY7pZ0ZO8MF7+MHfqLLgJkeBJhspOyJd4Oc/ZykSsv6SHA8nX2cY1fkw==" spinCount="100000" sheet="1" objects="1" scenarios="1" formatColumns="0" formatRows="0"/>
  <mergeCells count="2">
    <mergeCell ref="D5:F5"/>
    <mergeCell ref="D6:F6"/>
  </mergeCells>
  <hyperlinks>
    <hyperlink ref="C38" r:id="rId1" xr:uid="{00000000-0004-0000-0300-000000000000}"/>
    <hyperlink ref="C47" r:id="rId2" xr:uid="{00000000-0004-0000-0300-000001000000}"/>
    <hyperlink ref="C58" r:id="rId3" xr:uid="{00000000-0004-0000-0300-000002000000}"/>
    <hyperlink ref="C64" r:id="rId4" xr:uid="{00000000-0004-0000-0300-000003000000}"/>
    <hyperlink ref="C70" r:id="rId5" xr:uid="{00000000-0004-0000-0300-000004000000}"/>
    <hyperlink ref="C79" r:id="rId6" xr:uid="{00000000-0004-0000-0300-000005000000}"/>
    <hyperlink ref="C86" r:id="rId7" xr:uid="{00000000-0004-0000-0300-000006000000}"/>
    <hyperlink ref="C93" r:id="rId8" xr:uid="{00000000-0004-0000-0300-000007000000}"/>
    <hyperlink ref="C97" r:id="rId9" xr:uid="{00000000-0004-0000-0300-000008000000}"/>
    <hyperlink ref="C101" r:id="rId10" xr:uid="{00000000-0004-0000-0300-000009000000}"/>
    <hyperlink ref="C111" r:id="rId11" xr:uid="{00000000-0004-0000-0300-00000A000000}"/>
    <hyperlink ref="C118" r:id="rId12" xr:uid="{00000000-0004-0000-0300-00000B000000}"/>
    <hyperlink ref="C124" r:id="rId13" xr:uid="{00000000-0004-0000-0300-00000C000000}"/>
    <hyperlink ref="C128" r:id="rId14" xr:uid="{00000000-0004-0000-0300-00000D000000}"/>
  </hyperlink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5"/>
  <cols>
    <col min="1" max="1" width="8.33203125" style="280" customWidth="1"/>
    <col min="2" max="2" width="1.6640625" style="280" customWidth="1"/>
    <col min="3" max="4" width="5" style="280" customWidth="1"/>
    <col min="5" max="5" width="11.6640625" style="280" customWidth="1"/>
    <col min="6" max="6" width="9.109375" style="280" customWidth="1"/>
    <col min="7" max="7" width="5" style="280" customWidth="1"/>
    <col min="8" max="8" width="77.77734375" style="280" customWidth="1"/>
    <col min="9" max="10" width="20" style="280" customWidth="1"/>
    <col min="11" max="11" width="1.6640625" style="280" customWidth="1"/>
  </cols>
  <sheetData>
    <row r="1" spans="2:11" s="1" customFormat="1" ht="37.5" customHeight="1"/>
    <row r="2" spans="2:11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pans="2:11" s="17" customFormat="1" ht="45" customHeight="1">
      <c r="B3" s="284"/>
      <c r="C3" s="420" t="s">
        <v>1354</v>
      </c>
      <c r="D3" s="420"/>
      <c r="E3" s="420"/>
      <c r="F3" s="420"/>
      <c r="G3" s="420"/>
      <c r="H3" s="420"/>
      <c r="I3" s="420"/>
      <c r="J3" s="420"/>
      <c r="K3" s="285"/>
    </row>
    <row r="4" spans="2:11" s="1" customFormat="1" ht="25.5" customHeight="1">
      <c r="B4" s="286"/>
      <c r="C4" s="419" t="s">
        <v>1355</v>
      </c>
      <c r="D4" s="419"/>
      <c r="E4" s="419"/>
      <c r="F4" s="419"/>
      <c r="G4" s="419"/>
      <c r="H4" s="419"/>
      <c r="I4" s="419"/>
      <c r="J4" s="419"/>
      <c r="K4" s="287"/>
    </row>
    <row r="5" spans="2:11" s="1" customFormat="1" ht="5.25" customHeight="1">
      <c r="B5" s="286"/>
      <c r="C5" s="288"/>
      <c r="D5" s="288"/>
      <c r="E5" s="288"/>
      <c r="F5" s="288"/>
      <c r="G5" s="288"/>
      <c r="H5" s="288"/>
      <c r="I5" s="288"/>
      <c r="J5" s="288"/>
      <c r="K5" s="287"/>
    </row>
    <row r="6" spans="2:11" s="1" customFormat="1" ht="15" customHeight="1">
      <c r="B6" s="286"/>
      <c r="C6" s="418" t="s">
        <v>1356</v>
      </c>
      <c r="D6" s="418"/>
      <c r="E6" s="418"/>
      <c r="F6" s="418"/>
      <c r="G6" s="418"/>
      <c r="H6" s="418"/>
      <c r="I6" s="418"/>
      <c r="J6" s="418"/>
      <c r="K6" s="287"/>
    </row>
    <row r="7" spans="2:11" s="1" customFormat="1" ht="15" customHeight="1">
      <c r="B7" s="290"/>
      <c r="C7" s="418" t="s">
        <v>1357</v>
      </c>
      <c r="D7" s="418"/>
      <c r="E7" s="418"/>
      <c r="F7" s="418"/>
      <c r="G7" s="418"/>
      <c r="H7" s="418"/>
      <c r="I7" s="418"/>
      <c r="J7" s="418"/>
      <c r="K7" s="287"/>
    </row>
    <row r="8" spans="2:11" s="1" customFormat="1" ht="12.75" customHeight="1">
      <c r="B8" s="290"/>
      <c r="C8" s="289"/>
      <c r="D8" s="289"/>
      <c r="E8" s="289"/>
      <c r="F8" s="289"/>
      <c r="G8" s="289"/>
      <c r="H8" s="289"/>
      <c r="I8" s="289"/>
      <c r="J8" s="289"/>
      <c r="K8" s="287"/>
    </row>
    <row r="9" spans="2:11" s="1" customFormat="1" ht="15" customHeight="1">
      <c r="B9" s="290"/>
      <c r="C9" s="418" t="s">
        <v>1358</v>
      </c>
      <c r="D9" s="418"/>
      <c r="E9" s="418"/>
      <c r="F9" s="418"/>
      <c r="G9" s="418"/>
      <c r="H9" s="418"/>
      <c r="I9" s="418"/>
      <c r="J9" s="418"/>
      <c r="K9" s="287"/>
    </row>
    <row r="10" spans="2:11" s="1" customFormat="1" ht="15" customHeight="1">
      <c r="B10" s="290"/>
      <c r="C10" s="289"/>
      <c r="D10" s="418" t="s">
        <v>1359</v>
      </c>
      <c r="E10" s="418"/>
      <c r="F10" s="418"/>
      <c r="G10" s="418"/>
      <c r="H10" s="418"/>
      <c r="I10" s="418"/>
      <c r="J10" s="418"/>
      <c r="K10" s="287"/>
    </row>
    <row r="11" spans="2:11" s="1" customFormat="1" ht="15" customHeight="1">
      <c r="B11" s="290"/>
      <c r="C11" s="291"/>
      <c r="D11" s="418" t="s">
        <v>1360</v>
      </c>
      <c r="E11" s="418"/>
      <c r="F11" s="418"/>
      <c r="G11" s="418"/>
      <c r="H11" s="418"/>
      <c r="I11" s="418"/>
      <c r="J11" s="418"/>
      <c r="K11" s="287"/>
    </row>
    <row r="12" spans="2:11" s="1" customFormat="1" ht="15" customHeight="1">
      <c r="B12" s="290"/>
      <c r="C12" s="291"/>
      <c r="D12" s="289"/>
      <c r="E12" s="289"/>
      <c r="F12" s="289"/>
      <c r="G12" s="289"/>
      <c r="H12" s="289"/>
      <c r="I12" s="289"/>
      <c r="J12" s="289"/>
      <c r="K12" s="287"/>
    </row>
    <row r="13" spans="2:11" s="1" customFormat="1" ht="15" customHeight="1">
      <c r="B13" s="290"/>
      <c r="C13" s="291"/>
      <c r="D13" s="292" t="s">
        <v>1361</v>
      </c>
      <c r="E13" s="289"/>
      <c r="F13" s="289"/>
      <c r="G13" s="289"/>
      <c r="H13" s="289"/>
      <c r="I13" s="289"/>
      <c r="J13" s="289"/>
      <c r="K13" s="287"/>
    </row>
    <row r="14" spans="2:11" s="1" customFormat="1" ht="12.75" customHeight="1">
      <c r="B14" s="290"/>
      <c r="C14" s="291"/>
      <c r="D14" s="291"/>
      <c r="E14" s="291"/>
      <c r="F14" s="291"/>
      <c r="G14" s="291"/>
      <c r="H14" s="291"/>
      <c r="I14" s="291"/>
      <c r="J14" s="291"/>
      <c r="K14" s="287"/>
    </row>
    <row r="15" spans="2:11" s="1" customFormat="1" ht="15" customHeight="1">
      <c r="B15" s="290"/>
      <c r="C15" s="291"/>
      <c r="D15" s="418" t="s">
        <v>1362</v>
      </c>
      <c r="E15" s="418"/>
      <c r="F15" s="418"/>
      <c r="G15" s="418"/>
      <c r="H15" s="418"/>
      <c r="I15" s="418"/>
      <c r="J15" s="418"/>
      <c r="K15" s="287"/>
    </row>
    <row r="16" spans="2:11" s="1" customFormat="1" ht="15" customHeight="1">
      <c r="B16" s="290"/>
      <c r="C16" s="291"/>
      <c r="D16" s="418" t="s">
        <v>1363</v>
      </c>
      <c r="E16" s="418"/>
      <c r="F16" s="418"/>
      <c r="G16" s="418"/>
      <c r="H16" s="418"/>
      <c r="I16" s="418"/>
      <c r="J16" s="418"/>
      <c r="K16" s="287"/>
    </row>
    <row r="17" spans="2:11" s="1" customFormat="1" ht="15" customHeight="1">
      <c r="B17" s="290"/>
      <c r="C17" s="291"/>
      <c r="D17" s="418" t="s">
        <v>1364</v>
      </c>
      <c r="E17" s="418"/>
      <c r="F17" s="418"/>
      <c r="G17" s="418"/>
      <c r="H17" s="418"/>
      <c r="I17" s="418"/>
      <c r="J17" s="418"/>
      <c r="K17" s="287"/>
    </row>
    <row r="18" spans="2:11" s="1" customFormat="1" ht="15" customHeight="1">
      <c r="B18" s="290"/>
      <c r="C18" s="291"/>
      <c r="D18" s="291"/>
      <c r="E18" s="293" t="s">
        <v>84</v>
      </c>
      <c r="F18" s="418" t="s">
        <v>1365</v>
      </c>
      <c r="G18" s="418"/>
      <c r="H18" s="418"/>
      <c r="I18" s="418"/>
      <c r="J18" s="418"/>
      <c r="K18" s="287"/>
    </row>
    <row r="19" spans="2:11" s="1" customFormat="1" ht="15" customHeight="1">
      <c r="B19" s="290"/>
      <c r="C19" s="291"/>
      <c r="D19" s="291"/>
      <c r="E19" s="293" t="s">
        <v>1366</v>
      </c>
      <c r="F19" s="418" t="s">
        <v>1367</v>
      </c>
      <c r="G19" s="418"/>
      <c r="H19" s="418"/>
      <c r="I19" s="418"/>
      <c r="J19" s="418"/>
      <c r="K19" s="287"/>
    </row>
    <row r="20" spans="2:11" s="1" customFormat="1" ht="15" customHeight="1">
      <c r="B20" s="290"/>
      <c r="C20" s="291"/>
      <c r="D20" s="291"/>
      <c r="E20" s="293" t="s">
        <v>1368</v>
      </c>
      <c r="F20" s="418" t="s">
        <v>1369</v>
      </c>
      <c r="G20" s="418"/>
      <c r="H20" s="418"/>
      <c r="I20" s="418"/>
      <c r="J20" s="418"/>
      <c r="K20" s="287"/>
    </row>
    <row r="21" spans="2:11" s="1" customFormat="1" ht="15" customHeight="1">
      <c r="B21" s="290"/>
      <c r="C21" s="291"/>
      <c r="D21" s="291"/>
      <c r="E21" s="293" t="s">
        <v>1370</v>
      </c>
      <c r="F21" s="418" t="s">
        <v>1371</v>
      </c>
      <c r="G21" s="418"/>
      <c r="H21" s="418"/>
      <c r="I21" s="418"/>
      <c r="J21" s="418"/>
      <c r="K21" s="287"/>
    </row>
    <row r="22" spans="2:11" s="1" customFormat="1" ht="15" customHeight="1">
      <c r="B22" s="290"/>
      <c r="C22" s="291"/>
      <c r="D22" s="291"/>
      <c r="E22" s="293" t="s">
        <v>1210</v>
      </c>
      <c r="F22" s="418" t="s">
        <v>1211</v>
      </c>
      <c r="G22" s="418"/>
      <c r="H22" s="418"/>
      <c r="I22" s="418"/>
      <c r="J22" s="418"/>
      <c r="K22" s="287"/>
    </row>
    <row r="23" spans="2:11" s="1" customFormat="1" ht="15" customHeight="1">
      <c r="B23" s="290"/>
      <c r="C23" s="291"/>
      <c r="D23" s="291"/>
      <c r="E23" s="293" t="s">
        <v>1372</v>
      </c>
      <c r="F23" s="418" t="s">
        <v>1373</v>
      </c>
      <c r="G23" s="418"/>
      <c r="H23" s="418"/>
      <c r="I23" s="418"/>
      <c r="J23" s="418"/>
      <c r="K23" s="287"/>
    </row>
    <row r="24" spans="2:11" s="1" customFormat="1" ht="12.75" customHeight="1">
      <c r="B24" s="290"/>
      <c r="C24" s="291"/>
      <c r="D24" s="291"/>
      <c r="E24" s="291"/>
      <c r="F24" s="291"/>
      <c r="G24" s="291"/>
      <c r="H24" s="291"/>
      <c r="I24" s="291"/>
      <c r="J24" s="291"/>
      <c r="K24" s="287"/>
    </row>
    <row r="25" spans="2:11" s="1" customFormat="1" ht="15" customHeight="1">
      <c r="B25" s="290"/>
      <c r="C25" s="418" t="s">
        <v>1374</v>
      </c>
      <c r="D25" s="418"/>
      <c r="E25" s="418"/>
      <c r="F25" s="418"/>
      <c r="G25" s="418"/>
      <c r="H25" s="418"/>
      <c r="I25" s="418"/>
      <c r="J25" s="418"/>
      <c r="K25" s="287"/>
    </row>
    <row r="26" spans="2:11" s="1" customFormat="1" ht="15" customHeight="1">
      <c r="B26" s="290"/>
      <c r="C26" s="418" t="s">
        <v>1375</v>
      </c>
      <c r="D26" s="418"/>
      <c r="E26" s="418"/>
      <c r="F26" s="418"/>
      <c r="G26" s="418"/>
      <c r="H26" s="418"/>
      <c r="I26" s="418"/>
      <c r="J26" s="418"/>
      <c r="K26" s="287"/>
    </row>
    <row r="27" spans="2:11" s="1" customFormat="1" ht="15" customHeight="1">
      <c r="B27" s="290"/>
      <c r="C27" s="289"/>
      <c r="D27" s="418" t="s">
        <v>1376</v>
      </c>
      <c r="E27" s="418"/>
      <c r="F27" s="418"/>
      <c r="G27" s="418"/>
      <c r="H27" s="418"/>
      <c r="I27" s="418"/>
      <c r="J27" s="418"/>
      <c r="K27" s="287"/>
    </row>
    <row r="28" spans="2:11" s="1" customFormat="1" ht="15" customHeight="1">
      <c r="B28" s="290"/>
      <c r="C28" s="291"/>
      <c r="D28" s="418" t="s">
        <v>1377</v>
      </c>
      <c r="E28" s="418"/>
      <c r="F28" s="418"/>
      <c r="G28" s="418"/>
      <c r="H28" s="418"/>
      <c r="I28" s="418"/>
      <c r="J28" s="418"/>
      <c r="K28" s="287"/>
    </row>
    <row r="29" spans="2:11" s="1" customFormat="1" ht="12.75" customHeight="1">
      <c r="B29" s="290"/>
      <c r="C29" s="291"/>
      <c r="D29" s="291"/>
      <c r="E29" s="291"/>
      <c r="F29" s="291"/>
      <c r="G29" s="291"/>
      <c r="H29" s="291"/>
      <c r="I29" s="291"/>
      <c r="J29" s="291"/>
      <c r="K29" s="287"/>
    </row>
    <row r="30" spans="2:11" s="1" customFormat="1" ht="15" customHeight="1">
      <c r="B30" s="290"/>
      <c r="C30" s="291"/>
      <c r="D30" s="418" t="s">
        <v>1378</v>
      </c>
      <c r="E30" s="418"/>
      <c r="F30" s="418"/>
      <c r="G30" s="418"/>
      <c r="H30" s="418"/>
      <c r="I30" s="418"/>
      <c r="J30" s="418"/>
      <c r="K30" s="287"/>
    </row>
    <row r="31" spans="2:11" s="1" customFormat="1" ht="15" customHeight="1">
      <c r="B31" s="290"/>
      <c r="C31" s="291"/>
      <c r="D31" s="418" t="s">
        <v>1379</v>
      </c>
      <c r="E31" s="418"/>
      <c r="F31" s="418"/>
      <c r="G31" s="418"/>
      <c r="H31" s="418"/>
      <c r="I31" s="418"/>
      <c r="J31" s="418"/>
      <c r="K31" s="287"/>
    </row>
    <row r="32" spans="2:11" s="1" customFormat="1" ht="12.75" customHeight="1">
      <c r="B32" s="290"/>
      <c r="C32" s="291"/>
      <c r="D32" s="291"/>
      <c r="E32" s="291"/>
      <c r="F32" s="291"/>
      <c r="G32" s="291"/>
      <c r="H32" s="291"/>
      <c r="I32" s="291"/>
      <c r="J32" s="291"/>
      <c r="K32" s="287"/>
    </row>
    <row r="33" spans="2:11" s="1" customFormat="1" ht="15" customHeight="1">
      <c r="B33" s="290"/>
      <c r="C33" s="291"/>
      <c r="D33" s="418" t="s">
        <v>1380</v>
      </c>
      <c r="E33" s="418"/>
      <c r="F33" s="418"/>
      <c r="G33" s="418"/>
      <c r="H33" s="418"/>
      <c r="I33" s="418"/>
      <c r="J33" s="418"/>
      <c r="K33" s="287"/>
    </row>
    <row r="34" spans="2:11" s="1" customFormat="1" ht="15" customHeight="1">
      <c r="B34" s="290"/>
      <c r="C34" s="291"/>
      <c r="D34" s="418" t="s">
        <v>1381</v>
      </c>
      <c r="E34" s="418"/>
      <c r="F34" s="418"/>
      <c r="G34" s="418"/>
      <c r="H34" s="418"/>
      <c r="I34" s="418"/>
      <c r="J34" s="418"/>
      <c r="K34" s="287"/>
    </row>
    <row r="35" spans="2:11" s="1" customFormat="1" ht="15" customHeight="1">
      <c r="B35" s="290"/>
      <c r="C35" s="291"/>
      <c r="D35" s="418" t="s">
        <v>1382</v>
      </c>
      <c r="E35" s="418"/>
      <c r="F35" s="418"/>
      <c r="G35" s="418"/>
      <c r="H35" s="418"/>
      <c r="I35" s="418"/>
      <c r="J35" s="418"/>
      <c r="K35" s="287"/>
    </row>
    <row r="36" spans="2:11" s="1" customFormat="1" ht="15" customHeight="1">
      <c r="B36" s="290"/>
      <c r="C36" s="291"/>
      <c r="D36" s="289"/>
      <c r="E36" s="292" t="s">
        <v>104</v>
      </c>
      <c r="F36" s="289"/>
      <c r="G36" s="418" t="s">
        <v>1383</v>
      </c>
      <c r="H36" s="418"/>
      <c r="I36" s="418"/>
      <c r="J36" s="418"/>
      <c r="K36" s="287"/>
    </row>
    <row r="37" spans="2:11" s="1" customFormat="1" ht="30.75" customHeight="1">
      <c r="B37" s="290"/>
      <c r="C37" s="291"/>
      <c r="D37" s="289"/>
      <c r="E37" s="292" t="s">
        <v>1384</v>
      </c>
      <c r="F37" s="289"/>
      <c r="G37" s="418" t="s">
        <v>1385</v>
      </c>
      <c r="H37" s="418"/>
      <c r="I37" s="418"/>
      <c r="J37" s="418"/>
      <c r="K37" s="287"/>
    </row>
    <row r="38" spans="2:11" s="1" customFormat="1" ht="15" customHeight="1">
      <c r="B38" s="290"/>
      <c r="C38" s="291"/>
      <c r="D38" s="289"/>
      <c r="E38" s="292" t="s">
        <v>58</v>
      </c>
      <c r="F38" s="289"/>
      <c r="G38" s="418" t="s">
        <v>1386</v>
      </c>
      <c r="H38" s="418"/>
      <c r="I38" s="418"/>
      <c r="J38" s="418"/>
      <c r="K38" s="287"/>
    </row>
    <row r="39" spans="2:11" s="1" customFormat="1" ht="15" customHeight="1">
      <c r="B39" s="290"/>
      <c r="C39" s="291"/>
      <c r="D39" s="289"/>
      <c r="E39" s="292" t="s">
        <v>59</v>
      </c>
      <c r="F39" s="289"/>
      <c r="G39" s="418" t="s">
        <v>1387</v>
      </c>
      <c r="H39" s="418"/>
      <c r="I39" s="418"/>
      <c r="J39" s="418"/>
      <c r="K39" s="287"/>
    </row>
    <row r="40" spans="2:11" s="1" customFormat="1" ht="15" customHeight="1">
      <c r="B40" s="290"/>
      <c r="C40" s="291"/>
      <c r="D40" s="289"/>
      <c r="E40" s="292" t="s">
        <v>105</v>
      </c>
      <c r="F40" s="289"/>
      <c r="G40" s="418" t="s">
        <v>1388</v>
      </c>
      <c r="H40" s="418"/>
      <c r="I40" s="418"/>
      <c r="J40" s="418"/>
      <c r="K40" s="287"/>
    </row>
    <row r="41" spans="2:11" s="1" customFormat="1" ht="15" customHeight="1">
      <c r="B41" s="290"/>
      <c r="C41" s="291"/>
      <c r="D41" s="289"/>
      <c r="E41" s="292" t="s">
        <v>106</v>
      </c>
      <c r="F41" s="289"/>
      <c r="G41" s="418" t="s">
        <v>1389</v>
      </c>
      <c r="H41" s="418"/>
      <c r="I41" s="418"/>
      <c r="J41" s="418"/>
      <c r="K41" s="287"/>
    </row>
    <row r="42" spans="2:11" s="1" customFormat="1" ht="15" customHeight="1">
      <c r="B42" s="290"/>
      <c r="C42" s="291"/>
      <c r="D42" s="289"/>
      <c r="E42" s="292" t="s">
        <v>1390</v>
      </c>
      <c r="F42" s="289"/>
      <c r="G42" s="418" t="s">
        <v>1391</v>
      </c>
      <c r="H42" s="418"/>
      <c r="I42" s="418"/>
      <c r="J42" s="418"/>
      <c r="K42" s="287"/>
    </row>
    <row r="43" spans="2:11" s="1" customFormat="1" ht="15" customHeight="1">
      <c r="B43" s="290"/>
      <c r="C43" s="291"/>
      <c r="D43" s="289"/>
      <c r="E43" s="292"/>
      <c r="F43" s="289"/>
      <c r="G43" s="418" t="s">
        <v>1392</v>
      </c>
      <c r="H43" s="418"/>
      <c r="I43" s="418"/>
      <c r="J43" s="418"/>
      <c r="K43" s="287"/>
    </row>
    <row r="44" spans="2:11" s="1" customFormat="1" ht="15" customHeight="1">
      <c r="B44" s="290"/>
      <c r="C44" s="291"/>
      <c r="D44" s="289"/>
      <c r="E44" s="292" t="s">
        <v>1393</v>
      </c>
      <c r="F44" s="289"/>
      <c r="G44" s="418" t="s">
        <v>1394</v>
      </c>
      <c r="H44" s="418"/>
      <c r="I44" s="418"/>
      <c r="J44" s="418"/>
      <c r="K44" s="287"/>
    </row>
    <row r="45" spans="2:11" s="1" customFormat="1" ht="15" customHeight="1">
      <c r="B45" s="290"/>
      <c r="C45" s="291"/>
      <c r="D45" s="289"/>
      <c r="E45" s="292" t="s">
        <v>108</v>
      </c>
      <c r="F45" s="289"/>
      <c r="G45" s="418" t="s">
        <v>1395</v>
      </c>
      <c r="H45" s="418"/>
      <c r="I45" s="418"/>
      <c r="J45" s="418"/>
      <c r="K45" s="287"/>
    </row>
    <row r="46" spans="2:11" s="1" customFormat="1" ht="12.75" customHeight="1">
      <c r="B46" s="290"/>
      <c r="C46" s="291"/>
      <c r="D46" s="289"/>
      <c r="E46" s="289"/>
      <c r="F46" s="289"/>
      <c r="G46" s="289"/>
      <c r="H46" s="289"/>
      <c r="I46" s="289"/>
      <c r="J46" s="289"/>
      <c r="K46" s="287"/>
    </row>
    <row r="47" spans="2:11" s="1" customFormat="1" ht="15" customHeight="1">
      <c r="B47" s="290"/>
      <c r="C47" s="291"/>
      <c r="D47" s="418" t="s">
        <v>1396</v>
      </c>
      <c r="E47" s="418"/>
      <c r="F47" s="418"/>
      <c r="G47" s="418"/>
      <c r="H47" s="418"/>
      <c r="I47" s="418"/>
      <c r="J47" s="418"/>
      <c r="K47" s="287"/>
    </row>
    <row r="48" spans="2:11" s="1" customFormat="1" ht="15" customHeight="1">
      <c r="B48" s="290"/>
      <c r="C48" s="291"/>
      <c r="D48" s="291"/>
      <c r="E48" s="418" t="s">
        <v>1397</v>
      </c>
      <c r="F48" s="418"/>
      <c r="G48" s="418"/>
      <c r="H48" s="418"/>
      <c r="I48" s="418"/>
      <c r="J48" s="418"/>
      <c r="K48" s="287"/>
    </row>
    <row r="49" spans="2:11" s="1" customFormat="1" ht="15" customHeight="1">
      <c r="B49" s="290"/>
      <c r="C49" s="291"/>
      <c r="D49" s="291"/>
      <c r="E49" s="418" t="s">
        <v>1398</v>
      </c>
      <c r="F49" s="418"/>
      <c r="G49" s="418"/>
      <c r="H49" s="418"/>
      <c r="I49" s="418"/>
      <c r="J49" s="418"/>
      <c r="K49" s="287"/>
    </row>
    <row r="50" spans="2:11" s="1" customFormat="1" ht="15" customHeight="1">
      <c r="B50" s="290"/>
      <c r="C50" s="291"/>
      <c r="D50" s="291"/>
      <c r="E50" s="418" t="s">
        <v>1399</v>
      </c>
      <c r="F50" s="418"/>
      <c r="G50" s="418"/>
      <c r="H50" s="418"/>
      <c r="I50" s="418"/>
      <c r="J50" s="418"/>
      <c r="K50" s="287"/>
    </row>
    <row r="51" spans="2:11" s="1" customFormat="1" ht="15" customHeight="1">
      <c r="B51" s="290"/>
      <c r="C51" s="291"/>
      <c r="D51" s="418" t="s">
        <v>1400</v>
      </c>
      <c r="E51" s="418"/>
      <c r="F51" s="418"/>
      <c r="G51" s="418"/>
      <c r="H51" s="418"/>
      <c r="I51" s="418"/>
      <c r="J51" s="418"/>
      <c r="K51" s="287"/>
    </row>
    <row r="52" spans="2:11" s="1" customFormat="1" ht="25.5" customHeight="1">
      <c r="B52" s="286"/>
      <c r="C52" s="419" t="s">
        <v>1401</v>
      </c>
      <c r="D52" s="419"/>
      <c r="E52" s="419"/>
      <c r="F52" s="419"/>
      <c r="G52" s="419"/>
      <c r="H52" s="419"/>
      <c r="I52" s="419"/>
      <c r="J52" s="419"/>
      <c r="K52" s="287"/>
    </row>
    <row r="53" spans="2:11" s="1" customFormat="1" ht="5.25" customHeight="1">
      <c r="B53" s="286"/>
      <c r="C53" s="288"/>
      <c r="D53" s="288"/>
      <c r="E53" s="288"/>
      <c r="F53" s="288"/>
      <c r="G53" s="288"/>
      <c r="H53" s="288"/>
      <c r="I53" s="288"/>
      <c r="J53" s="288"/>
      <c r="K53" s="287"/>
    </row>
    <row r="54" spans="2:11" s="1" customFormat="1" ht="15" customHeight="1">
      <c r="B54" s="286"/>
      <c r="C54" s="418" t="s">
        <v>1402</v>
      </c>
      <c r="D54" s="418"/>
      <c r="E54" s="418"/>
      <c r="F54" s="418"/>
      <c r="G54" s="418"/>
      <c r="H54" s="418"/>
      <c r="I54" s="418"/>
      <c r="J54" s="418"/>
      <c r="K54" s="287"/>
    </row>
    <row r="55" spans="2:11" s="1" customFormat="1" ht="15" customHeight="1">
      <c r="B55" s="286"/>
      <c r="C55" s="418" t="s">
        <v>1403</v>
      </c>
      <c r="D55" s="418"/>
      <c r="E55" s="418"/>
      <c r="F55" s="418"/>
      <c r="G55" s="418"/>
      <c r="H55" s="418"/>
      <c r="I55" s="418"/>
      <c r="J55" s="418"/>
      <c r="K55" s="287"/>
    </row>
    <row r="56" spans="2:11" s="1" customFormat="1" ht="12.75" customHeight="1">
      <c r="B56" s="286"/>
      <c r="C56" s="289"/>
      <c r="D56" s="289"/>
      <c r="E56" s="289"/>
      <c r="F56" s="289"/>
      <c r="G56" s="289"/>
      <c r="H56" s="289"/>
      <c r="I56" s="289"/>
      <c r="J56" s="289"/>
      <c r="K56" s="287"/>
    </row>
    <row r="57" spans="2:11" s="1" customFormat="1" ht="15" customHeight="1">
      <c r="B57" s="286"/>
      <c r="C57" s="418" t="s">
        <v>1404</v>
      </c>
      <c r="D57" s="418"/>
      <c r="E57" s="418"/>
      <c r="F57" s="418"/>
      <c r="G57" s="418"/>
      <c r="H57" s="418"/>
      <c r="I57" s="418"/>
      <c r="J57" s="418"/>
      <c r="K57" s="287"/>
    </row>
    <row r="58" spans="2:11" s="1" customFormat="1" ht="15" customHeight="1">
      <c r="B58" s="286"/>
      <c r="C58" s="291"/>
      <c r="D58" s="418" t="s">
        <v>1405</v>
      </c>
      <c r="E58" s="418"/>
      <c r="F58" s="418"/>
      <c r="G58" s="418"/>
      <c r="H58" s="418"/>
      <c r="I58" s="418"/>
      <c r="J58" s="418"/>
      <c r="K58" s="287"/>
    </row>
    <row r="59" spans="2:11" s="1" customFormat="1" ht="15" customHeight="1">
      <c r="B59" s="286"/>
      <c r="C59" s="291"/>
      <c r="D59" s="418" t="s">
        <v>1406</v>
      </c>
      <c r="E59" s="418"/>
      <c r="F59" s="418"/>
      <c r="G59" s="418"/>
      <c r="H59" s="418"/>
      <c r="I59" s="418"/>
      <c r="J59" s="418"/>
      <c r="K59" s="287"/>
    </row>
    <row r="60" spans="2:11" s="1" customFormat="1" ht="15" customHeight="1">
      <c r="B60" s="286"/>
      <c r="C60" s="291"/>
      <c r="D60" s="418" t="s">
        <v>1407</v>
      </c>
      <c r="E60" s="418"/>
      <c r="F60" s="418"/>
      <c r="G60" s="418"/>
      <c r="H60" s="418"/>
      <c r="I60" s="418"/>
      <c r="J60" s="418"/>
      <c r="K60" s="287"/>
    </row>
    <row r="61" spans="2:11" s="1" customFormat="1" ht="15" customHeight="1">
      <c r="B61" s="286"/>
      <c r="C61" s="291"/>
      <c r="D61" s="418" t="s">
        <v>1408</v>
      </c>
      <c r="E61" s="418"/>
      <c r="F61" s="418"/>
      <c r="G61" s="418"/>
      <c r="H61" s="418"/>
      <c r="I61" s="418"/>
      <c r="J61" s="418"/>
      <c r="K61" s="287"/>
    </row>
    <row r="62" spans="2:11" s="1" customFormat="1" ht="15" customHeight="1">
      <c r="B62" s="286"/>
      <c r="C62" s="291"/>
      <c r="D62" s="421" t="s">
        <v>1409</v>
      </c>
      <c r="E62" s="421"/>
      <c r="F62" s="421"/>
      <c r="G62" s="421"/>
      <c r="H62" s="421"/>
      <c r="I62" s="421"/>
      <c r="J62" s="421"/>
      <c r="K62" s="287"/>
    </row>
    <row r="63" spans="2:11" s="1" customFormat="1" ht="15" customHeight="1">
      <c r="B63" s="286"/>
      <c r="C63" s="291"/>
      <c r="D63" s="418" t="s">
        <v>1410</v>
      </c>
      <c r="E63" s="418"/>
      <c r="F63" s="418"/>
      <c r="G63" s="418"/>
      <c r="H63" s="418"/>
      <c r="I63" s="418"/>
      <c r="J63" s="418"/>
      <c r="K63" s="287"/>
    </row>
    <row r="64" spans="2:11" s="1" customFormat="1" ht="12.75" customHeight="1">
      <c r="B64" s="286"/>
      <c r="C64" s="291"/>
      <c r="D64" s="291"/>
      <c r="E64" s="294"/>
      <c r="F64" s="291"/>
      <c r="G64" s="291"/>
      <c r="H64" s="291"/>
      <c r="I64" s="291"/>
      <c r="J64" s="291"/>
      <c r="K64" s="287"/>
    </row>
    <row r="65" spans="2:11" s="1" customFormat="1" ht="15" customHeight="1">
      <c r="B65" s="286"/>
      <c r="C65" s="291"/>
      <c r="D65" s="418" t="s">
        <v>1411</v>
      </c>
      <c r="E65" s="418"/>
      <c r="F65" s="418"/>
      <c r="G65" s="418"/>
      <c r="H65" s="418"/>
      <c r="I65" s="418"/>
      <c r="J65" s="418"/>
      <c r="K65" s="287"/>
    </row>
    <row r="66" spans="2:11" s="1" customFormat="1" ht="15" customHeight="1">
      <c r="B66" s="286"/>
      <c r="C66" s="291"/>
      <c r="D66" s="421" t="s">
        <v>1412</v>
      </c>
      <c r="E66" s="421"/>
      <c r="F66" s="421"/>
      <c r="G66" s="421"/>
      <c r="H66" s="421"/>
      <c r="I66" s="421"/>
      <c r="J66" s="421"/>
      <c r="K66" s="287"/>
    </row>
    <row r="67" spans="2:11" s="1" customFormat="1" ht="15" customHeight="1">
      <c r="B67" s="286"/>
      <c r="C67" s="291"/>
      <c r="D67" s="418" t="s">
        <v>1413</v>
      </c>
      <c r="E67" s="418"/>
      <c r="F67" s="418"/>
      <c r="G67" s="418"/>
      <c r="H67" s="418"/>
      <c r="I67" s="418"/>
      <c r="J67" s="418"/>
      <c r="K67" s="287"/>
    </row>
    <row r="68" spans="2:11" s="1" customFormat="1" ht="15" customHeight="1">
      <c r="B68" s="286"/>
      <c r="C68" s="291"/>
      <c r="D68" s="418" t="s">
        <v>1414</v>
      </c>
      <c r="E68" s="418"/>
      <c r="F68" s="418"/>
      <c r="G68" s="418"/>
      <c r="H68" s="418"/>
      <c r="I68" s="418"/>
      <c r="J68" s="418"/>
      <c r="K68" s="287"/>
    </row>
    <row r="69" spans="2:11" s="1" customFormat="1" ht="15" customHeight="1">
      <c r="B69" s="286"/>
      <c r="C69" s="291"/>
      <c r="D69" s="418" t="s">
        <v>1415</v>
      </c>
      <c r="E69" s="418"/>
      <c r="F69" s="418"/>
      <c r="G69" s="418"/>
      <c r="H69" s="418"/>
      <c r="I69" s="418"/>
      <c r="J69" s="418"/>
      <c r="K69" s="287"/>
    </row>
    <row r="70" spans="2:11" s="1" customFormat="1" ht="15" customHeight="1">
      <c r="B70" s="286"/>
      <c r="C70" s="291"/>
      <c r="D70" s="418" t="s">
        <v>1416</v>
      </c>
      <c r="E70" s="418"/>
      <c r="F70" s="418"/>
      <c r="G70" s="418"/>
      <c r="H70" s="418"/>
      <c r="I70" s="418"/>
      <c r="J70" s="418"/>
      <c r="K70" s="287"/>
    </row>
    <row r="71" spans="2:1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pans="2:11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pans="2:11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pans="2:11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pans="2:11" s="1" customFormat="1" ht="45" customHeight="1">
      <c r="B75" s="303"/>
      <c r="C75" s="422" t="s">
        <v>1417</v>
      </c>
      <c r="D75" s="422"/>
      <c r="E75" s="422"/>
      <c r="F75" s="422"/>
      <c r="G75" s="422"/>
      <c r="H75" s="422"/>
      <c r="I75" s="422"/>
      <c r="J75" s="422"/>
      <c r="K75" s="304"/>
    </row>
    <row r="76" spans="2:11" s="1" customFormat="1" ht="17.25" customHeight="1">
      <c r="B76" s="303"/>
      <c r="C76" s="305" t="s">
        <v>1418</v>
      </c>
      <c r="D76" s="305"/>
      <c r="E76" s="305"/>
      <c r="F76" s="305" t="s">
        <v>1419</v>
      </c>
      <c r="G76" s="306"/>
      <c r="H76" s="305" t="s">
        <v>59</v>
      </c>
      <c r="I76" s="305" t="s">
        <v>62</v>
      </c>
      <c r="J76" s="305" t="s">
        <v>1420</v>
      </c>
      <c r="K76" s="304"/>
    </row>
    <row r="77" spans="2:11" s="1" customFormat="1" ht="17.25" customHeight="1">
      <c r="B77" s="303"/>
      <c r="C77" s="307" t="s">
        <v>1421</v>
      </c>
      <c r="D77" s="307"/>
      <c r="E77" s="307"/>
      <c r="F77" s="308" t="s">
        <v>1422</v>
      </c>
      <c r="G77" s="309"/>
      <c r="H77" s="307"/>
      <c r="I77" s="307"/>
      <c r="J77" s="307" t="s">
        <v>1423</v>
      </c>
      <c r="K77" s="304"/>
    </row>
    <row r="78" spans="2:11" s="1" customFormat="1" ht="5.25" customHeight="1">
      <c r="B78" s="303"/>
      <c r="C78" s="310"/>
      <c r="D78" s="310"/>
      <c r="E78" s="310"/>
      <c r="F78" s="310"/>
      <c r="G78" s="311"/>
      <c r="H78" s="310"/>
      <c r="I78" s="310"/>
      <c r="J78" s="310"/>
      <c r="K78" s="304"/>
    </row>
    <row r="79" spans="2:11" s="1" customFormat="1" ht="15" customHeight="1">
      <c r="B79" s="303"/>
      <c r="C79" s="292" t="s">
        <v>58</v>
      </c>
      <c r="D79" s="312"/>
      <c r="E79" s="312"/>
      <c r="F79" s="313" t="s">
        <v>1424</v>
      </c>
      <c r="G79" s="314"/>
      <c r="H79" s="292" t="s">
        <v>1425</v>
      </c>
      <c r="I79" s="292" t="s">
        <v>1426</v>
      </c>
      <c r="J79" s="292">
        <v>20</v>
      </c>
      <c r="K79" s="304"/>
    </row>
    <row r="80" spans="2:11" s="1" customFormat="1" ht="15" customHeight="1">
      <c r="B80" s="303"/>
      <c r="C80" s="292" t="s">
        <v>1427</v>
      </c>
      <c r="D80" s="292"/>
      <c r="E80" s="292"/>
      <c r="F80" s="313" t="s">
        <v>1424</v>
      </c>
      <c r="G80" s="314"/>
      <c r="H80" s="292" t="s">
        <v>1428</v>
      </c>
      <c r="I80" s="292" t="s">
        <v>1426</v>
      </c>
      <c r="J80" s="292">
        <v>120</v>
      </c>
      <c r="K80" s="304"/>
    </row>
    <row r="81" spans="2:11" s="1" customFormat="1" ht="15" customHeight="1">
      <c r="B81" s="315"/>
      <c r="C81" s="292" t="s">
        <v>1429</v>
      </c>
      <c r="D81" s="292"/>
      <c r="E81" s="292"/>
      <c r="F81" s="313" t="s">
        <v>1430</v>
      </c>
      <c r="G81" s="314"/>
      <c r="H81" s="292" t="s">
        <v>1431</v>
      </c>
      <c r="I81" s="292" t="s">
        <v>1426</v>
      </c>
      <c r="J81" s="292">
        <v>50</v>
      </c>
      <c r="K81" s="304"/>
    </row>
    <row r="82" spans="2:11" s="1" customFormat="1" ht="15" customHeight="1">
      <c r="B82" s="315"/>
      <c r="C82" s="292" t="s">
        <v>1432</v>
      </c>
      <c r="D82" s="292"/>
      <c r="E82" s="292"/>
      <c r="F82" s="313" t="s">
        <v>1424</v>
      </c>
      <c r="G82" s="314"/>
      <c r="H82" s="292" t="s">
        <v>1433</v>
      </c>
      <c r="I82" s="292" t="s">
        <v>1434</v>
      </c>
      <c r="J82" s="292"/>
      <c r="K82" s="304"/>
    </row>
    <row r="83" spans="2:11" s="1" customFormat="1" ht="15" customHeight="1">
      <c r="B83" s="315"/>
      <c r="C83" s="316" t="s">
        <v>1435</v>
      </c>
      <c r="D83" s="316"/>
      <c r="E83" s="316"/>
      <c r="F83" s="317" t="s">
        <v>1430</v>
      </c>
      <c r="G83" s="316"/>
      <c r="H83" s="316" t="s">
        <v>1436</v>
      </c>
      <c r="I83" s="316" t="s">
        <v>1426</v>
      </c>
      <c r="J83" s="316">
        <v>15</v>
      </c>
      <c r="K83" s="304"/>
    </row>
    <row r="84" spans="2:11" s="1" customFormat="1" ht="15" customHeight="1">
      <c r="B84" s="315"/>
      <c r="C84" s="316" t="s">
        <v>1437</v>
      </c>
      <c r="D84" s="316"/>
      <c r="E84" s="316"/>
      <c r="F84" s="317" t="s">
        <v>1430</v>
      </c>
      <c r="G84" s="316"/>
      <c r="H84" s="316" t="s">
        <v>1438</v>
      </c>
      <c r="I84" s="316" t="s">
        <v>1426</v>
      </c>
      <c r="J84" s="316">
        <v>15</v>
      </c>
      <c r="K84" s="304"/>
    </row>
    <row r="85" spans="2:11" s="1" customFormat="1" ht="15" customHeight="1">
      <c r="B85" s="315"/>
      <c r="C85" s="316" t="s">
        <v>1439</v>
      </c>
      <c r="D85" s="316"/>
      <c r="E85" s="316"/>
      <c r="F85" s="317" t="s">
        <v>1430</v>
      </c>
      <c r="G85" s="316"/>
      <c r="H85" s="316" t="s">
        <v>1440</v>
      </c>
      <c r="I85" s="316" t="s">
        <v>1426</v>
      </c>
      <c r="J85" s="316">
        <v>20</v>
      </c>
      <c r="K85" s="304"/>
    </row>
    <row r="86" spans="2:11" s="1" customFormat="1" ht="15" customHeight="1">
      <c r="B86" s="315"/>
      <c r="C86" s="316" t="s">
        <v>1441</v>
      </c>
      <c r="D86" s="316"/>
      <c r="E86" s="316"/>
      <c r="F86" s="317" t="s">
        <v>1430</v>
      </c>
      <c r="G86" s="316"/>
      <c r="H86" s="316" t="s">
        <v>1442</v>
      </c>
      <c r="I86" s="316" t="s">
        <v>1426</v>
      </c>
      <c r="J86" s="316">
        <v>20</v>
      </c>
      <c r="K86" s="304"/>
    </row>
    <row r="87" spans="2:11" s="1" customFormat="1" ht="15" customHeight="1">
      <c r="B87" s="315"/>
      <c r="C87" s="292" t="s">
        <v>1443</v>
      </c>
      <c r="D87" s="292"/>
      <c r="E87" s="292"/>
      <c r="F87" s="313" t="s">
        <v>1430</v>
      </c>
      <c r="G87" s="314"/>
      <c r="H87" s="292" t="s">
        <v>1444</v>
      </c>
      <c r="I87" s="292" t="s">
        <v>1426</v>
      </c>
      <c r="J87" s="292">
        <v>50</v>
      </c>
      <c r="K87" s="304"/>
    </row>
    <row r="88" spans="2:11" s="1" customFormat="1" ht="15" customHeight="1">
      <c r="B88" s="315"/>
      <c r="C88" s="292" t="s">
        <v>1445</v>
      </c>
      <c r="D88" s="292"/>
      <c r="E88" s="292"/>
      <c r="F88" s="313" t="s">
        <v>1430</v>
      </c>
      <c r="G88" s="314"/>
      <c r="H88" s="292" t="s">
        <v>1446</v>
      </c>
      <c r="I88" s="292" t="s">
        <v>1426</v>
      </c>
      <c r="J88" s="292">
        <v>20</v>
      </c>
      <c r="K88" s="304"/>
    </row>
    <row r="89" spans="2:11" s="1" customFormat="1" ht="15" customHeight="1">
      <c r="B89" s="315"/>
      <c r="C89" s="292" t="s">
        <v>1447</v>
      </c>
      <c r="D89" s="292"/>
      <c r="E89" s="292"/>
      <c r="F89" s="313" t="s">
        <v>1430</v>
      </c>
      <c r="G89" s="314"/>
      <c r="H89" s="292" t="s">
        <v>1448</v>
      </c>
      <c r="I89" s="292" t="s">
        <v>1426</v>
      </c>
      <c r="J89" s="292">
        <v>20</v>
      </c>
      <c r="K89" s="304"/>
    </row>
    <row r="90" spans="2:11" s="1" customFormat="1" ht="15" customHeight="1">
      <c r="B90" s="315"/>
      <c r="C90" s="292" t="s">
        <v>1449</v>
      </c>
      <c r="D90" s="292"/>
      <c r="E90" s="292"/>
      <c r="F90" s="313" t="s">
        <v>1430</v>
      </c>
      <c r="G90" s="314"/>
      <c r="H90" s="292" t="s">
        <v>1450</v>
      </c>
      <c r="I90" s="292" t="s">
        <v>1426</v>
      </c>
      <c r="J90" s="292">
        <v>50</v>
      </c>
      <c r="K90" s="304"/>
    </row>
    <row r="91" spans="2:11" s="1" customFormat="1" ht="15" customHeight="1">
      <c r="B91" s="315"/>
      <c r="C91" s="292" t="s">
        <v>1451</v>
      </c>
      <c r="D91" s="292"/>
      <c r="E91" s="292"/>
      <c r="F91" s="313" t="s">
        <v>1430</v>
      </c>
      <c r="G91" s="314"/>
      <c r="H91" s="292" t="s">
        <v>1451</v>
      </c>
      <c r="I91" s="292" t="s">
        <v>1426</v>
      </c>
      <c r="J91" s="292">
        <v>50</v>
      </c>
      <c r="K91" s="304"/>
    </row>
    <row r="92" spans="2:11" s="1" customFormat="1" ht="15" customHeight="1">
      <c r="B92" s="315"/>
      <c r="C92" s="292" t="s">
        <v>1452</v>
      </c>
      <c r="D92" s="292"/>
      <c r="E92" s="292"/>
      <c r="F92" s="313" t="s">
        <v>1430</v>
      </c>
      <c r="G92" s="314"/>
      <c r="H92" s="292" t="s">
        <v>1453</v>
      </c>
      <c r="I92" s="292" t="s">
        <v>1426</v>
      </c>
      <c r="J92" s="292">
        <v>255</v>
      </c>
      <c r="K92" s="304"/>
    </row>
    <row r="93" spans="2:11" s="1" customFormat="1" ht="15" customHeight="1">
      <c r="B93" s="315"/>
      <c r="C93" s="292" t="s">
        <v>1454</v>
      </c>
      <c r="D93" s="292"/>
      <c r="E93" s="292"/>
      <c r="F93" s="313" t="s">
        <v>1424</v>
      </c>
      <c r="G93" s="314"/>
      <c r="H93" s="292" t="s">
        <v>1455</v>
      </c>
      <c r="I93" s="292" t="s">
        <v>1456</v>
      </c>
      <c r="J93" s="292"/>
      <c r="K93" s="304"/>
    </row>
    <row r="94" spans="2:11" s="1" customFormat="1" ht="15" customHeight="1">
      <c r="B94" s="315"/>
      <c r="C94" s="292" t="s">
        <v>1457</v>
      </c>
      <c r="D94" s="292"/>
      <c r="E94" s="292"/>
      <c r="F94" s="313" t="s">
        <v>1424</v>
      </c>
      <c r="G94" s="314"/>
      <c r="H94" s="292" t="s">
        <v>1458</v>
      </c>
      <c r="I94" s="292" t="s">
        <v>1459</v>
      </c>
      <c r="J94" s="292"/>
      <c r="K94" s="304"/>
    </row>
    <row r="95" spans="2:11" s="1" customFormat="1" ht="15" customHeight="1">
      <c r="B95" s="315"/>
      <c r="C95" s="292" t="s">
        <v>1460</v>
      </c>
      <c r="D95" s="292"/>
      <c r="E95" s="292"/>
      <c r="F95" s="313" t="s">
        <v>1424</v>
      </c>
      <c r="G95" s="314"/>
      <c r="H95" s="292" t="s">
        <v>1460</v>
      </c>
      <c r="I95" s="292" t="s">
        <v>1459</v>
      </c>
      <c r="J95" s="292"/>
      <c r="K95" s="304"/>
    </row>
    <row r="96" spans="2:11" s="1" customFormat="1" ht="15" customHeight="1">
      <c r="B96" s="315"/>
      <c r="C96" s="292" t="s">
        <v>43</v>
      </c>
      <c r="D96" s="292"/>
      <c r="E96" s="292"/>
      <c r="F96" s="313" t="s">
        <v>1424</v>
      </c>
      <c r="G96" s="314"/>
      <c r="H96" s="292" t="s">
        <v>1461</v>
      </c>
      <c r="I96" s="292" t="s">
        <v>1459</v>
      </c>
      <c r="J96" s="292"/>
      <c r="K96" s="304"/>
    </row>
    <row r="97" spans="2:11" s="1" customFormat="1" ht="15" customHeight="1">
      <c r="B97" s="315"/>
      <c r="C97" s="292" t="s">
        <v>53</v>
      </c>
      <c r="D97" s="292"/>
      <c r="E97" s="292"/>
      <c r="F97" s="313" t="s">
        <v>1424</v>
      </c>
      <c r="G97" s="314"/>
      <c r="H97" s="292" t="s">
        <v>1462</v>
      </c>
      <c r="I97" s="292" t="s">
        <v>1459</v>
      </c>
      <c r="J97" s="292"/>
      <c r="K97" s="304"/>
    </row>
    <row r="98" spans="2:11" s="1" customFormat="1" ht="15" customHeight="1">
      <c r="B98" s="318"/>
      <c r="C98" s="319"/>
      <c r="D98" s="319"/>
      <c r="E98" s="319"/>
      <c r="F98" s="319"/>
      <c r="G98" s="319"/>
      <c r="H98" s="319"/>
      <c r="I98" s="319"/>
      <c r="J98" s="319"/>
      <c r="K98" s="320"/>
    </row>
    <row r="99" spans="2:11" s="1" customFormat="1" ht="18.75" customHeight="1">
      <c r="B99" s="321"/>
      <c r="C99" s="322"/>
      <c r="D99" s="322"/>
      <c r="E99" s="322"/>
      <c r="F99" s="322"/>
      <c r="G99" s="322"/>
      <c r="H99" s="322"/>
      <c r="I99" s="322"/>
      <c r="J99" s="322"/>
      <c r="K99" s="321"/>
    </row>
    <row r="100" spans="2:11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pans="2:1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pans="2:11" s="1" customFormat="1" ht="45" customHeight="1">
      <c r="B102" s="303"/>
      <c r="C102" s="422" t="s">
        <v>1463</v>
      </c>
      <c r="D102" s="422"/>
      <c r="E102" s="422"/>
      <c r="F102" s="422"/>
      <c r="G102" s="422"/>
      <c r="H102" s="422"/>
      <c r="I102" s="422"/>
      <c r="J102" s="422"/>
      <c r="K102" s="304"/>
    </row>
    <row r="103" spans="2:11" s="1" customFormat="1" ht="17.25" customHeight="1">
      <c r="B103" s="303"/>
      <c r="C103" s="305" t="s">
        <v>1418</v>
      </c>
      <c r="D103" s="305"/>
      <c r="E103" s="305"/>
      <c r="F103" s="305" t="s">
        <v>1419</v>
      </c>
      <c r="G103" s="306"/>
      <c r="H103" s="305" t="s">
        <v>59</v>
      </c>
      <c r="I103" s="305" t="s">
        <v>62</v>
      </c>
      <c r="J103" s="305" t="s">
        <v>1420</v>
      </c>
      <c r="K103" s="304"/>
    </row>
    <row r="104" spans="2:11" s="1" customFormat="1" ht="17.25" customHeight="1">
      <c r="B104" s="303"/>
      <c r="C104" s="307" t="s">
        <v>1421</v>
      </c>
      <c r="D104" s="307"/>
      <c r="E104" s="307"/>
      <c r="F104" s="308" t="s">
        <v>1422</v>
      </c>
      <c r="G104" s="309"/>
      <c r="H104" s="307"/>
      <c r="I104" s="307"/>
      <c r="J104" s="307" t="s">
        <v>1423</v>
      </c>
      <c r="K104" s="304"/>
    </row>
    <row r="105" spans="2:11" s="1" customFormat="1" ht="5.25" customHeight="1">
      <c r="B105" s="303"/>
      <c r="C105" s="305"/>
      <c r="D105" s="305"/>
      <c r="E105" s="305"/>
      <c r="F105" s="305"/>
      <c r="G105" s="323"/>
      <c r="H105" s="305"/>
      <c r="I105" s="305"/>
      <c r="J105" s="305"/>
      <c r="K105" s="304"/>
    </row>
    <row r="106" spans="2:11" s="1" customFormat="1" ht="15" customHeight="1">
      <c r="B106" s="303"/>
      <c r="C106" s="292" t="s">
        <v>58</v>
      </c>
      <c r="D106" s="312"/>
      <c r="E106" s="312"/>
      <c r="F106" s="313" t="s">
        <v>1424</v>
      </c>
      <c r="G106" s="292"/>
      <c r="H106" s="292" t="s">
        <v>1464</v>
      </c>
      <c r="I106" s="292" t="s">
        <v>1426</v>
      </c>
      <c r="J106" s="292">
        <v>20</v>
      </c>
      <c r="K106" s="304"/>
    </row>
    <row r="107" spans="2:11" s="1" customFormat="1" ht="15" customHeight="1">
      <c r="B107" s="303"/>
      <c r="C107" s="292" t="s">
        <v>1427</v>
      </c>
      <c r="D107" s="292"/>
      <c r="E107" s="292"/>
      <c r="F107" s="313" t="s">
        <v>1424</v>
      </c>
      <c r="G107" s="292"/>
      <c r="H107" s="292" t="s">
        <v>1464</v>
      </c>
      <c r="I107" s="292" t="s">
        <v>1426</v>
      </c>
      <c r="J107" s="292">
        <v>120</v>
      </c>
      <c r="K107" s="304"/>
    </row>
    <row r="108" spans="2:11" s="1" customFormat="1" ht="15" customHeight="1">
      <c r="B108" s="315"/>
      <c r="C108" s="292" t="s">
        <v>1429</v>
      </c>
      <c r="D108" s="292"/>
      <c r="E108" s="292"/>
      <c r="F108" s="313" t="s">
        <v>1430</v>
      </c>
      <c r="G108" s="292"/>
      <c r="H108" s="292" t="s">
        <v>1464</v>
      </c>
      <c r="I108" s="292" t="s">
        <v>1426</v>
      </c>
      <c r="J108" s="292">
        <v>50</v>
      </c>
      <c r="K108" s="304"/>
    </row>
    <row r="109" spans="2:11" s="1" customFormat="1" ht="15" customHeight="1">
      <c r="B109" s="315"/>
      <c r="C109" s="292" t="s">
        <v>1432</v>
      </c>
      <c r="D109" s="292"/>
      <c r="E109" s="292"/>
      <c r="F109" s="313" t="s">
        <v>1424</v>
      </c>
      <c r="G109" s="292"/>
      <c r="H109" s="292" t="s">
        <v>1464</v>
      </c>
      <c r="I109" s="292" t="s">
        <v>1434</v>
      </c>
      <c r="J109" s="292"/>
      <c r="K109" s="304"/>
    </row>
    <row r="110" spans="2:11" s="1" customFormat="1" ht="15" customHeight="1">
      <c r="B110" s="315"/>
      <c r="C110" s="292" t="s">
        <v>1443</v>
      </c>
      <c r="D110" s="292"/>
      <c r="E110" s="292"/>
      <c r="F110" s="313" t="s">
        <v>1430</v>
      </c>
      <c r="G110" s="292"/>
      <c r="H110" s="292" t="s">
        <v>1464</v>
      </c>
      <c r="I110" s="292" t="s">
        <v>1426</v>
      </c>
      <c r="J110" s="292">
        <v>50</v>
      </c>
      <c r="K110" s="304"/>
    </row>
    <row r="111" spans="2:11" s="1" customFormat="1" ht="15" customHeight="1">
      <c r="B111" s="315"/>
      <c r="C111" s="292" t="s">
        <v>1451</v>
      </c>
      <c r="D111" s="292"/>
      <c r="E111" s="292"/>
      <c r="F111" s="313" t="s">
        <v>1430</v>
      </c>
      <c r="G111" s="292"/>
      <c r="H111" s="292" t="s">
        <v>1464</v>
      </c>
      <c r="I111" s="292" t="s">
        <v>1426</v>
      </c>
      <c r="J111" s="292">
        <v>50</v>
      </c>
      <c r="K111" s="304"/>
    </row>
    <row r="112" spans="2:11" s="1" customFormat="1" ht="15" customHeight="1">
      <c r="B112" s="315"/>
      <c r="C112" s="292" t="s">
        <v>1449</v>
      </c>
      <c r="D112" s="292"/>
      <c r="E112" s="292"/>
      <c r="F112" s="313" t="s">
        <v>1430</v>
      </c>
      <c r="G112" s="292"/>
      <c r="H112" s="292" t="s">
        <v>1464</v>
      </c>
      <c r="I112" s="292" t="s">
        <v>1426</v>
      </c>
      <c r="J112" s="292">
        <v>50</v>
      </c>
      <c r="K112" s="304"/>
    </row>
    <row r="113" spans="2:11" s="1" customFormat="1" ht="15" customHeight="1">
      <c r="B113" s="315"/>
      <c r="C113" s="292" t="s">
        <v>58</v>
      </c>
      <c r="D113" s="292"/>
      <c r="E113" s="292"/>
      <c r="F113" s="313" t="s">
        <v>1424</v>
      </c>
      <c r="G113" s="292"/>
      <c r="H113" s="292" t="s">
        <v>1465</v>
      </c>
      <c r="I113" s="292" t="s">
        <v>1426</v>
      </c>
      <c r="J113" s="292">
        <v>20</v>
      </c>
      <c r="K113" s="304"/>
    </row>
    <row r="114" spans="2:11" s="1" customFormat="1" ht="15" customHeight="1">
      <c r="B114" s="315"/>
      <c r="C114" s="292" t="s">
        <v>1466</v>
      </c>
      <c r="D114" s="292"/>
      <c r="E114" s="292"/>
      <c r="F114" s="313" t="s">
        <v>1424</v>
      </c>
      <c r="G114" s="292"/>
      <c r="H114" s="292" t="s">
        <v>1467</v>
      </c>
      <c r="I114" s="292" t="s">
        <v>1426</v>
      </c>
      <c r="J114" s="292">
        <v>120</v>
      </c>
      <c r="K114" s="304"/>
    </row>
    <row r="115" spans="2:11" s="1" customFormat="1" ht="15" customHeight="1">
      <c r="B115" s="315"/>
      <c r="C115" s="292" t="s">
        <v>43</v>
      </c>
      <c r="D115" s="292"/>
      <c r="E115" s="292"/>
      <c r="F115" s="313" t="s">
        <v>1424</v>
      </c>
      <c r="G115" s="292"/>
      <c r="H115" s="292" t="s">
        <v>1468</v>
      </c>
      <c r="I115" s="292" t="s">
        <v>1459</v>
      </c>
      <c r="J115" s="292"/>
      <c r="K115" s="304"/>
    </row>
    <row r="116" spans="2:11" s="1" customFormat="1" ht="15" customHeight="1">
      <c r="B116" s="315"/>
      <c r="C116" s="292" t="s">
        <v>53</v>
      </c>
      <c r="D116" s="292"/>
      <c r="E116" s="292"/>
      <c r="F116" s="313" t="s">
        <v>1424</v>
      </c>
      <c r="G116" s="292"/>
      <c r="H116" s="292" t="s">
        <v>1469</v>
      </c>
      <c r="I116" s="292" t="s">
        <v>1459</v>
      </c>
      <c r="J116" s="292"/>
      <c r="K116" s="304"/>
    </row>
    <row r="117" spans="2:11" s="1" customFormat="1" ht="15" customHeight="1">
      <c r="B117" s="315"/>
      <c r="C117" s="292" t="s">
        <v>62</v>
      </c>
      <c r="D117" s="292"/>
      <c r="E117" s="292"/>
      <c r="F117" s="313" t="s">
        <v>1424</v>
      </c>
      <c r="G117" s="292"/>
      <c r="H117" s="292" t="s">
        <v>1470</v>
      </c>
      <c r="I117" s="292" t="s">
        <v>1471</v>
      </c>
      <c r="J117" s="292"/>
      <c r="K117" s="304"/>
    </row>
    <row r="118" spans="2:11" s="1" customFormat="1" ht="15" customHeight="1">
      <c r="B118" s="318"/>
      <c r="C118" s="324"/>
      <c r="D118" s="324"/>
      <c r="E118" s="324"/>
      <c r="F118" s="324"/>
      <c r="G118" s="324"/>
      <c r="H118" s="324"/>
      <c r="I118" s="324"/>
      <c r="J118" s="324"/>
      <c r="K118" s="320"/>
    </row>
    <row r="119" spans="2:11" s="1" customFormat="1" ht="18.75" customHeight="1">
      <c r="B119" s="325"/>
      <c r="C119" s="326"/>
      <c r="D119" s="326"/>
      <c r="E119" s="326"/>
      <c r="F119" s="327"/>
      <c r="G119" s="326"/>
      <c r="H119" s="326"/>
      <c r="I119" s="326"/>
      <c r="J119" s="326"/>
      <c r="K119" s="325"/>
    </row>
    <row r="120" spans="2:11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pans="2:11" s="1" customFormat="1" ht="7.5" customHeight="1">
      <c r="B121" s="328"/>
      <c r="C121" s="329"/>
      <c r="D121" s="329"/>
      <c r="E121" s="329"/>
      <c r="F121" s="329"/>
      <c r="G121" s="329"/>
      <c r="H121" s="329"/>
      <c r="I121" s="329"/>
      <c r="J121" s="329"/>
      <c r="K121" s="330"/>
    </row>
    <row r="122" spans="2:11" s="1" customFormat="1" ht="45" customHeight="1">
      <c r="B122" s="331"/>
      <c r="C122" s="420" t="s">
        <v>1472</v>
      </c>
      <c r="D122" s="420"/>
      <c r="E122" s="420"/>
      <c r="F122" s="420"/>
      <c r="G122" s="420"/>
      <c r="H122" s="420"/>
      <c r="I122" s="420"/>
      <c r="J122" s="420"/>
      <c r="K122" s="332"/>
    </row>
    <row r="123" spans="2:11" s="1" customFormat="1" ht="17.25" customHeight="1">
      <c r="B123" s="333"/>
      <c r="C123" s="305" t="s">
        <v>1418</v>
      </c>
      <c r="D123" s="305"/>
      <c r="E123" s="305"/>
      <c r="F123" s="305" t="s">
        <v>1419</v>
      </c>
      <c r="G123" s="306"/>
      <c r="H123" s="305" t="s">
        <v>59</v>
      </c>
      <c r="I123" s="305" t="s">
        <v>62</v>
      </c>
      <c r="J123" s="305" t="s">
        <v>1420</v>
      </c>
      <c r="K123" s="334"/>
    </row>
    <row r="124" spans="2:11" s="1" customFormat="1" ht="17.25" customHeight="1">
      <c r="B124" s="333"/>
      <c r="C124" s="307" t="s">
        <v>1421</v>
      </c>
      <c r="D124" s="307"/>
      <c r="E124" s="307"/>
      <c r="F124" s="308" t="s">
        <v>1422</v>
      </c>
      <c r="G124" s="309"/>
      <c r="H124" s="307"/>
      <c r="I124" s="307"/>
      <c r="J124" s="307" t="s">
        <v>1423</v>
      </c>
      <c r="K124" s="334"/>
    </row>
    <row r="125" spans="2:11" s="1" customFormat="1" ht="5.25" customHeight="1">
      <c r="B125" s="335"/>
      <c r="C125" s="310"/>
      <c r="D125" s="310"/>
      <c r="E125" s="310"/>
      <c r="F125" s="310"/>
      <c r="G125" s="336"/>
      <c r="H125" s="310"/>
      <c r="I125" s="310"/>
      <c r="J125" s="310"/>
      <c r="K125" s="337"/>
    </row>
    <row r="126" spans="2:11" s="1" customFormat="1" ht="15" customHeight="1">
      <c r="B126" s="335"/>
      <c r="C126" s="292" t="s">
        <v>1427</v>
      </c>
      <c r="D126" s="312"/>
      <c r="E126" s="312"/>
      <c r="F126" s="313" t="s">
        <v>1424</v>
      </c>
      <c r="G126" s="292"/>
      <c r="H126" s="292" t="s">
        <v>1464</v>
      </c>
      <c r="I126" s="292" t="s">
        <v>1426</v>
      </c>
      <c r="J126" s="292">
        <v>120</v>
      </c>
      <c r="K126" s="338"/>
    </row>
    <row r="127" spans="2:11" s="1" customFormat="1" ht="15" customHeight="1">
      <c r="B127" s="335"/>
      <c r="C127" s="292" t="s">
        <v>1473</v>
      </c>
      <c r="D127" s="292"/>
      <c r="E127" s="292"/>
      <c r="F127" s="313" t="s">
        <v>1424</v>
      </c>
      <c r="G127" s="292"/>
      <c r="H127" s="292" t="s">
        <v>1474</v>
      </c>
      <c r="I127" s="292" t="s">
        <v>1426</v>
      </c>
      <c r="J127" s="292" t="s">
        <v>1475</v>
      </c>
      <c r="K127" s="338"/>
    </row>
    <row r="128" spans="2:11" s="1" customFormat="1" ht="15" customHeight="1">
      <c r="B128" s="335"/>
      <c r="C128" s="292" t="s">
        <v>1372</v>
      </c>
      <c r="D128" s="292"/>
      <c r="E128" s="292"/>
      <c r="F128" s="313" t="s">
        <v>1424</v>
      </c>
      <c r="G128" s="292"/>
      <c r="H128" s="292" t="s">
        <v>1476</v>
      </c>
      <c r="I128" s="292" t="s">
        <v>1426</v>
      </c>
      <c r="J128" s="292" t="s">
        <v>1475</v>
      </c>
      <c r="K128" s="338"/>
    </row>
    <row r="129" spans="2:11" s="1" customFormat="1" ht="15" customHeight="1">
      <c r="B129" s="335"/>
      <c r="C129" s="292" t="s">
        <v>1435</v>
      </c>
      <c r="D129" s="292"/>
      <c r="E129" s="292"/>
      <c r="F129" s="313" t="s">
        <v>1430</v>
      </c>
      <c r="G129" s="292"/>
      <c r="H129" s="292" t="s">
        <v>1436</v>
      </c>
      <c r="I129" s="292" t="s">
        <v>1426</v>
      </c>
      <c r="J129" s="292">
        <v>15</v>
      </c>
      <c r="K129" s="338"/>
    </row>
    <row r="130" spans="2:11" s="1" customFormat="1" ht="15" customHeight="1">
      <c r="B130" s="335"/>
      <c r="C130" s="316" t="s">
        <v>1437</v>
      </c>
      <c r="D130" s="316"/>
      <c r="E130" s="316"/>
      <c r="F130" s="317" t="s">
        <v>1430</v>
      </c>
      <c r="G130" s="316"/>
      <c r="H130" s="316" t="s">
        <v>1438</v>
      </c>
      <c r="I130" s="316" t="s">
        <v>1426</v>
      </c>
      <c r="J130" s="316">
        <v>15</v>
      </c>
      <c r="K130" s="338"/>
    </row>
    <row r="131" spans="2:11" s="1" customFormat="1" ht="15" customHeight="1">
      <c r="B131" s="335"/>
      <c r="C131" s="316" t="s">
        <v>1439</v>
      </c>
      <c r="D131" s="316"/>
      <c r="E131" s="316"/>
      <c r="F131" s="317" t="s">
        <v>1430</v>
      </c>
      <c r="G131" s="316"/>
      <c r="H131" s="316" t="s">
        <v>1440</v>
      </c>
      <c r="I131" s="316" t="s">
        <v>1426</v>
      </c>
      <c r="J131" s="316">
        <v>20</v>
      </c>
      <c r="K131" s="338"/>
    </row>
    <row r="132" spans="2:11" s="1" customFormat="1" ht="15" customHeight="1">
      <c r="B132" s="335"/>
      <c r="C132" s="316" t="s">
        <v>1441</v>
      </c>
      <c r="D132" s="316"/>
      <c r="E132" s="316"/>
      <c r="F132" s="317" t="s">
        <v>1430</v>
      </c>
      <c r="G132" s="316"/>
      <c r="H132" s="316" t="s">
        <v>1442</v>
      </c>
      <c r="I132" s="316" t="s">
        <v>1426</v>
      </c>
      <c r="J132" s="316">
        <v>20</v>
      </c>
      <c r="K132" s="338"/>
    </row>
    <row r="133" spans="2:11" s="1" customFormat="1" ht="15" customHeight="1">
      <c r="B133" s="335"/>
      <c r="C133" s="292" t="s">
        <v>1429</v>
      </c>
      <c r="D133" s="292"/>
      <c r="E133" s="292"/>
      <c r="F133" s="313" t="s">
        <v>1430</v>
      </c>
      <c r="G133" s="292"/>
      <c r="H133" s="292" t="s">
        <v>1464</v>
      </c>
      <c r="I133" s="292" t="s">
        <v>1426</v>
      </c>
      <c r="J133" s="292">
        <v>50</v>
      </c>
      <c r="K133" s="338"/>
    </row>
    <row r="134" spans="2:11" s="1" customFormat="1" ht="15" customHeight="1">
      <c r="B134" s="335"/>
      <c r="C134" s="292" t="s">
        <v>1443</v>
      </c>
      <c r="D134" s="292"/>
      <c r="E134" s="292"/>
      <c r="F134" s="313" t="s">
        <v>1430</v>
      </c>
      <c r="G134" s="292"/>
      <c r="H134" s="292" t="s">
        <v>1464</v>
      </c>
      <c r="I134" s="292" t="s">
        <v>1426</v>
      </c>
      <c r="J134" s="292">
        <v>50</v>
      </c>
      <c r="K134" s="338"/>
    </row>
    <row r="135" spans="2:11" s="1" customFormat="1" ht="15" customHeight="1">
      <c r="B135" s="335"/>
      <c r="C135" s="292" t="s">
        <v>1449</v>
      </c>
      <c r="D135" s="292"/>
      <c r="E135" s="292"/>
      <c r="F135" s="313" t="s">
        <v>1430</v>
      </c>
      <c r="G135" s="292"/>
      <c r="H135" s="292" t="s">
        <v>1464</v>
      </c>
      <c r="I135" s="292" t="s">
        <v>1426</v>
      </c>
      <c r="J135" s="292">
        <v>50</v>
      </c>
      <c r="K135" s="338"/>
    </row>
    <row r="136" spans="2:11" s="1" customFormat="1" ht="15" customHeight="1">
      <c r="B136" s="335"/>
      <c r="C136" s="292" t="s">
        <v>1451</v>
      </c>
      <c r="D136" s="292"/>
      <c r="E136" s="292"/>
      <c r="F136" s="313" t="s">
        <v>1430</v>
      </c>
      <c r="G136" s="292"/>
      <c r="H136" s="292" t="s">
        <v>1464</v>
      </c>
      <c r="I136" s="292" t="s">
        <v>1426</v>
      </c>
      <c r="J136" s="292">
        <v>50</v>
      </c>
      <c r="K136" s="338"/>
    </row>
    <row r="137" spans="2:11" s="1" customFormat="1" ht="15" customHeight="1">
      <c r="B137" s="335"/>
      <c r="C137" s="292" t="s">
        <v>1452</v>
      </c>
      <c r="D137" s="292"/>
      <c r="E137" s="292"/>
      <c r="F137" s="313" t="s">
        <v>1430</v>
      </c>
      <c r="G137" s="292"/>
      <c r="H137" s="292" t="s">
        <v>1477</v>
      </c>
      <c r="I137" s="292" t="s">
        <v>1426</v>
      </c>
      <c r="J137" s="292">
        <v>255</v>
      </c>
      <c r="K137" s="338"/>
    </row>
    <row r="138" spans="2:11" s="1" customFormat="1" ht="15" customHeight="1">
      <c r="B138" s="335"/>
      <c r="C138" s="292" t="s">
        <v>1454</v>
      </c>
      <c r="D138" s="292"/>
      <c r="E138" s="292"/>
      <c r="F138" s="313" t="s">
        <v>1424</v>
      </c>
      <c r="G138" s="292"/>
      <c r="H138" s="292" t="s">
        <v>1478</v>
      </c>
      <c r="I138" s="292" t="s">
        <v>1456</v>
      </c>
      <c r="J138" s="292"/>
      <c r="K138" s="338"/>
    </row>
    <row r="139" spans="2:11" s="1" customFormat="1" ht="15" customHeight="1">
      <c r="B139" s="335"/>
      <c r="C139" s="292" t="s">
        <v>1457</v>
      </c>
      <c r="D139" s="292"/>
      <c r="E139" s="292"/>
      <c r="F139" s="313" t="s">
        <v>1424</v>
      </c>
      <c r="G139" s="292"/>
      <c r="H139" s="292" t="s">
        <v>1479</v>
      </c>
      <c r="I139" s="292" t="s">
        <v>1459</v>
      </c>
      <c r="J139" s="292"/>
      <c r="K139" s="338"/>
    </row>
    <row r="140" spans="2:11" s="1" customFormat="1" ht="15" customHeight="1">
      <c r="B140" s="335"/>
      <c r="C140" s="292" t="s">
        <v>1460</v>
      </c>
      <c r="D140" s="292"/>
      <c r="E140" s="292"/>
      <c r="F140" s="313" t="s">
        <v>1424</v>
      </c>
      <c r="G140" s="292"/>
      <c r="H140" s="292" t="s">
        <v>1460</v>
      </c>
      <c r="I140" s="292" t="s">
        <v>1459</v>
      </c>
      <c r="J140" s="292"/>
      <c r="K140" s="338"/>
    </row>
    <row r="141" spans="2:11" s="1" customFormat="1" ht="15" customHeight="1">
      <c r="B141" s="335"/>
      <c r="C141" s="292" t="s">
        <v>43</v>
      </c>
      <c r="D141" s="292"/>
      <c r="E141" s="292"/>
      <c r="F141" s="313" t="s">
        <v>1424</v>
      </c>
      <c r="G141" s="292"/>
      <c r="H141" s="292" t="s">
        <v>1480</v>
      </c>
      <c r="I141" s="292" t="s">
        <v>1459</v>
      </c>
      <c r="J141" s="292"/>
      <c r="K141" s="338"/>
    </row>
    <row r="142" spans="2:11" s="1" customFormat="1" ht="15" customHeight="1">
      <c r="B142" s="335"/>
      <c r="C142" s="292" t="s">
        <v>1481</v>
      </c>
      <c r="D142" s="292"/>
      <c r="E142" s="292"/>
      <c r="F142" s="313" t="s">
        <v>1424</v>
      </c>
      <c r="G142" s="292"/>
      <c r="H142" s="292" t="s">
        <v>1482</v>
      </c>
      <c r="I142" s="292" t="s">
        <v>1459</v>
      </c>
      <c r="J142" s="292"/>
      <c r="K142" s="338"/>
    </row>
    <row r="143" spans="2:11" s="1" customFormat="1" ht="15" customHeight="1">
      <c r="B143" s="339"/>
      <c r="C143" s="340"/>
      <c r="D143" s="340"/>
      <c r="E143" s="340"/>
      <c r="F143" s="340"/>
      <c r="G143" s="340"/>
      <c r="H143" s="340"/>
      <c r="I143" s="340"/>
      <c r="J143" s="340"/>
      <c r="K143" s="341"/>
    </row>
    <row r="144" spans="2:11" s="1" customFormat="1" ht="18.75" customHeight="1">
      <c r="B144" s="326"/>
      <c r="C144" s="326"/>
      <c r="D144" s="326"/>
      <c r="E144" s="326"/>
      <c r="F144" s="327"/>
      <c r="G144" s="326"/>
      <c r="H144" s="326"/>
      <c r="I144" s="326"/>
      <c r="J144" s="326"/>
      <c r="K144" s="326"/>
    </row>
    <row r="145" spans="2:11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pans="2:11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pans="2:11" s="1" customFormat="1" ht="45" customHeight="1">
      <c r="B147" s="303"/>
      <c r="C147" s="422" t="s">
        <v>1483</v>
      </c>
      <c r="D147" s="422"/>
      <c r="E147" s="422"/>
      <c r="F147" s="422"/>
      <c r="G147" s="422"/>
      <c r="H147" s="422"/>
      <c r="I147" s="422"/>
      <c r="J147" s="422"/>
      <c r="K147" s="304"/>
    </row>
    <row r="148" spans="2:11" s="1" customFormat="1" ht="17.25" customHeight="1">
      <c r="B148" s="303"/>
      <c r="C148" s="305" t="s">
        <v>1418</v>
      </c>
      <c r="D148" s="305"/>
      <c r="E148" s="305"/>
      <c r="F148" s="305" t="s">
        <v>1419</v>
      </c>
      <c r="G148" s="306"/>
      <c r="H148" s="305" t="s">
        <v>59</v>
      </c>
      <c r="I148" s="305" t="s">
        <v>62</v>
      </c>
      <c r="J148" s="305" t="s">
        <v>1420</v>
      </c>
      <c r="K148" s="304"/>
    </row>
    <row r="149" spans="2:11" s="1" customFormat="1" ht="17.25" customHeight="1">
      <c r="B149" s="303"/>
      <c r="C149" s="307" t="s">
        <v>1421</v>
      </c>
      <c r="D149" s="307"/>
      <c r="E149" s="307"/>
      <c r="F149" s="308" t="s">
        <v>1422</v>
      </c>
      <c r="G149" s="309"/>
      <c r="H149" s="307"/>
      <c r="I149" s="307"/>
      <c r="J149" s="307" t="s">
        <v>1423</v>
      </c>
      <c r="K149" s="304"/>
    </row>
    <row r="150" spans="2:11" s="1" customFormat="1" ht="5.25" customHeight="1">
      <c r="B150" s="315"/>
      <c r="C150" s="310"/>
      <c r="D150" s="310"/>
      <c r="E150" s="310"/>
      <c r="F150" s="310"/>
      <c r="G150" s="311"/>
      <c r="H150" s="310"/>
      <c r="I150" s="310"/>
      <c r="J150" s="310"/>
      <c r="K150" s="338"/>
    </row>
    <row r="151" spans="2:11" s="1" customFormat="1" ht="15" customHeight="1">
      <c r="B151" s="315"/>
      <c r="C151" s="342" t="s">
        <v>1427</v>
      </c>
      <c r="D151" s="292"/>
      <c r="E151" s="292"/>
      <c r="F151" s="343" t="s">
        <v>1424</v>
      </c>
      <c r="G151" s="292"/>
      <c r="H151" s="342" t="s">
        <v>1464</v>
      </c>
      <c r="I151" s="342" t="s">
        <v>1426</v>
      </c>
      <c r="J151" s="342">
        <v>120</v>
      </c>
      <c r="K151" s="338"/>
    </row>
    <row r="152" spans="2:11" s="1" customFormat="1" ht="15" customHeight="1">
      <c r="B152" s="315"/>
      <c r="C152" s="342" t="s">
        <v>1473</v>
      </c>
      <c r="D152" s="292"/>
      <c r="E152" s="292"/>
      <c r="F152" s="343" t="s">
        <v>1424</v>
      </c>
      <c r="G152" s="292"/>
      <c r="H152" s="342" t="s">
        <v>1484</v>
      </c>
      <c r="I152" s="342" t="s">
        <v>1426</v>
      </c>
      <c r="J152" s="342" t="s">
        <v>1475</v>
      </c>
      <c r="K152" s="338"/>
    </row>
    <row r="153" spans="2:11" s="1" customFormat="1" ht="15" customHeight="1">
      <c r="B153" s="315"/>
      <c r="C153" s="342" t="s">
        <v>1372</v>
      </c>
      <c r="D153" s="292"/>
      <c r="E153" s="292"/>
      <c r="F153" s="343" t="s">
        <v>1424</v>
      </c>
      <c r="G153" s="292"/>
      <c r="H153" s="342" t="s">
        <v>1485</v>
      </c>
      <c r="I153" s="342" t="s">
        <v>1426</v>
      </c>
      <c r="J153" s="342" t="s">
        <v>1475</v>
      </c>
      <c r="K153" s="338"/>
    </row>
    <row r="154" spans="2:11" s="1" customFormat="1" ht="15" customHeight="1">
      <c r="B154" s="315"/>
      <c r="C154" s="342" t="s">
        <v>1429</v>
      </c>
      <c r="D154" s="292"/>
      <c r="E154" s="292"/>
      <c r="F154" s="343" t="s">
        <v>1430</v>
      </c>
      <c r="G154" s="292"/>
      <c r="H154" s="342" t="s">
        <v>1464</v>
      </c>
      <c r="I154" s="342" t="s">
        <v>1426</v>
      </c>
      <c r="J154" s="342">
        <v>50</v>
      </c>
      <c r="K154" s="338"/>
    </row>
    <row r="155" spans="2:11" s="1" customFormat="1" ht="15" customHeight="1">
      <c r="B155" s="315"/>
      <c r="C155" s="342" t="s">
        <v>1432</v>
      </c>
      <c r="D155" s="292"/>
      <c r="E155" s="292"/>
      <c r="F155" s="343" t="s">
        <v>1424</v>
      </c>
      <c r="G155" s="292"/>
      <c r="H155" s="342" t="s">
        <v>1464</v>
      </c>
      <c r="I155" s="342" t="s">
        <v>1434</v>
      </c>
      <c r="J155" s="342"/>
      <c r="K155" s="338"/>
    </row>
    <row r="156" spans="2:11" s="1" customFormat="1" ht="15" customHeight="1">
      <c r="B156" s="315"/>
      <c r="C156" s="342" t="s">
        <v>1443</v>
      </c>
      <c r="D156" s="292"/>
      <c r="E156" s="292"/>
      <c r="F156" s="343" t="s">
        <v>1430</v>
      </c>
      <c r="G156" s="292"/>
      <c r="H156" s="342" t="s">
        <v>1464</v>
      </c>
      <c r="I156" s="342" t="s">
        <v>1426</v>
      </c>
      <c r="J156" s="342">
        <v>50</v>
      </c>
      <c r="K156" s="338"/>
    </row>
    <row r="157" spans="2:11" s="1" customFormat="1" ht="15" customHeight="1">
      <c r="B157" s="315"/>
      <c r="C157" s="342" t="s">
        <v>1451</v>
      </c>
      <c r="D157" s="292"/>
      <c r="E157" s="292"/>
      <c r="F157" s="343" t="s">
        <v>1430</v>
      </c>
      <c r="G157" s="292"/>
      <c r="H157" s="342" t="s">
        <v>1464</v>
      </c>
      <c r="I157" s="342" t="s">
        <v>1426</v>
      </c>
      <c r="J157" s="342">
        <v>50</v>
      </c>
      <c r="K157" s="338"/>
    </row>
    <row r="158" spans="2:11" s="1" customFormat="1" ht="15" customHeight="1">
      <c r="B158" s="315"/>
      <c r="C158" s="342" t="s">
        <v>1449</v>
      </c>
      <c r="D158" s="292"/>
      <c r="E158" s="292"/>
      <c r="F158" s="343" t="s">
        <v>1430</v>
      </c>
      <c r="G158" s="292"/>
      <c r="H158" s="342" t="s">
        <v>1464</v>
      </c>
      <c r="I158" s="342" t="s">
        <v>1426</v>
      </c>
      <c r="J158" s="342">
        <v>50</v>
      </c>
      <c r="K158" s="338"/>
    </row>
    <row r="159" spans="2:11" s="1" customFormat="1" ht="15" customHeight="1">
      <c r="B159" s="315"/>
      <c r="C159" s="342" t="s">
        <v>95</v>
      </c>
      <c r="D159" s="292"/>
      <c r="E159" s="292"/>
      <c r="F159" s="343" t="s">
        <v>1424</v>
      </c>
      <c r="G159" s="292"/>
      <c r="H159" s="342" t="s">
        <v>1486</v>
      </c>
      <c r="I159" s="342" t="s">
        <v>1426</v>
      </c>
      <c r="J159" s="342" t="s">
        <v>1487</v>
      </c>
      <c r="K159" s="338"/>
    </row>
    <row r="160" spans="2:11" s="1" customFormat="1" ht="15" customHeight="1">
      <c r="B160" s="315"/>
      <c r="C160" s="342" t="s">
        <v>1488</v>
      </c>
      <c r="D160" s="292"/>
      <c r="E160" s="292"/>
      <c r="F160" s="343" t="s">
        <v>1424</v>
      </c>
      <c r="G160" s="292"/>
      <c r="H160" s="342" t="s">
        <v>1489</v>
      </c>
      <c r="I160" s="342" t="s">
        <v>1459</v>
      </c>
      <c r="J160" s="342"/>
      <c r="K160" s="338"/>
    </row>
    <row r="161" spans="2:11" s="1" customFormat="1" ht="15" customHeight="1">
      <c r="B161" s="344"/>
      <c r="C161" s="324"/>
      <c r="D161" s="324"/>
      <c r="E161" s="324"/>
      <c r="F161" s="324"/>
      <c r="G161" s="324"/>
      <c r="H161" s="324"/>
      <c r="I161" s="324"/>
      <c r="J161" s="324"/>
      <c r="K161" s="345"/>
    </row>
    <row r="162" spans="2:11" s="1" customFormat="1" ht="18.75" customHeight="1">
      <c r="B162" s="326"/>
      <c r="C162" s="336"/>
      <c r="D162" s="336"/>
      <c r="E162" s="336"/>
      <c r="F162" s="346"/>
      <c r="G162" s="336"/>
      <c r="H162" s="336"/>
      <c r="I162" s="336"/>
      <c r="J162" s="336"/>
      <c r="K162" s="326"/>
    </row>
    <row r="163" spans="2:11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pans="2:11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pans="2:11" s="1" customFormat="1" ht="45" customHeight="1">
      <c r="B165" s="284"/>
      <c r="C165" s="420" t="s">
        <v>1490</v>
      </c>
      <c r="D165" s="420"/>
      <c r="E165" s="420"/>
      <c r="F165" s="420"/>
      <c r="G165" s="420"/>
      <c r="H165" s="420"/>
      <c r="I165" s="420"/>
      <c r="J165" s="420"/>
      <c r="K165" s="285"/>
    </row>
    <row r="166" spans="2:11" s="1" customFormat="1" ht="17.25" customHeight="1">
      <c r="B166" s="284"/>
      <c r="C166" s="305" t="s">
        <v>1418</v>
      </c>
      <c r="D166" s="305"/>
      <c r="E166" s="305"/>
      <c r="F166" s="305" t="s">
        <v>1419</v>
      </c>
      <c r="G166" s="347"/>
      <c r="H166" s="348" t="s">
        <v>59</v>
      </c>
      <c r="I166" s="348" t="s">
        <v>62</v>
      </c>
      <c r="J166" s="305" t="s">
        <v>1420</v>
      </c>
      <c r="K166" s="285"/>
    </row>
    <row r="167" spans="2:11" s="1" customFormat="1" ht="17.25" customHeight="1">
      <c r="B167" s="286"/>
      <c r="C167" s="307" t="s">
        <v>1421</v>
      </c>
      <c r="D167" s="307"/>
      <c r="E167" s="307"/>
      <c r="F167" s="308" t="s">
        <v>1422</v>
      </c>
      <c r="G167" s="349"/>
      <c r="H167" s="350"/>
      <c r="I167" s="350"/>
      <c r="J167" s="307" t="s">
        <v>1423</v>
      </c>
      <c r="K167" s="287"/>
    </row>
    <row r="168" spans="2:11" s="1" customFormat="1" ht="5.25" customHeight="1">
      <c r="B168" s="315"/>
      <c r="C168" s="310"/>
      <c r="D168" s="310"/>
      <c r="E168" s="310"/>
      <c r="F168" s="310"/>
      <c r="G168" s="311"/>
      <c r="H168" s="310"/>
      <c r="I168" s="310"/>
      <c r="J168" s="310"/>
      <c r="K168" s="338"/>
    </row>
    <row r="169" spans="2:11" s="1" customFormat="1" ht="15" customHeight="1">
      <c r="B169" s="315"/>
      <c r="C169" s="292" t="s">
        <v>1427</v>
      </c>
      <c r="D169" s="292"/>
      <c r="E169" s="292"/>
      <c r="F169" s="313" t="s">
        <v>1424</v>
      </c>
      <c r="G169" s="292"/>
      <c r="H169" s="292" t="s">
        <v>1464</v>
      </c>
      <c r="I169" s="292" t="s">
        <v>1426</v>
      </c>
      <c r="J169" s="292">
        <v>120</v>
      </c>
      <c r="K169" s="338"/>
    </row>
    <row r="170" spans="2:11" s="1" customFormat="1" ht="15" customHeight="1">
      <c r="B170" s="315"/>
      <c r="C170" s="292" t="s">
        <v>1473</v>
      </c>
      <c r="D170" s="292"/>
      <c r="E170" s="292"/>
      <c r="F170" s="313" t="s">
        <v>1424</v>
      </c>
      <c r="G170" s="292"/>
      <c r="H170" s="292" t="s">
        <v>1474</v>
      </c>
      <c r="I170" s="292" t="s">
        <v>1426</v>
      </c>
      <c r="J170" s="292" t="s">
        <v>1475</v>
      </c>
      <c r="K170" s="338"/>
    </row>
    <row r="171" spans="2:11" s="1" customFormat="1" ht="15" customHeight="1">
      <c r="B171" s="315"/>
      <c r="C171" s="292" t="s">
        <v>1372</v>
      </c>
      <c r="D171" s="292"/>
      <c r="E171" s="292"/>
      <c r="F171" s="313" t="s">
        <v>1424</v>
      </c>
      <c r="G171" s="292"/>
      <c r="H171" s="292" t="s">
        <v>1491</v>
      </c>
      <c r="I171" s="292" t="s">
        <v>1426</v>
      </c>
      <c r="J171" s="292" t="s">
        <v>1475</v>
      </c>
      <c r="K171" s="338"/>
    </row>
    <row r="172" spans="2:11" s="1" customFormat="1" ht="15" customHeight="1">
      <c r="B172" s="315"/>
      <c r="C172" s="292" t="s">
        <v>1429</v>
      </c>
      <c r="D172" s="292"/>
      <c r="E172" s="292"/>
      <c r="F172" s="313" t="s">
        <v>1430</v>
      </c>
      <c r="G172" s="292"/>
      <c r="H172" s="292" t="s">
        <v>1491</v>
      </c>
      <c r="I172" s="292" t="s">
        <v>1426</v>
      </c>
      <c r="J172" s="292">
        <v>50</v>
      </c>
      <c r="K172" s="338"/>
    </row>
    <row r="173" spans="2:11" s="1" customFormat="1" ht="15" customHeight="1">
      <c r="B173" s="315"/>
      <c r="C173" s="292" t="s">
        <v>1432</v>
      </c>
      <c r="D173" s="292"/>
      <c r="E173" s="292"/>
      <c r="F173" s="313" t="s">
        <v>1424</v>
      </c>
      <c r="G173" s="292"/>
      <c r="H173" s="292" t="s">
        <v>1491</v>
      </c>
      <c r="I173" s="292" t="s">
        <v>1434</v>
      </c>
      <c r="J173" s="292"/>
      <c r="K173" s="338"/>
    </row>
    <row r="174" spans="2:11" s="1" customFormat="1" ht="15" customHeight="1">
      <c r="B174" s="315"/>
      <c r="C174" s="292" t="s">
        <v>1443</v>
      </c>
      <c r="D174" s="292"/>
      <c r="E174" s="292"/>
      <c r="F174" s="313" t="s">
        <v>1430</v>
      </c>
      <c r="G174" s="292"/>
      <c r="H174" s="292" t="s">
        <v>1491</v>
      </c>
      <c r="I174" s="292" t="s">
        <v>1426</v>
      </c>
      <c r="J174" s="292">
        <v>50</v>
      </c>
      <c r="K174" s="338"/>
    </row>
    <row r="175" spans="2:11" s="1" customFormat="1" ht="15" customHeight="1">
      <c r="B175" s="315"/>
      <c r="C175" s="292" t="s">
        <v>1451</v>
      </c>
      <c r="D175" s="292"/>
      <c r="E175" s="292"/>
      <c r="F175" s="313" t="s">
        <v>1430</v>
      </c>
      <c r="G175" s="292"/>
      <c r="H175" s="292" t="s">
        <v>1491</v>
      </c>
      <c r="I175" s="292" t="s">
        <v>1426</v>
      </c>
      <c r="J175" s="292">
        <v>50</v>
      </c>
      <c r="K175" s="338"/>
    </row>
    <row r="176" spans="2:11" s="1" customFormat="1" ht="15" customHeight="1">
      <c r="B176" s="315"/>
      <c r="C176" s="292" t="s">
        <v>1449</v>
      </c>
      <c r="D176" s="292"/>
      <c r="E176" s="292"/>
      <c r="F176" s="313" t="s">
        <v>1430</v>
      </c>
      <c r="G176" s="292"/>
      <c r="H176" s="292" t="s">
        <v>1491</v>
      </c>
      <c r="I176" s="292" t="s">
        <v>1426</v>
      </c>
      <c r="J176" s="292">
        <v>50</v>
      </c>
      <c r="K176" s="338"/>
    </row>
    <row r="177" spans="2:11" s="1" customFormat="1" ht="15" customHeight="1">
      <c r="B177" s="315"/>
      <c r="C177" s="292" t="s">
        <v>104</v>
      </c>
      <c r="D177" s="292"/>
      <c r="E177" s="292"/>
      <c r="F177" s="313" t="s">
        <v>1424</v>
      </c>
      <c r="G177" s="292"/>
      <c r="H177" s="292" t="s">
        <v>1492</v>
      </c>
      <c r="I177" s="292" t="s">
        <v>1493</v>
      </c>
      <c r="J177" s="292"/>
      <c r="K177" s="338"/>
    </row>
    <row r="178" spans="2:11" s="1" customFormat="1" ht="15" customHeight="1">
      <c r="B178" s="315"/>
      <c r="C178" s="292" t="s">
        <v>62</v>
      </c>
      <c r="D178" s="292"/>
      <c r="E178" s="292"/>
      <c r="F178" s="313" t="s">
        <v>1424</v>
      </c>
      <c r="G178" s="292"/>
      <c r="H178" s="292" t="s">
        <v>1494</v>
      </c>
      <c r="I178" s="292" t="s">
        <v>1495</v>
      </c>
      <c r="J178" s="292">
        <v>1</v>
      </c>
      <c r="K178" s="338"/>
    </row>
    <row r="179" spans="2:11" s="1" customFormat="1" ht="15" customHeight="1">
      <c r="B179" s="315"/>
      <c r="C179" s="292" t="s">
        <v>58</v>
      </c>
      <c r="D179" s="292"/>
      <c r="E179" s="292"/>
      <c r="F179" s="313" t="s">
        <v>1424</v>
      </c>
      <c r="G179" s="292"/>
      <c r="H179" s="292" t="s">
        <v>1496</v>
      </c>
      <c r="I179" s="292" t="s">
        <v>1426</v>
      </c>
      <c r="J179" s="292">
        <v>20</v>
      </c>
      <c r="K179" s="338"/>
    </row>
    <row r="180" spans="2:11" s="1" customFormat="1" ht="15" customHeight="1">
      <c r="B180" s="315"/>
      <c r="C180" s="292" t="s">
        <v>59</v>
      </c>
      <c r="D180" s="292"/>
      <c r="E180" s="292"/>
      <c r="F180" s="313" t="s">
        <v>1424</v>
      </c>
      <c r="G180" s="292"/>
      <c r="H180" s="292" t="s">
        <v>1497</v>
      </c>
      <c r="I180" s="292" t="s">
        <v>1426</v>
      </c>
      <c r="J180" s="292">
        <v>255</v>
      </c>
      <c r="K180" s="338"/>
    </row>
    <row r="181" spans="2:11" s="1" customFormat="1" ht="15" customHeight="1">
      <c r="B181" s="315"/>
      <c r="C181" s="292" t="s">
        <v>105</v>
      </c>
      <c r="D181" s="292"/>
      <c r="E181" s="292"/>
      <c r="F181" s="313" t="s">
        <v>1424</v>
      </c>
      <c r="G181" s="292"/>
      <c r="H181" s="292" t="s">
        <v>1388</v>
      </c>
      <c r="I181" s="292" t="s">
        <v>1426</v>
      </c>
      <c r="J181" s="292">
        <v>10</v>
      </c>
      <c r="K181" s="338"/>
    </row>
    <row r="182" spans="2:11" s="1" customFormat="1" ht="15" customHeight="1">
      <c r="B182" s="315"/>
      <c r="C182" s="292" t="s">
        <v>106</v>
      </c>
      <c r="D182" s="292"/>
      <c r="E182" s="292"/>
      <c r="F182" s="313" t="s">
        <v>1424</v>
      </c>
      <c r="G182" s="292"/>
      <c r="H182" s="292" t="s">
        <v>1498</v>
      </c>
      <c r="I182" s="292" t="s">
        <v>1459</v>
      </c>
      <c r="J182" s="292"/>
      <c r="K182" s="338"/>
    </row>
    <row r="183" spans="2:11" s="1" customFormat="1" ht="15" customHeight="1">
      <c r="B183" s="315"/>
      <c r="C183" s="292" t="s">
        <v>1499</v>
      </c>
      <c r="D183" s="292"/>
      <c r="E183" s="292"/>
      <c r="F183" s="313" t="s">
        <v>1424</v>
      </c>
      <c r="G183" s="292"/>
      <c r="H183" s="292" t="s">
        <v>1500</v>
      </c>
      <c r="I183" s="292" t="s">
        <v>1459</v>
      </c>
      <c r="J183" s="292"/>
      <c r="K183" s="338"/>
    </row>
    <row r="184" spans="2:11" s="1" customFormat="1" ht="15" customHeight="1">
      <c r="B184" s="315"/>
      <c r="C184" s="292" t="s">
        <v>1488</v>
      </c>
      <c r="D184" s="292"/>
      <c r="E184" s="292"/>
      <c r="F184" s="313" t="s">
        <v>1424</v>
      </c>
      <c r="G184" s="292"/>
      <c r="H184" s="292" t="s">
        <v>1501</v>
      </c>
      <c r="I184" s="292" t="s">
        <v>1459</v>
      </c>
      <c r="J184" s="292"/>
      <c r="K184" s="338"/>
    </row>
    <row r="185" spans="2:11" s="1" customFormat="1" ht="15" customHeight="1">
      <c r="B185" s="315"/>
      <c r="C185" s="292" t="s">
        <v>108</v>
      </c>
      <c r="D185" s="292"/>
      <c r="E185" s="292"/>
      <c r="F185" s="313" t="s">
        <v>1430</v>
      </c>
      <c r="G185" s="292"/>
      <c r="H185" s="292" t="s">
        <v>1502</v>
      </c>
      <c r="I185" s="292" t="s">
        <v>1426</v>
      </c>
      <c r="J185" s="292">
        <v>50</v>
      </c>
      <c r="K185" s="338"/>
    </row>
    <row r="186" spans="2:11" s="1" customFormat="1" ht="15" customHeight="1">
      <c r="B186" s="315"/>
      <c r="C186" s="292" t="s">
        <v>1503</v>
      </c>
      <c r="D186" s="292"/>
      <c r="E186" s="292"/>
      <c r="F186" s="313" t="s">
        <v>1430</v>
      </c>
      <c r="G186" s="292"/>
      <c r="H186" s="292" t="s">
        <v>1504</v>
      </c>
      <c r="I186" s="292" t="s">
        <v>1505</v>
      </c>
      <c r="J186" s="292"/>
      <c r="K186" s="338"/>
    </row>
    <row r="187" spans="2:11" s="1" customFormat="1" ht="15" customHeight="1">
      <c r="B187" s="315"/>
      <c r="C187" s="292" t="s">
        <v>1506</v>
      </c>
      <c r="D187" s="292"/>
      <c r="E187" s="292"/>
      <c r="F187" s="313" t="s">
        <v>1430</v>
      </c>
      <c r="G187" s="292"/>
      <c r="H187" s="292" t="s">
        <v>1507</v>
      </c>
      <c r="I187" s="292" t="s">
        <v>1505</v>
      </c>
      <c r="J187" s="292"/>
      <c r="K187" s="338"/>
    </row>
    <row r="188" spans="2:11" s="1" customFormat="1" ht="15" customHeight="1">
      <c r="B188" s="315"/>
      <c r="C188" s="292" t="s">
        <v>1508</v>
      </c>
      <c r="D188" s="292"/>
      <c r="E188" s="292"/>
      <c r="F188" s="313" t="s">
        <v>1430</v>
      </c>
      <c r="G188" s="292"/>
      <c r="H188" s="292" t="s">
        <v>1509</v>
      </c>
      <c r="I188" s="292" t="s">
        <v>1505</v>
      </c>
      <c r="J188" s="292"/>
      <c r="K188" s="338"/>
    </row>
    <row r="189" spans="2:11" s="1" customFormat="1" ht="15" customHeight="1">
      <c r="B189" s="315"/>
      <c r="C189" s="351" t="s">
        <v>1510</v>
      </c>
      <c r="D189" s="292"/>
      <c r="E189" s="292"/>
      <c r="F189" s="313" t="s">
        <v>1430</v>
      </c>
      <c r="G189" s="292"/>
      <c r="H189" s="292" t="s">
        <v>1511</v>
      </c>
      <c r="I189" s="292" t="s">
        <v>1512</v>
      </c>
      <c r="J189" s="352" t="s">
        <v>1513</v>
      </c>
      <c r="K189" s="338"/>
    </row>
    <row r="190" spans="2:11" s="18" customFormat="1" ht="15" customHeight="1">
      <c r="B190" s="353"/>
      <c r="C190" s="354" t="s">
        <v>1514</v>
      </c>
      <c r="D190" s="355"/>
      <c r="E190" s="355"/>
      <c r="F190" s="356" t="s">
        <v>1430</v>
      </c>
      <c r="G190" s="355"/>
      <c r="H190" s="355" t="s">
        <v>1515</v>
      </c>
      <c r="I190" s="355" t="s">
        <v>1512</v>
      </c>
      <c r="J190" s="357" t="s">
        <v>1513</v>
      </c>
      <c r="K190" s="358"/>
    </row>
    <row r="191" spans="2:11" s="1" customFormat="1" ht="15" customHeight="1">
      <c r="B191" s="315"/>
      <c r="C191" s="351" t="s">
        <v>47</v>
      </c>
      <c r="D191" s="292"/>
      <c r="E191" s="292"/>
      <c r="F191" s="313" t="s">
        <v>1424</v>
      </c>
      <c r="G191" s="292"/>
      <c r="H191" s="289" t="s">
        <v>1516</v>
      </c>
      <c r="I191" s="292" t="s">
        <v>1517</v>
      </c>
      <c r="J191" s="292"/>
      <c r="K191" s="338"/>
    </row>
    <row r="192" spans="2:11" s="1" customFormat="1" ht="15" customHeight="1">
      <c r="B192" s="315"/>
      <c r="C192" s="351" t="s">
        <v>1518</v>
      </c>
      <c r="D192" s="292"/>
      <c r="E192" s="292"/>
      <c r="F192" s="313" t="s">
        <v>1424</v>
      </c>
      <c r="G192" s="292"/>
      <c r="H192" s="292" t="s">
        <v>1519</v>
      </c>
      <c r="I192" s="292" t="s">
        <v>1459</v>
      </c>
      <c r="J192" s="292"/>
      <c r="K192" s="338"/>
    </row>
    <row r="193" spans="2:11" s="1" customFormat="1" ht="15" customHeight="1">
      <c r="B193" s="315"/>
      <c r="C193" s="351" t="s">
        <v>1520</v>
      </c>
      <c r="D193" s="292"/>
      <c r="E193" s="292"/>
      <c r="F193" s="313" t="s">
        <v>1424</v>
      </c>
      <c r="G193" s="292"/>
      <c r="H193" s="292" t="s">
        <v>1521</v>
      </c>
      <c r="I193" s="292" t="s">
        <v>1459</v>
      </c>
      <c r="J193" s="292"/>
      <c r="K193" s="338"/>
    </row>
    <row r="194" spans="2:11" s="1" customFormat="1" ht="15" customHeight="1">
      <c r="B194" s="315"/>
      <c r="C194" s="351" t="s">
        <v>1522</v>
      </c>
      <c r="D194" s="292"/>
      <c r="E194" s="292"/>
      <c r="F194" s="313" t="s">
        <v>1430</v>
      </c>
      <c r="G194" s="292"/>
      <c r="H194" s="292" t="s">
        <v>1523</v>
      </c>
      <c r="I194" s="292" t="s">
        <v>1459</v>
      </c>
      <c r="J194" s="292"/>
      <c r="K194" s="338"/>
    </row>
    <row r="195" spans="2:11" s="1" customFormat="1" ht="15" customHeight="1">
      <c r="B195" s="344"/>
      <c r="C195" s="359"/>
      <c r="D195" s="324"/>
      <c r="E195" s="324"/>
      <c r="F195" s="324"/>
      <c r="G195" s="324"/>
      <c r="H195" s="324"/>
      <c r="I195" s="324"/>
      <c r="J195" s="324"/>
      <c r="K195" s="345"/>
    </row>
    <row r="196" spans="2:11" s="1" customFormat="1" ht="18.75" customHeight="1">
      <c r="B196" s="326"/>
      <c r="C196" s="336"/>
      <c r="D196" s="336"/>
      <c r="E196" s="336"/>
      <c r="F196" s="346"/>
      <c r="G196" s="336"/>
      <c r="H196" s="336"/>
      <c r="I196" s="336"/>
      <c r="J196" s="336"/>
      <c r="K196" s="326"/>
    </row>
    <row r="197" spans="2:11" s="1" customFormat="1" ht="18.75" customHeight="1">
      <c r="B197" s="326"/>
      <c r="C197" s="336"/>
      <c r="D197" s="336"/>
      <c r="E197" s="336"/>
      <c r="F197" s="346"/>
      <c r="G197" s="336"/>
      <c r="H197" s="336"/>
      <c r="I197" s="336"/>
      <c r="J197" s="336"/>
      <c r="K197" s="326"/>
    </row>
    <row r="198" spans="2:11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pans="2:11" s="1" customFormat="1" ht="12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pans="2:11" s="1" customFormat="1" ht="20.5">
      <c r="B200" s="284"/>
      <c r="C200" s="420" t="s">
        <v>1524</v>
      </c>
      <c r="D200" s="420"/>
      <c r="E200" s="420"/>
      <c r="F200" s="420"/>
      <c r="G200" s="420"/>
      <c r="H200" s="420"/>
      <c r="I200" s="420"/>
      <c r="J200" s="420"/>
      <c r="K200" s="285"/>
    </row>
    <row r="201" spans="2:11" s="1" customFormat="1" ht="25.5" customHeight="1">
      <c r="B201" s="284"/>
      <c r="C201" s="360" t="s">
        <v>1525</v>
      </c>
      <c r="D201" s="360"/>
      <c r="E201" s="360"/>
      <c r="F201" s="360" t="s">
        <v>1526</v>
      </c>
      <c r="G201" s="361"/>
      <c r="H201" s="423" t="s">
        <v>1527</v>
      </c>
      <c r="I201" s="423"/>
      <c r="J201" s="423"/>
      <c r="K201" s="285"/>
    </row>
    <row r="202" spans="2:11" s="1" customFormat="1" ht="5.25" customHeight="1">
      <c r="B202" s="315"/>
      <c r="C202" s="310"/>
      <c r="D202" s="310"/>
      <c r="E202" s="310"/>
      <c r="F202" s="310"/>
      <c r="G202" s="336"/>
      <c r="H202" s="310"/>
      <c r="I202" s="310"/>
      <c r="J202" s="310"/>
      <c r="K202" s="338"/>
    </row>
    <row r="203" spans="2:11" s="1" customFormat="1" ht="15" customHeight="1">
      <c r="B203" s="315"/>
      <c r="C203" s="292" t="s">
        <v>1517</v>
      </c>
      <c r="D203" s="292"/>
      <c r="E203" s="292"/>
      <c r="F203" s="313" t="s">
        <v>48</v>
      </c>
      <c r="G203" s="292"/>
      <c r="H203" s="424" t="s">
        <v>1528</v>
      </c>
      <c r="I203" s="424"/>
      <c r="J203" s="424"/>
      <c r="K203" s="338"/>
    </row>
    <row r="204" spans="2:11" s="1" customFormat="1" ht="15" customHeight="1">
      <c r="B204" s="315"/>
      <c r="C204" s="292"/>
      <c r="D204" s="292"/>
      <c r="E204" s="292"/>
      <c r="F204" s="313" t="s">
        <v>49</v>
      </c>
      <c r="G204" s="292"/>
      <c r="H204" s="424" t="s">
        <v>1529</v>
      </c>
      <c r="I204" s="424"/>
      <c r="J204" s="424"/>
      <c r="K204" s="338"/>
    </row>
    <row r="205" spans="2:11" s="1" customFormat="1" ht="15" customHeight="1">
      <c r="B205" s="315"/>
      <c r="C205" s="292"/>
      <c r="D205" s="292"/>
      <c r="E205" s="292"/>
      <c r="F205" s="313" t="s">
        <v>52</v>
      </c>
      <c r="G205" s="292"/>
      <c r="H205" s="424" t="s">
        <v>1530</v>
      </c>
      <c r="I205" s="424"/>
      <c r="J205" s="424"/>
      <c r="K205" s="338"/>
    </row>
    <row r="206" spans="2:11" s="1" customFormat="1" ht="15" customHeight="1">
      <c r="B206" s="315"/>
      <c r="C206" s="292"/>
      <c r="D206" s="292"/>
      <c r="E206" s="292"/>
      <c r="F206" s="313" t="s">
        <v>50</v>
      </c>
      <c r="G206" s="292"/>
      <c r="H206" s="424" t="s">
        <v>1531</v>
      </c>
      <c r="I206" s="424"/>
      <c r="J206" s="424"/>
      <c r="K206" s="338"/>
    </row>
    <row r="207" spans="2:11" s="1" customFormat="1" ht="15" customHeight="1">
      <c r="B207" s="315"/>
      <c r="C207" s="292"/>
      <c r="D207" s="292"/>
      <c r="E207" s="292"/>
      <c r="F207" s="313" t="s">
        <v>51</v>
      </c>
      <c r="G207" s="292"/>
      <c r="H207" s="424" t="s">
        <v>1532</v>
      </c>
      <c r="I207" s="424"/>
      <c r="J207" s="424"/>
      <c r="K207" s="338"/>
    </row>
    <row r="208" spans="2:11" s="1" customFormat="1" ht="15" customHeight="1">
      <c r="B208" s="315"/>
      <c r="C208" s="292"/>
      <c r="D208" s="292"/>
      <c r="E208" s="292"/>
      <c r="F208" s="313"/>
      <c r="G208" s="292"/>
      <c r="H208" s="292"/>
      <c r="I208" s="292"/>
      <c r="J208" s="292"/>
      <c r="K208" s="338"/>
    </row>
    <row r="209" spans="2:11" s="1" customFormat="1" ht="15" customHeight="1">
      <c r="B209" s="315"/>
      <c r="C209" s="292" t="s">
        <v>1471</v>
      </c>
      <c r="D209" s="292"/>
      <c r="E209" s="292"/>
      <c r="F209" s="313" t="s">
        <v>84</v>
      </c>
      <c r="G209" s="292"/>
      <c r="H209" s="424" t="s">
        <v>1533</v>
      </c>
      <c r="I209" s="424"/>
      <c r="J209" s="424"/>
      <c r="K209" s="338"/>
    </row>
    <row r="210" spans="2:11" s="1" customFormat="1" ht="15" customHeight="1">
      <c r="B210" s="315"/>
      <c r="C210" s="292"/>
      <c r="D210" s="292"/>
      <c r="E210" s="292"/>
      <c r="F210" s="313" t="s">
        <v>1368</v>
      </c>
      <c r="G210" s="292"/>
      <c r="H210" s="424" t="s">
        <v>1369</v>
      </c>
      <c r="I210" s="424"/>
      <c r="J210" s="424"/>
      <c r="K210" s="338"/>
    </row>
    <row r="211" spans="2:11" s="1" customFormat="1" ht="15" customHeight="1">
      <c r="B211" s="315"/>
      <c r="C211" s="292"/>
      <c r="D211" s="292"/>
      <c r="E211" s="292"/>
      <c r="F211" s="313" t="s">
        <v>1366</v>
      </c>
      <c r="G211" s="292"/>
      <c r="H211" s="424" t="s">
        <v>1534</v>
      </c>
      <c r="I211" s="424"/>
      <c r="J211" s="424"/>
      <c r="K211" s="338"/>
    </row>
    <row r="212" spans="2:11" s="1" customFormat="1" ht="15" customHeight="1">
      <c r="B212" s="362"/>
      <c r="C212" s="292"/>
      <c r="D212" s="292"/>
      <c r="E212" s="292"/>
      <c r="F212" s="313" t="s">
        <v>1370</v>
      </c>
      <c r="G212" s="351"/>
      <c r="H212" s="425" t="s">
        <v>1371</v>
      </c>
      <c r="I212" s="425"/>
      <c r="J212" s="425"/>
      <c r="K212" s="363"/>
    </row>
    <row r="213" spans="2:11" s="1" customFormat="1" ht="15" customHeight="1">
      <c r="B213" s="362"/>
      <c r="C213" s="292"/>
      <c r="D213" s="292"/>
      <c r="E213" s="292"/>
      <c r="F213" s="313" t="s">
        <v>1210</v>
      </c>
      <c r="G213" s="351"/>
      <c r="H213" s="425" t="s">
        <v>1535</v>
      </c>
      <c r="I213" s="425"/>
      <c r="J213" s="425"/>
      <c r="K213" s="363"/>
    </row>
    <row r="214" spans="2:11" s="1" customFormat="1" ht="15" customHeight="1">
      <c r="B214" s="362"/>
      <c r="C214" s="292"/>
      <c r="D214" s="292"/>
      <c r="E214" s="292"/>
      <c r="F214" s="313"/>
      <c r="G214" s="351"/>
      <c r="H214" s="342"/>
      <c r="I214" s="342"/>
      <c r="J214" s="342"/>
      <c r="K214" s="363"/>
    </row>
    <row r="215" spans="2:11" s="1" customFormat="1" ht="15" customHeight="1">
      <c r="B215" s="362"/>
      <c r="C215" s="292" t="s">
        <v>1495</v>
      </c>
      <c r="D215" s="292"/>
      <c r="E215" s="292"/>
      <c r="F215" s="313">
        <v>1</v>
      </c>
      <c r="G215" s="351"/>
      <c r="H215" s="425" t="s">
        <v>1536</v>
      </c>
      <c r="I215" s="425"/>
      <c r="J215" s="425"/>
      <c r="K215" s="363"/>
    </row>
    <row r="216" spans="2:11" s="1" customFormat="1" ht="15" customHeight="1">
      <c r="B216" s="362"/>
      <c r="C216" s="292"/>
      <c r="D216" s="292"/>
      <c r="E216" s="292"/>
      <c r="F216" s="313">
        <v>2</v>
      </c>
      <c r="G216" s="351"/>
      <c r="H216" s="425" t="s">
        <v>1537</v>
      </c>
      <c r="I216" s="425"/>
      <c r="J216" s="425"/>
      <c r="K216" s="363"/>
    </row>
    <row r="217" spans="2:11" s="1" customFormat="1" ht="15" customHeight="1">
      <c r="B217" s="362"/>
      <c r="C217" s="292"/>
      <c r="D217" s="292"/>
      <c r="E217" s="292"/>
      <c r="F217" s="313">
        <v>3</v>
      </c>
      <c r="G217" s="351"/>
      <c r="H217" s="425" t="s">
        <v>1538</v>
      </c>
      <c r="I217" s="425"/>
      <c r="J217" s="425"/>
      <c r="K217" s="363"/>
    </row>
    <row r="218" spans="2:11" s="1" customFormat="1" ht="15" customHeight="1">
      <c r="B218" s="362"/>
      <c r="C218" s="292"/>
      <c r="D218" s="292"/>
      <c r="E218" s="292"/>
      <c r="F218" s="313">
        <v>4</v>
      </c>
      <c r="G218" s="351"/>
      <c r="H218" s="425" t="s">
        <v>1539</v>
      </c>
      <c r="I218" s="425"/>
      <c r="J218" s="425"/>
      <c r="K218" s="363"/>
    </row>
    <row r="219" spans="2:11" s="1" customFormat="1" ht="12.75" customHeight="1">
      <c r="B219" s="364"/>
      <c r="C219" s="365"/>
      <c r="D219" s="365"/>
      <c r="E219" s="365"/>
      <c r="F219" s="365"/>
      <c r="G219" s="365"/>
      <c r="H219" s="365"/>
      <c r="I219" s="365"/>
      <c r="J219" s="365"/>
      <c r="K219" s="366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SO 00 - Vedlejší rozpočto...</vt:lpstr>
      <vt:lpstr>SO 01 - Zateplení objektu</vt:lpstr>
      <vt:lpstr>Seznam figur</vt:lpstr>
      <vt:lpstr>Pokyny pro vyplnění</vt:lpstr>
      <vt:lpstr>'Rekapitulace stavby'!Názvy_tisku</vt:lpstr>
      <vt:lpstr>'Seznam figur'!Názvy_tisku</vt:lpstr>
      <vt:lpstr>'SO 00 - Vedlejší rozpočto...'!Názvy_tisku</vt:lpstr>
      <vt:lpstr>'SO 01 - Zateplení objektu'!Názvy_tisku</vt:lpstr>
      <vt:lpstr>'Pokyny pro vyplnění'!Oblast_tisku</vt:lpstr>
      <vt:lpstr>'Rekapitulace stavby'!Oblast_tisku</vt:lpstr>
      <vt:lpstr>'Seznam figur'!Oblast_tisku</vt:lpstr>
      <vt:lpstr>'SO 00 - Vedlejší rozpočto...'!Oblast_tisku</vt:lpstr>
      <vt:lpstr>'SO 01 - Zateplení objektu'!Oblast_tisku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Vígh</dc:creator>
  <cp:lastModifiedBy>Lucie</cp:lastModifiedBy>
  <dcterms:created xsi:type="dcterms:W3CDTF">2025-07-25T09:24:56Z</dcterms:created>
  <dcterms:modified xsi:type="dcterms:W3CDTF">2025-07-28T08:56:54Z</dcterms:modified>
</cp:coreProperties>
</file>