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 - Oprava fasády a zateplení plochých střech ve vnitrobloku budovy\"/>
    </mc:Choice>
  </mc:AlternateContent>
  <xr:revisionPtr revIDLastSave="0" documentId="8_{39A7178B-63EE-4F09-8288-8C306614E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25-06 - Oprava fasády a..." sheetId="2" r:id="rId2"/>
    <sheet name="Pokyny pro vyplnění" sheetId="3" r:id="rId3"/>
  </sheets>
  <definedNames>
    <definedName name="_xlnm._FilterDatabase" localSheetId="1" hidden="1">'2025-06 - Oprava fasády a...'!$C$91:$K$761</definedName>
    <definedName name="_xlnm.Print_Titles" localSheetId="1">'2025-06 - Oprava fasády a...'!$91:$91</definedName>
    <definedName name="_xlnm.Print_Titles" localSheetId="0">'Rekapitulace stavby'!$52:$52</definedName>
    <definedName name="_xlnm.Print_Area" localSheetId="1">'2025-06 - Oprava fasády a...'!$C$4:$J$37,'2025-06 - Oprava fasády a...'!$C$43:$J$75,'2025-06 - Oprava fasády a...'!$C$81:$K$761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759" i="2"/>
  <c r="BH759" i="2"/>
  <c r="BG759" i="2"/>
  <c r="BF759" i="2"/>
  <c r="T759" i="2"/>
  <c r="R759" i="2"/>
  <c r="P759" i="2"/>
  <c r="BI756" i="2"/>
  <c r="BH756" i="2"/>
  <c r="BG756" i="2"/>
  <c r="BF756" i="2"/>
  <c r="T756" i="2"/>
  <c r="R756" i="2"/>
  <c r="P756" i="2"/>
  <c r="BI753" i="2"/>
  <c r="BH753" i="2"/>
  <c r="BG753" i="2"/>
  <c r="BF753" i="2"/>
  <c r="T753" i="2"/>
  <c r="R753" i="2"/>
  <c r="P753" i="2"/>
  <c r="BI749" i="2"/>
  <c r="BH749" i="2"/>
  <c r="BG749" i="2"/>
  <c r="BF749" i="2"/>
  <c r="T749" i="2"/>
  <c r="R749" i="2"/>
  <c r="P749" i="2"/>
  <c r="BI746" i="2"/>
  <c r="BH746" i="2"/>
  <c r="BG746" i="2"/>
  <c r="BF746" i="2"/>
  <c r="T746" i="2"/>
  <c r="R746" i="2"/>
  <c r="P746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7" i="2"/>
  <c r="BH737" i="2"/>
  <c r="BG737" i="2"/>
  <c r="BF737" i="2"/>
  <c r="T737" i="2"/>
  <c r="R737" i="2"/>
  <c r="P737" i="2"/>
  <c r="BI732" i="2"/>
  <c r="BH732" i="2"/>
  <c r="BG732" i="2"/>
  <c r="BF732" i="2"/>
  <c r="T732" i="2"/>
  <c r="R732" i="2"/>
  <c r="P732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1" i="2"/>
  <c r="BH721" i="2"/>
  <c r="BG721" i="2"/>
  <c r="BF721" i="2"/>
  <c r="T721" i="2"/>
  <c r="R721" i="2"/>
  <c r="P721" i="2"/>
  <c r="BI718" i="2"/>
  <c r="BH718" i="2"/>
  <c r="BG718" i="2"/>
  <c r="BF718" i="2"/>
  <c r="T718" i="2"/>
  <c r="R718" i="2"/>
  <c r="P718" i="2"/>
  <c r="BI711" i="2"/>
  <c r="BH711" i="2"/>
  <c r="BG711" i="2"/>
  <c r="BF711" i="2"/>
  <c r="T711" i="2"/>
  <c r="R711" i="2"/>
  <c r="P711" i="2"/>
  <c r="BI707" i="2"/>
  <c r="BH707" i="2"/>
  <c r="BG707" i="2"/>
  <c r="BF707" i="2"/>
  <c r="T707" i="2"/>
  <c r="R707" i="2"/>
  <c r="P707" i="2"/>
  <c r="BI701" i="2"/>
  <c r="BH701" i="2"/>
  <c r="BG701" i="2"/>
  <c r="BF701" i="2"/>
  <c r="T701" i="2"/>
  <c r="R701" i="2"/>
  <c r="P701" i="2"/>
  <c r="BI691" i="2"/>
  <c r="BH691" i="2"/>
  <c r="BG691" i="2"/>
  <c r="BF691" i="2"/>
  <c r="T691" i="2"/>
  <c r="R691" i="2"/>
  <c r="P691" i="2"/>
  <c r="BI686" i="2"/>
  <c r="BH686" i="2"/>
  <c r="BG686" i="2"/>
  <c r="BF686" i="2"/>
  <c r="T686" i="2"/>
  <c r="R686" i="2"/>
  <c r="P686" i="2"/>
  <c r="BI681" i="2"/>
  <c r="BH681" i="2"/>
  <c r="BG681" i="2"/>
  <c r="BF681" i="2"/>
  <c r="T681" i="2"/>
  <c r="R681" i="2"/>
  <c r="P681" i="2"/>
  <c r="BI676" i="2"/>
  <c r="BH676" i="2"/>
  <c r="BG676" i="2"/>
  <c r="BF676" i="2"/>
  <c r="T676" i="2"/>
  <c r="R676" i="2"/>
  <c r="P676" i="2"/>
  <c r="BI671" i="2"/>
  <c r="BH671" i="2"/>
  <c r="BG671" i="2"/>
  <c r="BF671" i="2"/>
  <c r="T671" i="2"/>
  <c r="R671" i="2"/>
  <c r="P671" i="2"/>
  <c r="BI666" i="2"/>
  <c r="BH666" i="2"/>
  <c r="BG666" i="2"/>
  <c r="BF666" i="2"/>
  <c r="T666" i="2"/>
  <c r="R666" i="2"/>
  <c r="P666" i="2"/>
  <c r="BI663" i="2"/>
  <c r="BH663" i="2"/>
  <c r="BG663" i="2"/>
  <c r="BF663" i="2"/>
  <c r="T663" i="2"/>
  <c r="R663" i="2"/>
  <c r="P663" i="2"/>
  <c r="BI658" i="2"/>
  <c r="BH658" i="2"/>
  <c r="BG658" i="2"/>
  <c r="BF658" i="2"/>
  <c r="T658" i="2"/>
  <c r="R658" i="2"/>
  <c r="P658" i="2"/>
  <c r="BI653" i="2"/>
  <c r="BH653" i="2"/>
  <c r="BG653" i="2"/>
  <c r="BF653" i="2"/>
  <c r="T653" i="2"/>
  <c r="R653" i="2"/>
  <c r="P653" i="2"/>
  <c r="BI650" i="2"/>
  <c r="BH650" i="2"/>
  <c r="BG650" i="2"/>
  <c r="BF650" i="2"/>
  <c r="T650" i="2"/>
  <c r="R650" i="2"/>
  <c r="P650" i="2"/>
  <c r="BI645" i="2"/>
  <c r="BH645" i="2"/>
  <c r="BG645" i="2"/>
  <c r="BF645" i="2"/>
  <c r="T645" i="2"/>
  <c r="R645" i="2"/>
  <c r="P645" i="2"/>
  <c r="BI642" i="2"/>
  <c r="BH642" i="2"/>
  <c r="BG642" i="2"/>
  <c r="BF642" i="2"/>
  <c r="T642" i="2"/>
  <c r="R642" i="2"/>
  <c r="P642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09" i="2"/>
  <c r="BH609" i="2"/>
  <c r="BG609" i="2"/>
  <c r="BF609" i="2"/>
  <c r="T609" i="2"/>
  <c r="R609" i="2"/>
  <c r="P609" i="2"/>
  <c r="BI605" i="2"/>
  <c r="BH605" i="2"/>
  <c r="BG605" i="2"/>
  <c r="BF605" i="2"/>
  <c r="T605" i="2"/>
  <c r="R605" i="2"/>
  <c r="P605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80" i="2"/>
  <c r="BH580" i="2"/>
  <c r="BG580" i="2"/>
  <c r="BF580" i="2"/>
  <c r="T580" i="2"/>
  <c r="R580" i="2"/>
  <c r="P580" i="2"/>
  <c r="BI577" i="2"/>
  <c r="BH577" i="2"/>
  <c r="BG577" i="2"/>
  <c r="BF577" i="2"/>
  <c r="T577" i="2"/>
  <c r="R577" i="2"/>
  <c r="P577" i="2"/>
  <c r="BI573" i="2"/>
  <c r="BH573" i="2"/>
  <c r="BG573" i="2"/>
  <c r="BF573" i="2"/>
  <c r="T573" i="2"/>
  <c r="R573" i="2"/>
  <c r="P573" i="2"/>
  <c r="BI568" i="2"/>
  <c r="BH568" i="2"/>
  <c r="BG568" i="2"/>
  <c r="BF568" i="2"/>
  <c r="T568" i="2"/>
  <c r="R568" i="2"/>
  <c r="P568" i="2"/>
  <c r="BI555" i="2"/>
  <c r="BH555" i="2"/>
  <c r="BG555" i="2"/>
  <c r="BF555" i="2"/>
  <c r="T555" i="2"/>
  <c r="R555" i="2"/>
  <c r="P555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04" i="2"/>
  <c r="BH504" i="2"/>
  <c r="BG504" i="2"/>
  <c r="BF504" i="2"/>
  <c r="T504" i="2"/>
  <c r="R504" i="2"/>
  <c r="P504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57" i="2"/>
  <c r="BH457" i="2"/>
  <c r="BG457" i="2"/>
  <c r="BF457" i="2"/>
  <c r="T457" i="2"/>
  <c r="R457" i="2"/>
  <c r="P457" i="2"/>
  <c r="BI453" i="2"/>
  <c r="BH453" i="2"/>
  <c r="BG453" i="2"/>
  <c r="BF453" i="2"/>
  <c r="T453" i="2"/>
  <c r="T452" i="2"/>
  <c r="R453" i="2"/>
  <c r="R452" i="2" s="1"/>
  <c r="P453" i="2"/>
  <c r="P452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32" i="2"/>
  <c r="BH432" i="2"/>
  <c r="BG432" i="2"/>
  <c r="BF432" i="2"/>
  <c r="T432" i="2"/>
  <c r="R432" i="2"/>
  <c r="P432" i="2"/>
  <c r="BI420" i="2"/>
  <c r="BH420" i="2"/>
  <c r="BG420" i="2"/>
  <c r="BF420" i="2"/>
  <c r="T420" i="2"/>
  <c r="R420" i="2"/>
  <c r="P420" i="2"/>
  <c r="BI408" i="2"/>
  <c r="BH408" i="2"/>
  <c r="BG408" i="2"/>
  <c r="BF408" i="2"/>
  <c r="T408" i="2"/>
  <c r="R408" i="2"/>
  <c r="P408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0" i="2"/>
  <c r="BH380" i="2"/>
  <c r="BG380" i="2"/>
  <c r="BF380" i="2"/>
  <c r="T380" i="2"/>
  <c r="R380" i="2"/>
  <c r="P380" i="2"/>
  <c r="BI368" i="2"/>
  <c r="BH368" i="2"/>
  <c r="BG368" i="2"/>
  <c r="BF368" i="2"/>
  <c r="T368" i="2"/>
  <c r="R368" i="2"/>
  <c r="P368" i="2"/>
  <c r="BI356" i="2"/>
  <c r="BH356" i="2"/>
  <c r="BG356" i="2"/>
  <c r="BF356" i="2"/>
  <c r="T356" i="2"/>
  <c r="R356" i="2"/>
  <c r="P356" i="2"/>
  <c r="BI351" i="2"/>
  <c r="BH351" i="2"/>
  <c r="BG351" i="2"/>
  <c r="BF351" i="2"/>
  <c r="T351" i="2"/>
  <c r="T350" i="2"/>
  <c r="R351" i="2"/>
  <c r="R350" i="2" s="1"/>
  <c r="P351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26" i="2"/>
  <c r="BH226" i="2"/>
  <c r="BG226" i="2"/>
  <c r="BF226" i="2"/>
  <c r="T226" i="2"/>
  <c r="R226" i="2"/>
  <c r="P226" i="2"/>
  <c r="BI214" i="2"/>
  <c r="BH214" i="2"/>
  <c r="BG214" i="2"/>
  <c r="BF214" i="2"/>
  <c r="T214" i="2"/>
  <c r="R214" i="2"/>
  <c r="P214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2" i="2"/>
  <c r="BH162" i="2"/>
  <c r="BG162" i="2"/>
  <c r="BF162" i="2"/>
  <c r="F32" i="2" s="1"/>
  <c r="T162" i="2"/>
  <c r="R162" i="2"/>
  <c r="P162" i="2"/>
  <c r="BI141" i="2"/>
  <c r="BH141" i="2"/>
  <c r="BG141" i="2"/>
  <c r="BF141" i="2"/>
  <c r="T141" i="2"/>
  <c r="R141" i="2"/>
  <c r="P141" i="2"/>
  <c r="BI100" i="2"/>
  <c r="F35" i="2" s="1"/>
  <c r="BH100" i="2"/>
  <c r="BG100" i="2"/>
  <c r="BF100" i="2"/>
  <c r="T100" i="2"/>
  <c r="R100" i="2"/>
  <c r="P100" i="2"/>
  <c r="BI95" i="2"/>
  <c r="BH95" i="2"/>
  <c r="F34" i="2" s="1"/>
  <c r="BG95" i="2"/>
  <c r="F33" i="2" s="1"/>
  <c r="BF95" i="2"/>
  <c r="T95" i="2"/>
  <c r="R95" i="2"/>
  <c r="P95" i="2"/>
  <c r="J89" i="2"/>
  <c r="J88" i="2"/>
  <c r="F88" i="2"/>
  <c r="F86" i="2"/>
  <c r="E84" i="2"/>
  <c r="J51" i="2"/>
  <c r="J50" i="2"/>
  <c r="F50" i="2"/>
  <c r="F48" i="2"/>
  <c r="E46" i="2"/>
  <c r="J16" i="2"/>
  <c r="E16" i="2"/>
  <c r="F89" i="2" s="1"/>
  <c r="J15" i="2"/>
  <c r="J10" i="2"/>
  <c r="J86" i="2"/>
  <c r="L50" i="1"/>
  <c r="AM50" i="1"/>
  <c r="AM49" i="1"/>
  <c r="L49" i="1"/>
  <c r="AM47" i="1"/>
  <c r="L47" i="1"/>
  <c r="L45" i="1"/>
  <c r="L44" i="1"/>
  <c r="BK275" i="2"/>
  <c r="BK283" i="2"/>
  <c r="BK193" i="2"/>
  <c r="BK756" i="2"/>
  <c r="BK743" i="2"/>
  <c r="J724" i="2"/>
  <c r="J701" i="2"/>
  <c r="J653" i="2"/>
  <c r="BK587" i="2"/>
  <c r="J550" i="2"/>
  <c r="J518" i="2"/>
  <c r="J480" i="2"/>
  <c r="BK432" i="2"/>
  <c r="J368" i="2"/>
  <c r="J333" i="2"/>
  <c r="J303" i="2"/>
  <c r="BK198" i="2"/>
  <c r="BK253" i="2"/>
  <c r="J759" i="2"/>
  <c r="J746" i="2"/>
  <c r="BK737" i="2"/>
  <c r="BK721" i="2"/>
  <c r="BK701" i="2"/>
  <c r="BK681" i="2"/>
  <c r="J666" i="2"/>
  <c r="BK642" i="2"/>
  <c r="J577" i="2"/>
  <c r="BK532" i="2"/>
  <c r="BK501" i="2"/>
  <c r="J469" i="2"/>
  <c r="BK446" i="2"/>
  <c r="BK396" i="2"/>
  <c r="J351" i="2"/>
  <c r="J337" i="2"/>
  <c r="BK300" i="2"/>
  <c r="BK265" i="2"/>
  <c r="BK278" i="2"/>
  <c r="BK214" i="2"/>
  <c r="BK95" i="2"/>
  <c r="BK248" i="2"/>
  <c r="BK165" i="2"/>
  <c r="BK658" i="2"/>
  <c r="J645" i="2"/>
  <c r="BK605" i="2"/>
  <c r="J580" i="2"/>
  <c r="BK550" i="2"/>
  <c r="J522" i="2"/>
  <c r="BK499" i="2"/>
  <c r="J474" i="2"/>
  <c r="J457" i="2"/>
  <c r="BK420" i="2"/>
  <c r="BK368" i="2"/>
  <c r="BK341" i="2"/>
  <c r="BK322" i="2"/>
  <c r="BK293" i="2"/>
  <c r="BK206" i="2"/>
  <c r="J214" i="2"/>
  <c r="J265" i="2"/>
  <c r="J100" i="2"/>
  <c r="BK746" i="2"/>
  <c r="BK732" i="2"/>
  <c r="J707" i="2"/>
  <c r="BK671" i="2"/>
  <c r="J642" i="2"/>
  <c r="BK583" i="2"/>
  <c r="J532" i="2"/>
  <c r="J501" i="2"/>
  <c r="J467" i="2"/>
  <c r="BK347" i="2"/>
  <c r="BK307" i="2"/>
  <c r="BK268" i="2"/>
  <c r="AS54" i="1"/>
  <c r="BK187" i="2"/>
  <c r="J756" i="2"/>
  <c r="J732" i="2"/>
  <c r="BK718" i="2"/>
  <c r="BK691" i="2"/>
  <c r="J671" i="2"/>
  <c r="J650" i="2"/>
  <c r="J605" i="2"/>
  <c r="BK568" i="2"/>
  <c r="J527" i="2"/>
  <c r="J499" i="2"/>
  <c r="J453" i="2"/>
  <c r="J380" i="2"/>
  <c r="BK330" i="2"/>
  <c r="J307" i="2"/>
  <c r="J275" i="2"/>
  <c r="BK100" i="2"/>
  <c r="J187" i="2"/>
  <c r="J290" i="2"/>
  <c r="J206" i="2"/>
  <c r="J676" i="2"/>
  <c r="BK632" i="2"/>
  <c r="BK573" i="2"/>
  <c r="J545" i="2"/>
  <c r="BK513" i="2"/>
  <c r="BK480" i="2"/>
  <c r="BK449" i="2"/>
  <c r="J408" i="2"/>
  <c r="BK351" i="2"/>
  <c r="J330" i="2"/>
  <c r="BK303" i="2"/>
  <c r="J193" i="2"/>
  <c r="BK172" i="2"/>
  <c r="BK749" i="2"/>
  <c r="BK740" i="2"/>
  <c r="J721" i="2"/>
  <c r="J691" i="2"/>
  <c r="BK666" i="2"/>
  <c r="BK645" i="2"/>
  <c r="BK577" i="2"/>
  <c r="BK522" i="2"/>
  <c r="J492" i="2"/>
  <c r="BK453" i="2"/>
  <c r="J396" i="2"/>
  <c r="BK337" i="2"/>
  <c r="J300" i="2"/>
  <c r="BK226" i="2"/>
  <c r="J32" i="2"/>
  <c r="J162" i="2"/>
  <c r="BK287" i="2"/>
  <c r="BK141" i="2"/>
  <c r="BK162" i="2"/>
  <c r="BK753" i="2"/>
  <c r="J737" i="2"/>
  <c r="J718" i="2"/>
  <c r="J686" i="2"/>
  <c r="BK663" i="2"/>
  <c r="J609" i="2"/>
  <c r="J573" i="2"/>
  <c r="BK504" i="2"/>
  <c r="J449" i="2"/>
  <c r="BK380" i="2"/>
  <c r="J344" i="2"/>
  <c r="J322" i="2"/>
  <c r="J293" i="2"/>
  <c r="J287" i="2"/>
  <c r="J141" i="2"/>
  <c r="J749" i="2"/>
  <c r="J740" i="2"/>
  <c r="BK724" i="2"/>
  <c r="BK707" i="2"/>
  <c r="BK686" i="2"/>
  <c r="J663" i="2"/>
  <c r="J632" i="2"/>
  <c r="J587" i="2"/>
  <c r="BK545" i="2"/>
  <c r="J513" i="2"/>
  <c r="BK474" i="2"/>
  <c r="J432" i="2"/>
  <c r="BK392" i="2"/>
  <c r="BK344" i="2"/>
  <c r="J327" i="2"/>
  <c r="BK296" i="2"/>
  <c r="J172" i="2"/>
  <c r="J198" i="2"/>
  <c r="J296" i="2"/>
  <c r="J278" i="2"/>
  <c r="BK190" i="2"/>
  <c r="BK170" i="2"/>
  <c r="J226" i="2"/>
  <c r="BK759" i="2"/>
  <c r="J727" i="2"/>
  <c r="J711" i="2"/>
  <c r="J681" i="2"/>
  <c r="J658" i="2"/>
  <c r="BK629" i="2"/>
  <c r="BK555" i="2"/>
  <c r="BK494" i="2"/>
  <c r="BK469" i="2"/>
  <c r="J420" i="2"/>
  <c r="J356" i="2"/>
  <c r="BK327" i="2"/>
  <c r="J283" i="2"/>
  <c r="J170" i="2"/>
  <c r="BK209" i="2"/>
  <c r="J753" i="2"/>
  <c r="J743" i="2"/>
  <c r="BK727" i="2"/>
  <c r="BK711" i="2"/>
  <c r="BK676" i="2"/>
  <c r="BK653" i="2"/>
  <c r="BK609" i="2"/>
  <c r="BK580" i="2"/>
  <c r="J555" i="2"/>
  <c r="BK518" i="2"/>
  <c r="BK492" i="2"/>
  <c r="BK457" i="2"/>
  <c r="BK408" i="2"/>
  <c r="BK356" i="2"/>
  <c r="J341" i="2"/>
  <c r="BK319" i="2"/>
  <c r="BK290" i="2"/>
  <c r="J209" i="2"/>
  <c r="J253" i="2"/>
  <c r="J165" i="2"/>
  <c r="J271" i="2"/>
  <c r="J190" i="2"/>
  <c r="J95" i="2"/>
  <c r="BK650" i="2"/>
  <c r="J629" i="2"/>
  <c r="J583" i="2"/>
  <c r="J568" i="2"/>
  <c r="BK527" i="2"/>
  <c r="J504" i="2"/>
  <c r="J494" i="2"/>
  <c r="BK467" i="2"/>
  <c r="J446" i="2"/>
  <c r="J392" i="2"/>
  <c r="J347" i="2"/>
  <c r="BK333" i="2"/>
  <c r="J319" i="2"/>
  <c r="J248" i="2"/>
  <c r="J268" i="2"/>
  <c r="BK271" i="2"/>
  <c r="T717" i="2" l="1"/>
  <c r="T716" i="2"/>
  <c r="BK94" i="2"/>
  <c r="R264" i="2"/>
  <c r="T326" i="2"/>
  <c r="BK456" i="2"/>
  <c r="J456" i="2"/>
  <c r="J64" i="2"/>
  <c r="R479" i="2"/>
  <c r="P512" i="2"/>
  <c r="T512" i="2"/>
  <c r="P521" i="2"/>
  <c r="BK264" i="2"/>
  <c r="J264" i="2"/>
  <c r="J58" i="2"/>
  <c r="P355" i="2"/>
  <c r="BK479" i="2"/>
  <c r="J479" i="2"/>
  <c r="J65" i="2"/>
  <c r="BK512" i="2"/>
  <c r="J512" i="2" s="1"/>
  <c r="J66" i="2" s="1"/>
  <c r="R512" i="2"/>
  <c r="R521" i="2"/>
  <c r="BK717" i="2"/>
  <c r="J717" i="2" s="1"/>
  <c r="J70" i="2" s="1"/>
  <c r="BK736" i="2"/>
  <c r="J736" i="2" s="1"/>
  <c r="J73" i="2" s="1"/>
  <c r="P94" i="2"/>
  <c r="T355" i="2"/>
  <c r="R456" i="2"/>
  <c r="P586" i="2"/>
  <c r="P726" i="2"/>
  <c r="T736" i="2"/>
  <c r="T264" i="2"/>
  <c r="R326" i="2"/>
  <c r="P456" i="2"/>
  <c r="R586" i="2"/>
  <c r="BK726" i="2"/>
  <c r="J726" i="2"/>
  <c r="J71" i="2"/>
  <c r="BK752" i="2"/>
  <c r="J752" i="2" s="1"/>
  <c r="J74" i="2" s="1"/>
  <c r="R94" i="2"/>
  <c r="R93" i="2"/>
  <c r="R355" i="2"/>
  <c r="P479" i="2"/>
  <c r="BK521" i="2"/>
  <c r="J521" i="2"/>
  <c r="J67" i="2" s="1"/>
  <c r="T521" i="2"/>
  <c r="R717" i="2"/>
  <c r="R716" i="2"/>
  <c r="P736" i="2"/>
  <c r="P752" i="2"/>
  <c r="T94" i="2"/>
  <c r="T93" i="2"/>
  <c r="BK326" i="2"/>
  <c r="J326" i="2"/>
  <c r="J59" i="2"/>
  <c r="P326" i="2"/>
  <c r="T456" i="2"/>
  <c r="BK586" i="2"/>
  <c r="J586" i="2"/>
  <c r="J68" i="2"/>
  <c r="P717" i="2"/>
  <c r="P716" i="2"/>
  <c r="T726" i="2"/>
  <c r="R752" i="2"/>
  <c r="P264" i="2"/>
  <c r="BK355" i="2"/>
  <c r="J355" i="2"/>
  <c r="J62" i="2"/>
  <c r="T479" i="2"/>
  <c r="T586" i="2"/>
  <c r="R726" i="2"/>
  <c r="R736" i="2"/>
  <c r="R735" i="2" s="1"/>
  <c r="T752" i="2"/>
  <c r="BK350" i="2"/>
  <c r="J350" i="2"/>
  <c r="J60" i="2" s="1"/>
  <c r="BK452" i="2"/>
  <c r="J452" i="2"/>
  <c r="J63" i="2"/>
  <c r="BC55" i="1"/>
  <c r="J48" i="2"/>
  <c r="F51" i="2"/>
  <c r="BE95" i="2"/>
  <c r="BE100" i="2"/>
  <c r="BE141" i="2"/>
  <c r="BE162" i="2"/>
  <c r="BE165" i="2"/>
  <c r="BE170" i="2"/>
  <c r="BE172" i="2"/>
  <c r="BE187" i="2"/>
  <c r="BE190" i="2"/>
  <c r="BE193" i="2"/>
  <c r="BE198" i="2"/>
  <c r="BE206" i="2"/>
  <c r="BE209" i="2"/>
  <c r="BE214" i="2"/>
  <c r="BE226" i="2"/>
  <c r="BE248" i="2"/>
  <c r="BE253" i="2"/>
  <c r="BE265" i="2"/>
  <c r="BE268" i="2"/>
  <c r="BE271" i="2"/>
  <c r="BE275" i="2"/>
  <c r="BE278" i="2"/>
  <c r="BE283" i="2"/>
  <c r="BE287" i="2"/>
  <c r="BE290" i="2"/>
  <c r="BE293" i="2"/>
  <c r="BE296" i="2"/>
  <c r="BE300" i="2"/>
  <c r="BE303" i="2"/>
  <c r="BE307" i="2"/>
  <c r="BE319" i="2"/>
  <c r="BE322" i="2"/>
  <c r="BE327" i="2"/>
  <c r="BE330" i="2"/>
  <c r="BE333" i="2"/>
  <c r="BE337" i="2"/>
  <c r="BE341" i="2"/>
  <c r="BE344" i="2"/>
  <c r="BE347" i="2"/>
  <c r="BE351" i="2"/>
  <c r="BE356" i="2"/>
  <c r="BE368" i="2"/>
  <c r="BE380" i="2"/>
  <c r="BE392" i="2"/>
  <c r="BE396" i="2"/>
  <c r="BE408" i="2"/>
  <c r="BE420" i="2"/>
  <c r="BE432" i="2"/>
  <c r="BE446" i="2"/>
  <c r="BE449" i="2"/>
  <c r="BE453" i="2"/>
  <c r="BE457" i="2"/>
  <c r="BE467" i="2"/>
  <c r="BE469" i="2"/>
  <c r="BE474" i="2"/>
  <c r="BE480" i="2"/>
  <c r="BE492" i="2"/>
  <c r="BE494" i="2"/>
  <c r="BE499" i="2"/>
  <c r="BE501" i="2"/>
  <c r="BE504" i="2"/>
  <c r="BE513" i="2"/>
  <c r="BE518" i="2"/>
  <c r="BE522" i="2"/>
  <c r="BE527" i="2"/>
  <c r="BE532" i="2"/>
  <c r="BE545" i="2"/>
  <c r="BE550" i="2"/>
  <c r="BE555" i="2"/>
  <c r="BE568" i="2"/>
  <c r="BE573" i="2"/>
  <c r="BE577" i="2"/>
  <c r="BE580" i="2"/>
  <c r="BE583" i="2"/>
  <c r="BE587" i="2"/>
  <c r="BE605" i="2"/>
  <c r="BE609" i="2"/>
  <c r="BE629" i="2"/>
  <c r="BE632" i="2"/>
  <c r="BE642" i="2"/>
  <c r="BE645" i="2"/>
  <c r="BE650" i="2"/>
  <c r="BE653" i="2"/>
  <c r="BE658" i="2"/>
  <c r="BE663" i="2"/>
  <c r="BE666" i="2"/>
  <c r="BE671" i="2"/>
  <c r="BE676" i="2"/>
  <c r="BE681" i="2"/>
  <c r="BE686" i="2"/>
  <c r="BE691" i="2"/>
  <c r="BE701" i="2"/>
  <c r="BE707" i="2"/>
  <c r="BE711" i="2"/>
  <c r="BE718" i="2"/>
  <c r="BE721" i="2"/>
  <c r="BE724" i="2"/>
  <c r="BE727" i="2"/>
  <c r="BE732" i="2"/>
  <c r="BE737" i="2"/>
  <c r="BE740" i="2"/>
  <c r="BE743" i="2"/>
  <c r="BE746" i="2"/>
  <c r="BE749" i="2"/>
  <c r="BE753" i="2"/>
  <c r="BE756" i="2"/>
  <c r="BE759" i="2"/>
  <c r="BA55" i="1"/>
  <c r="BA54" i="1" s="1"/>
  <c r="W30" i="1" s="1"/>
  <c r="BB55" i="1"/>
  <c r="BB54" i="1" s="1"/>
  <c r="W31" i="1" s="1"/>
  <c r="AW55" i="1"/>
  <c r="BD55" i="1"/>
  <c r="BD54" i="1" s="1"/>
  <c r="W33" i="1" s="1"/>
  <c r="BC54" i="1"/>
  <c r="W32" i="1"/>
  <c r="P354" i="2" l="1"/>
  <c r="P735" i="2"/>
  <c r="P93" i="2"/>
  <c r="P92" i="2"/>
  <c r="AU55" i="1" s="1"/>
  <c r="AU54" i="1" s="1"/>
  <c r="R354" i="2"/>
  <c r="T354" i="2"/>
  <c r="R92" i="2"/>
  <c r="T735" i="2"/>
  <c r="BK93" i="2"/>
  <c r="BK716" i="2"/>
  <c r="J716" i="2"/>
  <c r="J69" i="2" s="1"/>
  <c r="J94" i="2"/>
  <c r="J57" i="2"/>
  <c r="BK354" i="2"/>
  <c r="J354" i="2" s="1"/>
  <c r="J61" i="2" s="1"/>
  <c r="BK735" i="2"/>
  <c r="J735" i="2"/>
  <c r="J72" i="2" s="1"/>
  <c r="AW54" i="1"/>
  <c r="AK30" i="1"/>
  <c r="AX54" i="1"/>
  <c r="F31" i="2"/>
  <c r="AZ55" i="1"/>
  <c r="AZ54" i="1"/>
  <c r="W29" i="1" s="1"/>
  <c r="J31" i="2"/>
  <c r="AV55" i="1"/>
  <c r="AT55" i="1"/>
  <c r="AY54" i="1"/>
  <c r="T92" i="2" l="1"/>
  <c r="BK92" i="2"/>
  <c r="J92" i="2"/>
  <c r="J28" i="2" s="1"/>
  <c r="AG55" i="1" s="1"/>
  <c r="AG54" i="1" s="1"/>
  <c r="AK26" i="1" s="1"/>
  <c r="AK35" i="1" s="1"/>
  <c r="J93" i="2"/>
  <c r="J56" i="2" s="1"/>
  <c r="AV54" i="1"/>
  <c r="AK29" i="1"/>
  <c r="J37" i="2" l="1"/>
  <c r="J55" i="2"/>
  <c r="AN55" i="1"/>
  <c r="AT54" i="1"/>
  <c r="AN54" i="1" s="1"/>
</calcChain>
</file>

<file path=xl/sharedStrings.xml><?xml version="1.0" encoding="utf-8"?>
<sst xmlns="http://schemas.openxmlformats.org/spreadsheetml/2006/main" count="6506" uniqueCount="1204">
  <si>
    <t>Export Komplet</t>
  </si>
  <si>
    <t>VZ</t>
  </si>
  <si>
    <t>2.0</t>
  </si>
  <si>
    <t>ZAMOK</t>
  </si>
  <si>
    <t>False</t>
  </si>
  <si>
    <t>{d788e13a-4a04-48cd-ba55-33b4439b8b8b}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</si>
  <si>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</si>
  <si>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</si>
  <si>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</si>
  <si>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</si>
  <si>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</si>
  <si>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</si>
  <si>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</si>
  <si>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</si>
  <si>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</si>
  <si>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</si>
  <si>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</si>
  <si>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a střech vnitřní trakt-Zborovská 11-SČ kraj</t>
  </si>
  <si>
    <t>KSO:</t>
  </si>
  <si>
    <t/>
  </si>
  <si>
    <t>CC-CZ:</t>
  </si>
  <si>
    <t>Místo:</t>
  </si>
  <si>
    <t>Praha-Zborovská 11</t>
  </si>
  <si>
    <t>Datum:</t>
  </si>
  <si>
    <t>28. 3. 2025</t>
  </si>
  <si>
    <t>Zadavatel:</t>
  </si>
  <si>
    <t>IČ:</t>
  </si>
  <si>
    <t>70891095</t>
  </si>
  <si>
    <t>Středočeský kraj</t>
  </si>
  <si>
    <t>DIČ:</t>
  </si>
  <si>
    <t>CZ70891095</t>
  </si>
  <si>
    <t>Účastník:</t>
  </si>
  <si>
    <t>Vyplň údaj</t>
  </si>
  <si>
    <t>Projektant:</t>
  </si>
  <si>
    <t>03805433</t>
  </si>
  <si>
    <t>FITOX TEAM s.r.o.</t>
  </si>
  <si>
    <t>CZ03805433</t>
  </si>
  <si>
    <t>True</t>
  </si>
  <si>
    <t>Zpracovatel:</t>
  </si>
  <si>
    <t>ing. Pavel Kolář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</si>
  <si>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</si>
  <si>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</si>
  <si>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</si>
  <si>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</si>
  <si>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</si>
  <si>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</si>
  <si>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</si>
  <si>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</si>
  <si>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</si>
  <si>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</si>
  <si>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</si>
  <si>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</si>
  <si>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</si>
  <si>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</si>
  <si>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</si>
  <si>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</si>
  <si>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</si>
  <si>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</si>
  <si>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</si>
  <si>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</si>
  <si>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</si>
  <si>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</si>
  <si>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</si>
  <si>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</si>
  <si>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</si>
  <si>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</si>
  <si>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</si>
  <si>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</si>
  <si>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</si>
  <si>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</si>
  <si>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</si>
  <si>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</si>
  <si>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</si>
  <si>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</si>
  <si>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</si>
  <si>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</si>
  <si>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</si>
  <si>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</si>
  <si>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</si>
  <si>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</si>
  <si>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</si>
  <si>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</si>
  <si>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</si>
  <si>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</si>
  <si>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</si>
  <si>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</si>
  <si>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</si>
  <si>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</si>
  <si>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</si>
  <si>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</si>
  <si>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</si>
  <si>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</si>
  <si>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</si>
  <si>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</si>
  <si>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</si>
  <si>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</si>
  <si>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</si>
  <si>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</si>
  <si>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</si>
  <si>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</si>
  <si>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</si>
  <si>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783 - Dokončovací práce - nátěry</t>
  </si>
  <si>
    <t>M - Práce a dodávky M</t>
  </si>
  <si>
    <t xml:space="preserve">    58-M - Revize vyhrazených technických zařízení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</si>
  <si>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</si>
  <si>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</si>
  <si>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</si>
  <si>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</si>
  <si>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</si>
  <si>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</si>
  <si>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</si>
  <si>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</si>
  <si>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</si>
  <si>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</si>
  <si>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</si>
  <si>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</si>
  <si>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</si>
  <si>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</si>
  <si>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</si>
  <si>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</si>
  <si>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</si>
  <si>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</si>
  <si>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</si>
  <si>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</si>
  <si>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</si>
  <si>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</si>
  <si>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</si>
  <si>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622131101</t>
  </si>
  <si>
    <t>Cementový postřik vnějších stěn nanášený celoplošně ručně</t>
  </si>
  <si>
    <t>m2</t>
  </si>
  <si>
    <t>CS ÚRS 2025 01</t>
  </si>
  <si>
    <t>4</t>
  </si>
  <si>
    <t>-2121697491</t>
  </si>
  <si>
    <t>PP</t>
  </si>
  <si>
    <t>Podkladní a spojovací vrstva vnějších omítaných ploch cementový postřik nanášený ručně celoplošně stěn</t>
  </si>
  <si>
    <t>Online PSC</t>
  </si>
  <si>
    <t>https://podminky.urs.cz/item/CS_URS_2025_01/622131101</t>
  </si>
  <si>
    <t>VV</t>
  </si>
  <si>
    <t>OPRAVA OMÍTEK STĚNY 1-4- PO OTLUČENÍ 20%</t>
  </si>
  <si>
    <t>1377,037*0,2</t>
  </si>
  <si>
    <t>622131121</t>
  </si>
  <si>
    <t>Penetrační nátěr vnějších stěn nanášený ručně</t>
  </si>
  <si>
    <t>-790946155</t>
  </si>
  <si>
    <t>Podkladní a spojovací vrstva vnějších omítaných ploch penetrace nanášená ručně stěn</t>
  </si>
  <si>
    <t>https://podminky.urs.cz/item/CS_URS_2025_01/622131121</t>
  </si>
  <si>
    <t>STĚNY1-4</t>
  </si>
  <si>
    <t>1377,037</t>
  </si>
  <si>
    <t>OSTĚNÍ+NADPRAŽÍ OKEN STĚNA 1</t>
  </si>
  <si>
    <t>(1,6*2+2)*0,25*3</t>
  </si>
  <si>
    <t>(2*2+2)*0,25*9</t>
  </si>
  <si>
    <t>OSTĚNÍ + NADPRAŽÍ OKEN STĚNA 2</t>
  </si>
  <si>
    <t>(1,6*2+1,45)*0,25*6</t>
  </si>
  <si>
    <t>(2*2+1,45)*0,25*4</t>
  </si>
  <si>
    <t>(2,2*2+1,45)*0,25*4</t>
  </si>
  <si>
    <t>(2,75*2+1,45)*0,25*6</t>
  </si>
  <si>
    <t>(2*2+1,05)*0,25*6</t>
  </si>
  <si>
    <t>(2*2+0,4)*0,25*6</t>
  </si>
  <si>
    <t>(1,6*2+1,05)*0,25*1</t>
  </si>
  <si>
    <t>(2,75*2+1,05)*0,25*2</t>
  </si>
  <si>
    <t>(1,6*2+0,4)*0,25*2</t>
  </si>
  <si>
    <t>(0,4*2+0,96)*0,25*4</t>
  </si>
  <si>
    <t>OSTĚNÍ+NADPRAŽÍ OKEN STĚNA 3</t>
  </si>
  <si>
    <t>(1,6*2+2)*0,25*4</t>
  </si>
  <si>
    <t>(1,95*2+2,4)*0,25*5</t>
  </si>
  <si>
    <t>(2,35*2+0,95)*0,25*1</t>
  </si>
  <si>
    <t>(2,35*2+1,95)*0,25*5</t>
  </si>
  <si>
    <t>(1,72*2+1,95)*0,25*5</t>
  </si>
  <si>
    <t>OSTĚNÍ+NADPRAŽÍ OKEN STĚNA 4</t>
  </si>
  <si>
    <t>(2*2+2)*0,25*3</t>
  </si>
  <si>
    <t>(2*2+1,05)*0,25*11</t>
  </si>
  <si>
    <t>(1,6*2+1,05)*0,25*2</t>
  </si>
  <si>
    <t>(1,6*2+1,5)*0,25*4</t>
  </si>
  <si>
    <t>(2*2+1,5)*0,25*4</t>
  </si>
  <si>
    <t>(2,35*2+1,75)Ú*0,25*6</t>
  </si>
  <si>
    <t>(1,6*2+4,4)*0,25*3</t>
  </si>
  <si>
    <t>(1,72*2+1,95)*0,25*1</t>
  </si>
  <si>
    <t>PENETRACE KZS PŘED ŠTUKEM</t>
  </si>
  <si>
    <t>475,22</t>
  </si>
  <si>
    <t>PENETRACE OSTĚŠNÍ+NADPRAŽÍ KZS PŘED ŠTUKEM</t>
  </si>
  <si>
    <t>201,33*(0,25+0,1)</t>
  </si>
  <si>
    <t>Součet</t>
  </si>
  <si>
    <t>3</t>
  </si>
  <si>
    <t>622211011</t>
  </si>
  <si>
    <t>Montáž kontaktního zateplení vnějších stěn lepením a mechanickým kotvením polystyrénových desek do betonu a zdiva tl přes 40 do 80 mm</t>
  </si>
  <si>
    <t>1600356294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</si>
  <si>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</si>
  <si>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https://podminky.urs.cz/item/CS_URS_2025_01/622211011</t>
  </si>
  <si>
    <t>KZS-STĚNY BEZ RÁMEČKŮ KOLEM OKEN</t>
  </si>
  <si>
    <t>STĚNA 1-PLOCHA 3</t>
  </si>
  <si>
    <t>125</t>
  </si>
  <si>
    <t>ODPOČET OTVORŮ PLOCHY 3</t>
  </si>
  <si>
    <t>-3*2*1,6-3*2*2</t>
  </si>
  <si>
    <t>STĚNA 2-PLOCHA 4+PLOCHA 9</t>
  </si>
  <si>
    <t>90+40</t>
  </si>
  <si>
    <t>ODPOČET OTVORŮ PLOCHY 4</t>
  </si>
  <si>
    <t>-2*0,4*2-1,05*2-6*1,45*1,6-4*1,45*2</t>
  </si>
  <si>
    <t>STĚNA 3-PLOCHA 4</t>
  </si>
  <si>
    <t>162</t>
  </si>
  <si>
    <t>-4*2*1,6-4*2*2</t>
  </si>
  <si>
    <t>STĚNA 4-PLOCHA 4</t>
  </si>
  <si>
    <t>167</t>
  </si>
  <si>
    <t>-4*1,5*1,6-2*1,05*1,6-4*1,5*2-2*1,05*2</t>
  </si>
  <si>
    <t>M</t>
  </si>
  <si>
    <t>28376075</t>
  </si>
  <si>
    <t>deska EPS grafitová fasádní λ=0,030-0,031 tl 80mm</t>
  </si>
  <si>
    <t>8</t>
  </si>
  <si>
    <t>1578163485</t>
  </si>
  <si>
    <t>475,22*1,05</t>
  </si>
  <si>
    <t>5</t>
  </si>
  <si>
    <t>622252001</t>
  </si>
  <si>
    <t>Montáž profilů kontaktního zateplení připevněných mechanicky</t>
  </si>
  <si>
    <t>m</t>
  </si>
  <si>
    <t>1393462188</t>
  </si>
  <si>
    <t>Montáž profilů kontaktního zateplení zakládacích soklových připevněných hmoždinkami</t>
  </si>
  <si>
    <t>https://podminky.urs.cz/item/CS_URS_2025_01/622252001</t>
  </si>
  <si>
    <t>STĚNY 1 - 4</t>
  </si>
  <si>
    <t>16,51+11,7+5,25+21,91+22,71</t>
  </si>
  <si>
    <t>59051645</t>
  </si>
  <si>
    <t>profil zakládací Al tl 0,7mm pro ETICS pro izolant tl 80mm</t>
  </si>
  <si>
    <t>-795884214</t>
  </si>
  <si>
    <t>7</t>
  </si>
  <si>
    <t>622252002</t>
  </si>
  <si>
    <t>Montáž profilů kontaktního zateplení lepených</t>
  </si>
  <si>
    <t>2089635955</t>
  </si>
  <si>
    <t>Montáž profilů kontaktního zateplení ostatních stěnových, dilatačních apod. lepených do tmelu</t>
  </si>
  <si>
    <t>https://podminky.urs.cz/item/CS_URS_2025_01/622252002</t>
  </si>
  <si>
    <t>OKENNÍ LIŠTA NADPRAŽÍ A OSTĚNÍ</t>
  </si>
  <si>
    <t>STĚNA 1</t>
  </si>
  <si>
    <t>(1,6*2+2)*3+(2*2+2)*3</t>
  </si>
  <si>
    <t>STĚNA 2</t>
  </si>
  <si>
    <t>(2*2+1,05)*1+(1,6*2+1,45)*6+(2*2+0,4)*2+(2*2+1,45)*4</t>
  </si>
  <si>
    <t>STĚNA 3</t>
  </si>
  <si>
    <t>(1,6*2+2)*4+(2*2+2)*4</t>
  </si>
  <si>
    <t>STĚNA 4</t>
  </si>
  <si>
    <t>(1,6*2+1,5)*4+(1,6*2+1,04)*2+(2*2+1,5)*4+(2*2+1,05)*2</t>
  </si>
  <si>
    <t>PARAPETNÍ LIŠTA OKEN-KZS</t>
  </si>
  <si>
    <t>20*2+1,45*10+1,05*5+1,5*8+0,4*2</t>
  </si>
  <si>
    <t>63127464</t>
  </si>
  <si>
    <t>profil rohový Al s výztužnou tkaninou š 100/100mm</t>
  </si>
  <si>
    <t>-515031256</t>
  </si>
  <si>
    <t>201,33*1,05 'Přepočtené koeficientem množství</t>
  </si>
  <si>
    <t>9</t>
  </si>
  <si>
    <t>28341044</t>
  </si>
  <si>
    <t>profil napojovací parapetní PVC úhlově stavitelný s okapnicí a výztužnou tkaninou</t>
  </si>
  <si>
    <t>1833376335</t>
  </si>
  <si>
    <t>72,55</t>
  </si>
  <si>
    <t>10</t>
  </si>
  <si>
    <t>622321121</t>
  </si>
  <si>
    <t>Vápenocementová omítka hladká jednovrstvá vnějších stěn nanášená ručně</t>
  </si>
  <si>
    <t>-48335183</t>
  </si>
  <si>
    <t>Omítka vápenocementová vnějších ploch nanášená ručně jednovrstvá, tloušťky do 15 mm hladká stěn</t>
  </si>
  <si>
    <t>https://podminky.urs.cz/item/CS_URS_2025_01/622321121</t>
  </si>
  <si>
    <t>DOPLNĚNÍ OMÍTEK STĚN PO OTLUČENÍ 20%</t>
  </si>
  <si>
    <t>11</t>
  </si>
  <si>
    <t>622321131</t>
  </si>
  <si>
    <t>Vápenocementový štuk vnějších stěn tloušťky do 3 mm</t>
  </si>
  <si>
    <t>1984413834</t>
  </si>
  <si>
    <t>Vápenocementový štuk vnějších ploch tloušťky do 3 mm stěn</t>
  </si>
  <si>
    <t>https://podminky.urs.cz/item/CS_URS_2025_01/622321131</t>
  </si>
  <si>
    <t>ŠTUK STĚN - KZS</t>
  </si>
  <si>
    <t>ŠTUK OSTĚNÍ+NADPRAŽÍ PRO KZS</t>
  </si>
  <si>
    <t>(0,25+0,1)*201,33</t>
  </si>
  <si>
    <t>622525102</t>
  </si>
  <si>
    <t>Tenkovrstvá omítka malých ploch přes 0,1 do 0,25 m2 na stěnách</t>
  </si>
  <si>
    <t>kus</t>
  </si>
  <si>
    <t>-727057383</t>
  </si>
  <si>
    <t>Omítka tenkovrstvá jednotlivých malých ploch silikátová, akrylátová, silikonová nebo silikonsilikátová stěn, plochy jednotlivě přes 0,1 do 0,25 m2</t>
  </si>
  <si>
    <t>https://podminky.urs.cz/item/CS_URS_2025_01/622525102</t>
  </si>
  <si>
    <t>13</t>
  </si>
  <si>
    <t>625681014</t>
  </si>
  <si>
    <t>Ochrana proti holubům hrotovým systémem čtyřřadým s účinnou šířkou 25 cm</t>
  </si>
  <si>
    <t>-2118885349</t>
  </si>
  <si>
    <t>Ochrana proti holubům hrotový systém čtyřřadý, účinná šíře 25 cm</t>
  </si>
  <si>
    <t>https://podminky.urs.cz/item/CS_URS_2025_01/625681014</t>
  </si>
  <si>
    <t>ŘÍMSY STĚN 1 - 4</t>
  </si>
  <si>
    <t>551</t>
  </si>
  <si>
    <t>14</t>
  </si>
  <si>
    <t>629991011</t>
  </si>
  <si>
    <t>Zakrytí výplní otvorů a svislých ploch fólií přilepenou lepící páskou</t>
  </si>
  <si>
    <t>-1588617579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</si>
  <si>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</si>
  <si>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</si>
  <si>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ZAKRYTÍ OKEN STĚNY 1</t>
  </si>
  <si>
    <t>9,6+36</t>
  </si>
  <si>
    <t>ZAKRYTÍ OKEN STĚNY 2</t>
  </si>
  <si>
    <t>13,9+11,6+12,8+23,5+12,6+4,8+1,68+5,8+1,3+1,53</t>
  </si>
  <si>
    <t>ZAKRYTÍ OKEN STĚNY 3</t>
  </si>
  <si>
    <t>12,8+36+23,4+2,23+22,9+22,9+16,8</t>
  </si>
  <si>
    <t>ZAKRYTÍ OKEN 4 STĚNY</t>
  </si>
  <si>
    <t>12+23,1+3,36+9,6+12+24,7+21,1+3,35</t>
  </si>
  <si>
    <t>15</t>
  </si>
  <si>
    <t>629995101</t>
  </si>
  <si>
    <t>Očištění vnějších ploch tlakovou vodou</t>
  </si>
  <si>
    <t>1522670021</t>
  </si>
  <si>
    <t>Očištění vnějších ploch tlakovou vodou omytím</t>
  </si>
  <si>
    <t>https://podminky.urs.cz/item/CS_URS_2025_01/629995101</t>
  </si>
  <si>
    <t>PLOCHA STĚNY 1- V ÚROVNI 9,827 až 26,505</t>
  </si>
  <si>
    <t>16,51*16,68</t>
  </si>
  <si>
    <t>ODPOČET OKEN STĚNY 1-V ÚROVNI 9,827až26,505</t>
  </si>
  <si>
    <t>-9,6-36</t>
  </si>
  <si>
    <t>PLOCHA STĚNY 2- ÚROVEŇ 0.000 až 26.505</t>
  </si>
  <si>
    <t>48+80+54+90+52+65+21+24+40</t>
  </si>
  <si>
    <t>ODPOČET OKEN STĚNY 2</t>
  </si>
  <si>
    <t>-13,9-11,6-12,8-23,5-12,6-4,8-1,68-5,8-1,3-1,53</t>
  </si>
  <si>
    <t>PLOCHA STĚNY 3</t>
  </si>
  <si>
    <t>121+140+102+162</t>
  </si>
  <si>
    <t>ODPOČET OKEN STĚNY 3</t>
  </si>
  <si>
    <t>-12,8-36-23,4-2,23-22,9-22,9-16,8</t>
  </si>
  <si>
    <t>PLOCHA STĚNY 4</t>
  </si>
  <si>
    <t>130+87+100+167</t>
  </si>
  <si>
    <t>ODPOČET OKEN STĚNY 4</t>
  </si>
  <si>
    <t>-12-23,1-3,36-9,6-12-24,7-21,1-3,35</t>
  </si>
  <si>
    <t>OČIŠTĚNÍ NADPRAŽÍ+OSTĚNÍ OKEN</t>
  </si>
  <si>
    <t>157,286</t>
  </si>
  <si>
    <t>16</t>
  </si>
  <si>
    <t>632451021</t>
  </si>
  <si>
    <t>Vyrovnávací potěr tl od 10 do 20 mm z MC 15 provedený v pásu</t>
  </si>
  <si>
    <t>1606469210</t>
  </si>
  <si>
    <t>Potěr cementový vyrovnávací z malty (MC-15) v pásu o průměrné (střední) tl. od 10 do 20 mm</t>
  </si>
  <si>
    <t>https://podminky.urs.cz/item/CS_URS_2025_01/632451021</t>
  </si>
  <si>
    <t>ÚPRAVA ZDIVA POD VYBOURANÝMI PARAPETY OKEN PRO KZS</t>
  </si>
  <si>
    <t>72,55*0,3</t>
  </si>
  <si>
    <t>17</t>
  </si>
  <si>
    <t>6-R položka-01</t>
  </si>
  <si>
    <t xml:space="preserve">Demontáž stávající ochrany proti holubům - římsy </t>
  </si>
  <si>
    <t>1991325020</t>
  </si>
  <si>
    <t>DEMONTÁŽ OCHRANY PROTI HOLUBŮM-ŘÍMSY STĚNY 1</t>
  </si>
  <si>
    <t>83+83</t>
  </si>
  <si>
    <t>DEMONTÁŽ OCHRANY PROTI HOLUBŮM - ŘÍMSY STĚNY 2</t>
  </si>
  <si>
    <t>77+77+7</t>
  </si>
  <si>
    <t>DEMONTÁŽ OCHRANY PROTI HOLUBŮM-ŘÍMSY STĚNY 3</t>
  </si>
  <si>
    <t>66+66</t>
  </si>
  <si>
    <t>DEMONTÁŽ OCHRANY PROTI HOLUBŮM-ŘÍMSY STĚNY 4</t>
  </si>
  <si>
    <t>46+46</t>
  </si>
  <si>
    <t>Ostatní konstrukce a práce, bourání</t>
  </si>
  <si>
    <t>18</t>
  </si>
  <si>
    <t>941111312</t>
  </si>
  <si>
    <t>Odborná prohlídka lešení řadového trubkového lehkého s podlahami zatížení do 200 kg/m2 š od 0,6 do 1,5 m v do 25 m pl do 500 m2 zakrytého sítí</t>
  </si>
  <si>
    <t>336115950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</si>
  <si>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</si>
  <si>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https://podminky.urs.cz/item/CS_URS_2025_01/941111312</t>
  </si>
  <si>
    <t>19</t>
  </si>
  <si>
    <t>941311112</t>
  </si>
  <si>
    <t>Montáž lešení řadového modulového lehkého zatížení do 200 kg/m2 š od 0,6 do 0,9 m v přes 10 do 25 m</t>
  </si>
  <si>
    <t>228310752</t>
  </si>
  <si>
    <t>Lešení řadové modulové lehké pracovní s podlahami s provozním zatížením tř. 3 do 200 kg/m2 šířky tř. SW06 od 0,6 do 0,9 m výšky přes 10 do 25 m montáž</t>
  </si>
  <si>
    <t>https://podminky.urs.cz/item/CS_URS_2025_01/941311112</t>
  </si>
  <si>
    <t>20</t>
  </si>
  <si>
    <t>941311212</t>
  </si>
  <si>
    <t>Příplatek k lešení řadovému modulovému lehkému do 200 kg/m2 š od 0,6 do 0,9 m v přes 10 do 25 m za každý den použití</t>
  </si>
  <si>
    <t>1049345443</t>
  </si>
  <si>
    <t>Lešení řadové modulové lehké pracovní s podlahami s provozním zatížením tř. 3 do 200 kg/m2 šířky tř. SW06 od 0,6 do 0,9 m výšky přes 10 do 25 m příplatek k ceně za každý den použití</t>
  </si>
  <si>
    <t>https://podminky.urs.cz/item/CS_URS_2025_01/941311212</t>
  </si>
  <si>
    <t>1700*60 'Přepočtené koeficientem množství</t>
  </si>
  <si>
    <t>941311812</t>
  </si>
  <si>
    <t>Demontáž lešení řadového modulového lehkého zatížení do 200 kg/m2 š od 0,6 do 0,9 m v přes 10 do 25 m</t>
  </si>
  <si>
    <t>2027236895</t>
  </si>
  <si>
    <t>Lešení řadové modulové lehké pracovní s podlahami s provozním zatížením tř. 3 do 200 kg/m2 šířky tř. SW06 od 0,6 do 0,9 m výšky přes 10 do 25 m demontáž</t>
  </si>
  <si>
    <t>https://podminky.urs.cz/item/CS_URS_2025_01/941311812</t>
  </si>
  <si>
    <t>22</t>
  </si>
  <si>
    <t>944611111</t>
  </si>
  <si>
    <t>Montáž ochranné plachty z textilie z umělých vláken</t>
  </si>
  <si>
    <t>-1696483450</t>
  </si>
  <si>
    <t>Plachta ochranná zavěšená na konstrukci lešení z textilie z umělých vláken montáž</t>
  </si>
  <si>
    <t>https://podminky.urs.cz/item/CS_URS_2025_01/944611111</t>
  </si>
  <si>
    <t>OCHRANA PROSTOR KOLEM LEŠENÍ- PRAŠNOST</t>
  </si>
  <si>
    <t>1700</t>
  </si>
  <si>
    <t>23</t>
  </si>
  <si>
    <t>944611211</t>
  </si>
  <si>
    <t>Příplatek k ochranné plachtě za každý den použití</t>
  </si>
  <si>
    <t>272065389</t>
  </si>
  <si>
    <t>Plachta ochranná zavěšená na konstrukci lešení z textilie z umělých vláken příplatek k ceně za každý den použití</t>
  </si>
  <si>
    <t>https://podminky.urs.cz/item/CS_URS_2025_01/944611211</t>
  </si>
  <si>
    <t>24</t>
  </si>
  <si>
    <t>944611811</t>
  </si>
  <si>
    <t>Demontáž ochranné plachty z textilie z umělých vláken</t>
  </si>
  <si>
    <t>415547227</t>
  </si>
  <si>
    <t>Plachta ochranná zavěšená na konstrukci lešení z textilie z umělých vláken demontáž</t>
  </si>
  <si>
    <t>https://podminky.urs.cz/item/CS_URS_2025_01/944611811</t>
  </si>
  <si>
    <t>25</t>
  </si>
  <si>
    <t>945412112</t>
  </si>
  <si>
    <t>Teleskopická hydraulická montážní plošina výška zdvihu do 21 m</t>
  </si>
  <si>
    <t>den</t>
  </si>
  <si>
    <t>-248027559</t>
  </si>
  <si>
    <t>Teleskopická hydraulická montážní plošina na samohybném podvozku, s otočným košem výšky zdvihu do 21 m</t>
  </si>
  <si>
    <t>https://podminky.urs.cz/item/CS_URS_2025_01/945412112</t>
  </si>
  <si>
    <t>26</t>
  </si>
  <si>
    <t>946111118</t>
  </si>
  <si>
    <t>Montáž pojízdných věží trubkových/dílcových š od 0,6 do 0,9 m dl do 3,2 m v přes 7,6 do 8,6 m</t>
  </si>
  <si>
    <t>-1523862400</t>
  </si>
  <si>
    <t>Věže pojízdné trubkové nebo dílcové s maximálním zatížením podlahy do 200 kg/m2 šířky od 0,6 do 0,9 m, délky do 3,2 m výšky přes 7,6 m do 8,6 m montáž</t>
  </si>
  <si>
    <t>https://podminky.urs.cz/item/CS_URS_2025_01/946111118</t>
  </si>
  <si>
    <t>27</t>
  </si>
  <si>
    <t>946111218</t>
  </si>
  <si>
    <t>Příplatek k pojízdným věžím š od 0,6 do 0,9 m dl do 3,2 m v přes 7,6 do 8,6 m za každý den použití</t>
  </si>
  <si>
    <t>1651609934</t>
  </si>
  <si>
    <t>Věže pojízdné trubkové nebo dílcové s maximálním zatížením podlahy do 200 kg/m2 šířky od 0,6 do 0,9 m, délky do 3,2 m výšky přes 7,6 m do 8,6 m příplatek k ceně za každý den použití</t>
  </si>
  <si>
    <t>https://podminky.urs.cz/item/CS_URS_2025_01/946111218</t>
  </si>
  <si>
    <t>6*20 'Přepočtené koeficientem množství</t>
  </si>
  <si>
    <t>28</t>
  </si>
  <si>
    <t>946111818</t>
  </si>
  <si>
    <t>Demontáž pojízdných věží trubkových/dílcových š od 0,6 do 0,9 m dl do 3,2 m v přes 7,6 do 8,6 m</t>
  </si>
  <si>
    <t>148900965</t>
  </si>
  <si>
    <t>Věže pojízdné trubkové nebo dílcové s maximálním zatížením podlahy do 200 kg/m2 šířky od 0,6 do 0,9 m, délky do 3,2 m výšky přes 7,6 m do 8,6 m demontáž</t>
  </si>
  <si>
    <t>https://podminky.urs.cz/item/CS_URS_2025_01/946111818</t>
  </si>
  <si>
    <t>29</t>
  </si>
  <si>
    <t>952901103</t>
  </si>
  <si>
    <t>Čištění budov omytí jednoduchých oken nebo balkonových dveří pl přes 1,5 do 2,5 m2</t>
  </si>
  <si>
    <t>-1097878917</t>
  </si>
  <si>
    <t>Čištění budov při provádění oprav a udržovacích prací oken nebo balkonových dveří jednoduchých omytím, plochy do přes 1,5 do 2,5 m2</t>
  </si>
  <si>
    <t>https://podminky.urs.cz/item/CS_URS_2025_01/952901103</t>
  </si>
  <si>
    <t>381,350</t>
  </si>
  <si>
    <t>30</t>
  </si>
  <si>
    <t>978019331</t>
  </si>
  <si>
    <t>Otlučení (osekání) vnější vápenné nebo vápenocementové omítky stupně členitosti 3 až 5 v rozsahu přes 10 do 20 %</t>
  </si>
  <si>
    <t>2119199931</t>
  </si>
  <si>
    <t>Otlučení vápenných nebo vápenocementových omítek vnějších ploch s vyškrabáním spar a s očištěním zdiva stupně členitosti 3 až 5, v rozsahu přes 10 do 20 %</t>
  </si>
  <si>
    <t>https://podminky.urs.cz/item/CS_URS_2025_01/978019331</t>
  </si>
  <si>
    <t>OTLUČENÍ OMÍTEK STĚNY 1</t>
  </si>
  <si>
    <t>275,387-45,6</t>
  </si>
  <si>
    <t>OTLUČENÍ OMÍTEK STĚNY 2</t>
  </si>
  <si>
    <t>474-89,51</t>
  </si>
  <si>
    <t>OTLUČENÍ OMÍTERK STĚNY 3</t>
  </si>
  <si>
    <t>525-137,03</t>
  </si>
  <si>
    <t>OTLUČENÍ OMÍTEK STĚNY 4</t>
  </si>
  <si>
    <t>484-109,21</t>
  </si>
  <si>
    <t>31</t>
  </si>
  <si>
    <t>993121111</t>
  </si>
  <si>
    <t>Dovoz a odvoz lešení prostorového lehkého do 10 km včetně naložení a složení</t>
  </si>
  <si>
    <t>m3</t>
  </si>
  <si>
    <t>87302005</t>
  </si>
  <si>
    <t>Dovoz a odvoz lešení včetně naložení a složení prostorového lehkého, na vzdálenost do 10 km</t>
  </si>
  <si>
    <t>https://podminky.urs.cz/item/CS_URS_2025_01/993121111</t>
  </si>
  <si>
    <t>32</t>
  </si>
  <si>
    <t>993121119</t>
  </si>
  <si>
    <t>Příplatek k ceně dovozu a odvozu lešení prostorového lehkého ZKD 10 km přes 10 km</t>
  </si>
  <si>
    <t>2067638016</t>
  </si>
  <si>
    <t>Dovoz a odvoz lešení včetně naložení a složení prostorového lehkého, na vzdálenost Příplatek k ceně za každých dalších i započatých 10 km přes 10 km</t>
  </si>
  <si>
    <t>https://podminky.urs.cz/item/CS_URS_2025_01/993121119</t>
  </si>
  <si>
    <t>1700*2 'Přepočtené koeficientem množství</t>
  </si>
  <si>
    <t>997</t>
  </si>
  <si>
    <t>Doprava suti a vybouraných hmot</t>
  </si>
  <si>
    <t>33</t>
  </si>
  <si>
    <t>997013217</t>
  </si>
  <si>
    <t>Vnitrostaveništní doprava suti a vybouraných hmot pro budovy v přes 21 do 24 m ručně</t>
  </si>
  <si>
    <t>t</t>
  </si>
  <si>
    <t>-725621031</t>
  </si>
  <si>
    <t>Vnitrostaveništní doprava suti a vybouraných hmot vodorovně do 50 m s naložením ručně pro budovy a haly výšky přes 21 do 24 m</t>
  </si>
  <si>
    <t>https://podminky.urs.cz/item/CS_URS_2025_01/997013217</t>
  </si>
  <si>
    <t>34</t>
  </si>
  <si>
    <t>997013313</t>
  </si>
  <si>
    <t>Montáž a demontáž shozu suti v přes 20 do 30 m</t>
  </si>
  <si>
    <t>-546407630</t>
  </si>
  <si>
    <t>Shoz na stavební suť montáž a demontáž shozu výšky přes 20 do 30 m</t>
  </si>
  <si>
    <t>https://podminky.urs.cz/item/CS_URS_2025_01/997013313</t>
  </si>
  <si>
    <t>35</t>
  </si>
  <si>
    <t>997013323</t>
  </si>
  <si>
    <t>Příplatek k shozu suti v přes 20 do 30 m za první a ZKD den použití</t>
  </si>
  <si>
    <t>1189252264</t>
  </si>
  <si>
    <t>Shoz na stavební suť montáž a demontáž shozu výšky Příplatek za první a každý další den použití shozu výšky přes 20 do 30 m</t>
  </si>
  <si>
    <t>https://podminky.urs.cz/item/CS_URS_2025_01/997013323</t>
  </si>
  <si>
    <t>50*15 'Přepočtené koeficientem množství</t>
  </si>
  <si>
    <t>36</t>
  </si>
  <si>
    <t>997013509</t>
  </si>
  <si>
    <t>Příplatek k odvozu suti a vybouraných hmot na skládku ZKD 1 km přes 1 km</t>
  </si>
  <si>
    <t>-1513401795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</si>
  <si>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</si>
  <si>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</si>
  <si>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23,736*18 'Přepočtené koeficientem množství</t>
  </si>
  <si>
    <t>37</t>
  </si>
  <si>
    <t>997013511</t>
  </si>
  <si>
    <t>Odvoz suti a vybouraných hmot z meziskládky na skládku do 1 km s naložením a se složením</t>
  </si>
  <si>
    <t>-1122090251</t>
  </si>
  <si>
    <t>Odvoz suti a vybouraných hmot z meziskládky na skládku s naložením a se složením, na vzdálenost do 1 km</t>
  </si>
  <si>
    <t>https://podminky.urs.cz/item/CS_URS_2025_01/997013511</t>
  </si>
  <si>
    <t>38</t>
  </si>
  <si>
    <t>997013631</t>
  </si>
  <si>
    <t>Poplatek za uložení na skládce (skládkovné) stavebního odpadu směsného kód odpadu 17 09 04</t>
  </si>
  <si>
    <t>-1635796033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</si>
  <si>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</si>
  <si>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</si>
  <si>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39</t>
  </si>
  <si>
    <t>997013645</t>
  </si>
  <si>
    <t>Poplatek za uložení na skládce (skládkovné) odpadu asfaltového bez dehtu kód odpadu 17 03 02</t>
  </si>
  <si>
    <t>1443382821</t>
  </si>
  <si>
    <t>Poplatek za uložení stavebního odpadu na skládce (skládkovné) asfaltového bez obsahu dehtu zatříděného do Katalogu odpadů pod kódem 17 03 02</t>
  </si>
  <si>
    <t>https://podminky.urs.cz/item/CS_URS_2025_01/997013645</t>
  </si>
  <si>
    <t>998</t>
  </si>
  <si>
    <t>Přesun hmot</t>
  </si>
  <si>
    <t>40</t>
  </si>
  <si>
    <t>998011003</t>
  </si>
  <si>
    <t>Přesun hmot pro budovy zděné v přes 12 do 24 m</t>
  </si>
  <si>
    <t>1368754537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</si>
  <si>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</si>
  <si>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https://podminky.urs.cz/item/CS_URS_2025_01/998011003</t>
  </si>
  <si>
    <t>PSV</t>
  </si>
  <si>
    <t>Práce a dodávky PSV</t>
  </si>
  <si>
    <t>712</t>
  </si>
  <si>
    <t>Povlakové krytiny</t>
  </si>
  <si>
    <t>41</t>
  </si>
  <si>
    <t>712340833</t>
  </si>
  <si>
    <t>Odstranění povlakové krytiny střech do 10° z pásů NAIP přitavených v plné ploše třívrstvé</t>
  </si>
  <si>
    <t>CS ÚRS 2024 01</t>
  </si>
  <si>
    <t>848342397</t>
  </si>
  <si>
    <t>Odstranění povlakové krytiny střech plochých do 10° z přitavených pásů NAIP v plné ploše třívrstvé</t>
  </si>
  <si>
    <t>https://podminky.urs.cz/item/CS_URS_2024_01/712340833</t>
  </si>
  <si>
    <t>ODSTRANĚNÍ KRYTINY ZE STŘECHY 1</t>
  </si>
  <si>
    <t>110</t>
  </si>
  <si>
    <t>ODSTRANĚNÍ KRYTINY STŘECHY 2</t>
  </si>
  <si>
    <t>ODSTRANĚNÍ KRYTINY STŘECHY 3</t>
  </si>
  <si>
    <t>100</t>
  </si>
  <si>
    <t>ODSTRANĚNÍ KRYTINY STŘECHY 4</t>
  </si>
  <si>
    <t>42</t>
  </si>
  <si>
    <t>712362114</t>
  </si>
  <si>
    <t>Povlaková krytina střech plochých na vodorovné ploše vakuově kotvená hydroizolační fólie tl. 2,0 mm</t>
  </si>
  <si>
    <t>382675641</t>
  </si>
  <si>
    <t>Povlakové krytiny střech plochých s vakuově kotvenou izolací fólie volně položená s horkovzdušným přivařením spojů na vodorovné ploše tloušťky fólie 2,0 mm</t>
  </si>
  <si>
    <t>https://podminky.urs.cz/item/CS_URS_2025_01/712362114</t>
  </si>
  <si>
    <t>NOVÁ KRYTINA STŘECHY 1</t>
  </si>
  <si>
    <t>NOVÁ KRYTINA STŘECHY 2</t>
  </si>
  <si>
    <t>NOVÁ KRYTINA STŘECHY 3</t>
  </si>
  <si>
    <t>NOVÁ KRYTINA STŘECHY 4</t>
  </si>
  <si>
    <t>43</t>
  </si>
  <si>
    <t>712363352</t>
  </si>
  <si>
    <t>Povlakové krytiny střech do 10° z tvarovaných poplastovaných lišt délky 2 m koutová lišta vnitřní rš 100 mm</t>
  </si>
  <si>
    <t>856589524</t>
  </si>
  <si>
    <t>Povlakové krytiny střech plochých do 10° z tvarovaných poplastovaných lišt pro mPVC vnitřní koutová lišta rš 100 mm</t>
  </si>
  <si>
    <t>https://podminky.urs.cz/item/CS_URS_2025_01/712363352</t>
  </si>
  <si>
    <t>LIŠTA STYKU FÓLIE SE STĚNOU - STŘECHA 1</t>
  </si>
  <si>
    <t>4,6+16,5+5+2,5+6</t>
  </si>
  <si>
    <t>LIŠTA STYKU FÓLIE SE STĚNOU-STŘECHA 2</t>
  </si>
  <si>
    <t>LIŠTA STŘECHA 3</t>
  </si>
  <si>
    <t>16,33</t>
  </si>
  <si>
    <t>LIŠTA STŘECHY 4</t>
  </si>
  <si>
    <t>44</t>
  </si>
  <si>
    <t>712363353</t>
  </si>
  <si>
    <t>Povlakové krytiny střech do 10° z tvarovaných poplastovaných lišt délky 2 m koutová lišta vnější rš 100 mm</t>
  </si>
  <si>
    <t>1042497194</t>
  </si>
  <si>
    <t>Povlakové krytiny střech plochých do 10° z tvarovaných poplastovaných lišt pro mPVC vnější koutová lišta rš 100 mm</t>
  </si>
  <si>
    <t>https://podminky.urs.cz/item/CS_URS_2025_01/712363353</t>
  </si>
  <si>
    <t>75,26</t>
  </si>
  <si>
    <t>45</t>
  </si>
  <si>
    <t>712363354</t>
  </si>
  <si>
    <t>Povlakové krytiny střech do 10° z tvarovaných poplastovaných lišt délky 2 m stěnová lišta vyhnutá rš 70 mm</t>
  </si>
  <si>
    <t>-1518370721</t>
  </si>
  <si>
    <t>Povlakové krytiny střech plochých do 10° z tvarovaných poplastovaných lišt pro mPVC stěnová lišta vyhnutá rš 71 mm</t>
  </si>
  <si>
    <t>https://podminky.urs.cz/item/CS_URS_2025_01/712363354</t>
  </si>
  <si>
    <t>UKONČENÍ FÓLIE NA STĚNĚ - STŘECHA 2</t>
  </si>
  <si>
    <t>UKONČENÍ FÓLIE NA STĚNĚ - STŘECHA 1</t>
  </si>
  <si>
    <t>STŘECHA 3</t>
  </si>
  <si>
    <t>STŘECHA 4</t>
  </si>
  <si>
    <t>46</t>
  </si>
  <si>
    <t>712392171</t>
  </si>
  <si>
    <t>Povlakové krytiny střech plochých do 10° podkladní textilní vrstvy</t>
  </si>
  <si>
    <t>1992030821</t>
  </si>
  <si>
    <t>Povlakové krytiny střech plochých do 10° - ostatní práce provedení vrstvy textilní podkladní</t>
  </si>
  <si>
    <t>https://podminky.urs.cz/item/CS_URS_2025_01/712392171</t>
  </si>
  <si>
    <t>PODKLADNÍ VRSTVA STŘECHY 1</t>
  </si>
  <si>
    <t>PODKLADNÍ VRSTVA STŘECHY 2</t>
  </si>
  <si>
    <t>47</t>
  </si>
  <si>
    <t>712800843</t>
  </si>
  <si>
    <t>Odstranění povlakové krytiny svislých ploch od zbytkového asfaltového pásu odsekáním</t>
  </si>
  <si>
    <t>-591065492</t>
  </si>
  <si>
    <t>Ostatní práce při odstranění povlakové krytiny ze svislých ploch zbytkového asfaltového pásu odsekáním</t>
  </si>
  <si>
    <t>https://podminky.urs.cz/item/CS_URS_2025_01/712800843</t>
  </si>
  <si>
    <t>ODSTRANĚNÍ ZBYTKŮ KRYTINY STŘECHY 1-ODHAD</t>
  </si>
  <si>
    <t>ODSTRANĚNÍ ZBYTKŮ KRYTINY STŘECHY 2 - ODHAD</t>
  </si>
  <si>
    <t>ODSTRANĚNÍ ZBYTKŮ KRYTINY STŘECHY 3-ODHAD</t>
  </si>
  <si>
    <t>ODSTRANĚNÍ ZBYTKU KRYTINY STŘECHY 4</t>
  </si>
  <si>
    <t>48</t>
  </si>
  <si>
    <t>712862114</t>
  </si>
  <si>
    <t>Povlaková krytina střech vytažení na konstrukce převyšující úroveň střechy hydroizolační fólií pro vakuové kotvení přilepenou bodově tl fólie 2,0 mm</t>
  </si>
  <si>
    <t>-1001585343</t>
  </si>
  <si>
    <t>Povlakové krytiny střech plochých s vakuově kotvenou izolací fólie volně položená s horkovzdušným přivařením spojů na svislé konstrukce převyšující úroveň střechy tloušťky fólie 2,0 mm</t>
  </si>
  <si>
    <t>https://podminky.urs.cz/item/CS_URS_2025_01/712862114</t>
  </si>
  <si>
    <t>PŘETAŽENÍ FÓLIE NA ZDIVO - STŘECHA 1</t>
  </si>
  <si>
    <t>(4,6+16,5+5+2,5+6)*0,2</t>
  </si>
  <si>
    <t>PŘETAŽENÍ FÓLIE NA ATIKU STŘECHY 1</t>
  </si>
  <si>
    <t>(0,25+0,25)*6,7</t>
  </si>
  <si>
    <t>ÚPRAVA ŽLABŮ STŘECHY 1 FÓLIÍ</t>
  </si>
  <si>
    <t>(8,8+4,6+4,3+2)*0,7</t>
  </si>
  <si>
    <t>ÚPRAVY ŽLABŮ STŘECHY 3</t>
  </si>
  <si>
    <t>16,33*0,7</t>
  </si>
  <si>
    <t>ÚPRAVY STŘECHY 4 NA ZDIVO</t>
  </si>
  <si>
    <t>16,33*0,2</t>
  </si>
  <si>
    <t>49</t>
  </si>
  <si>
    <t>712-R položka 01</t>
  </si>
  <si>
    <t>DODÁVKA + MONTÁŽ VNITŘNÍHO ROHU STŘEŠNÍ FÓLIE</t>
  </si>
  <si>
    <t>320384724</t>
  </si>
  <si>
    <t>50</t>
  </si>
  <si>
    <t>998712113</t>
  </si>
  <si>
    <t>Přesun hmot tonážní pro krytiny povlakové s omezením mechanizace v objektech v přes 12 do 24 m</t>
  </si>
  <si>
    <t>842739784</t>
  </si>
  <si>
    <t>Přesun hmot pro povlakové krytiny stanovený z hmotnosti přesunovaného materiálu vodorovná dopravní vzdálenost do 50 m s omezením mechanizace v objektech výšky přes 12 do 24 m</t>
  </si>
  <si>
    <t>https://podminky.urs.cz/item/CS_URS_2025_01/998712113</t>
  </si>
  <si>
    <t>721</t>
  </si>
  <si>
    <t>Zdravotechnika - vnitřní kanalizace</t>
  </si>
  <si>
    <t>51</t>
  </si>
  <si>
    <t>721910942</t>
  </si>
  <si>
    <t>Pročištění lapačů střešních splavenin</t>
  </si>
  <si>
    <t>-1378736374</t>
  </si>
  <si>
    <t>https://podminky.urs.cz/item/CS_URS_2025_01/721910942</t>
  </si>
  <si>
    <t>741</t>
  </si>
  <si>
    <t>Elektroinstalace - silnoproud</t>
  </si>
  <si>
    <t>52</t>
  </si>
  <si>
    <t>741420001</t>
  </si>
  <si>
    <t>Montáž drát nebo lano hromosvodné svodové D do 10 mm s podpěrou</t>
  </si>
  <si>
    <t>-1805848576</t>
  </si>
  <si>
    <t>Montáž hromosvodného vedení svodových drátů nebo lan s podpěrami, Ø do 10 mm</t>
  </si>
  <si>
    <t>https://podminky.urs.cz/item/CS_URS_2025_01/741420001</t>
  </si>
  <si>
    <t>MONTÁŽ SVISL ČÁSTI HROMOSVODU - U KZS</t>
  </si>
  <si>
    <t>MONTÁŽ VODOROVNÉ ČÁSTI HROMOSVODU STŘECHY 1</t>
  </si>
  <si>
    <t>MONTÁŽ SVISLÉ ČÁSTI U STĚNY 2</t>
  </si>
  <si>
    <t>53</t>
  </si>
  <si>
    <t>35441073</t>
  </si>
  <si>
    <t>drát D 10mm FeZn</t>
  </si>
  <si>
    <t>kg</t>
  </si>
  <si>
    <t>-491299952</t>
  </si>
  <si>
    <t>54</t>
  </si>
  <si>
    <t>741421823</t>
  </si>
  <si>
    <t>Demontáž drátu nebo lana svodového vedení D přes 8 mm rovná střecha</t>
  </si>
  <si>
    <t>1744625003</t>
  </si>
  <si>
    <t>Demontáž hromosvodného vedení bez zachování funkčnosti svodových drátů nebo lan na rovné střeše, průměru přes 8 mm</t>
  </si>
  <si>
    <t>https://podminky.urs.cz/item/CS_URS_2025_01/741421823</t>
  </si>
  <si>
    <t>DEMONTÁŽ NA STŘEŠE 1</t>
  </si>
  <si>
    <t>55</t>
  </si>
  <si>
    <t>741421855</t>
  </si>
  <si>
    <t>Demontáž vedení hromosvodné-podpěra střešní pro plochou střechu</t>
  </si>
  <si>
    <t>-2092655270</t>
  </si>
  <si>
    <t>Demontáž hromosvodného vedení podpěr střešního vedení pro plochou střechu</t>
  </si>
  <si>
    <t>https://podminky.urs.cz/item/CS_URS_2025_01/741421855</t>
  </si>
  <si>
    <t>PODPĚRY STŘECHA 1</t>
  </si>
  <si>
    <t>751</t>
  </si>
  <si>
    <t>Vzduchotechnika</t>
  </si>
  <si>
    <t>56</t>
  </si>
  <si>
    <t>751398021</t>
  </si>
  <si>
    <t>Montáž větrací mřížky stěnové do 0,040 m2</t>
  </si>
  <si>
    <t>-2039319515</t>
  </si>
  <si>
    <t>Montáž ostatních zařízení větrací mřížky stěnové, průřezu do 0,040 m2</t>
  </si>
  <si>
    <t>https://podminky.urs.cz/item/CS_URS_2025_01/751398021</t>
  </si>
  <si>
    <t>MONTÁŽ VĚTRACÍ MŘÍŽKY POD STŘEŠNÍ ŘÍMSOU-STĚNA 1</t>
  </si>
  <si>
    <t>MONTÁŽ VĚTRACÍ MŘÍŽKY-POD STŘEŠNÍ ŘÍMSOU-STĚNA 2</t>
  </si>
  <si>
    <t>MONTÁŽ VĚTRACÍ MŘÍŽKY POD STŘEŠNÍ ŘÍMSOU-STĚNA 3</t>
  </si>
  <si>
    <t>MONTÁŽ VĚTRACÍ MŘÍŽKY POD STŘEŠNÍ ŘÍMSOU-STĚNA 4</t>
  </si>
  <si>
    <t>57</t>
  </si>
  <si>
    <t>42972301-R01</t>
  </si>
  <si>
    <t>mřížka stěnová otevřená jednořadá kovová úhel lamel 0° 100x100mm</t>
  </si>
  <si>
    <t>-1733660674</t>
  </si>
  <si>
    <t>58</t>
  </si>
  <si>
    <t>751398023</t>
  </si>
  <si>
    <t>Montáž větrací mřížky stěnové přes 0,100 do 0,150 m2</t>
  </si>
  <si>
    <t>-471396986</t>
  </si>
  <si>
    <t>Montáž ostatních zařízení větrací mřížky stěnové, průřezu přes 0,100 do 0,150 m2</t>
  </si>
  <si>
    <t>https://podminky.urs.cz/item/CS_URS_2025_01/751398023</t>
  </si>
  <si>
    <t>VĚTRACÍ MŘÍŽKY NA STĚNĚ 4-PLOCHA 2</t>
  </si>
  <si>
    <t>59</t>
  </si>
  <si>
    <t>42972311</t>
  </si>
  <si>
    <t>mřížka stěnová otevřená jednořadá kovová úhel lamel 0° 500x300mm</t>
  </si>
  <si>
    <t>-60710584</t>
  </si>
  <si>
    <t>60</t>
  </si>
  <si>
    <t>751721114</t>
  </si>
  <si>
    <t>Montáž klimatizační jednotky venkovní s jednofázovým napájením do 5 vnitřních jednotek</t>
  </si>
  <si>
    <t>-1011714653</t>
  </si>
  <si>
    <t>Montáž klimatizační jednotky venkovní jednofázové napájení do 5 vnitřních jednotek</t>
  </si>
  <si>
    <t>https://podminky.urs.cz/item/CS_URS_2025_01/751721114</t>
  </si>
  <si>
    <t>61</t>
  </si>
  <si>
    <t>751721814</t>
  </si>
  <si>
    <t>Demontáž klimatizační jednotky venkovní s jednofázovým napájením do 5 vnitřních jednotek</t>
  </si>
  <si>
    <t>-32047637</t>
  </si>
  <si>
    <t>Demontáž klimatizační jednotky venkovní jednofázové napájení do 5 vnitřních jednotek</t>
  </si>
  <si>
    <t>https://podminky.urs.cz/item/CS_URS_2025_01/751721814</t>
  </si>
  <si>
    <t>DEMONTÁŽ VNĚJŠÍ KLIMATIZAční JEDNOTKY PRO ZPĚTNOU MONTÁŽ VČETNĚ ODPOJENÍ-STĚNY 1</t>
  </si>
  <si>
    <t>DEMONTÁŽ VNĚJŠÍ KLIMATIZAČNÍ JEDNOTKY PRO ZPĚTNOU MONTÁŽ VČETNĚ ODPOJENÍ-STŘECHA 3</t>
  </si>
  <si>
    <t>762</t>
  </si>
  <si>
    <t>Konstrukce tesařské</t>
  </si>
  <si>
    <t>62</t>
  </si>
  <si>
    <t>762512261</t>
  </si>
  <si>
    <t>Montáž podlahové kce podkladového roštu</t>
  </si>
  <si>
    <t>1833821215</t>
  </si>
  <si>
    <t>Podlahové konstrukce podkladové montáž roštu podkladového</t>
  </si>
  <si>
    <t>https://podminky.urs.cz/item/CS_URS_2025_01/762512261</t>
  </si>
  <si>
    <t>PODKLADOVÝ ROŠT POD LEŠENÍ-FOŠNY tl. 60 mm,š. 150mm</t>
  </si>
  <si>
    <t>16,51*2+20,65*2+21,91*2+22,71*2</t>
  </si>
  <si>
    <t>63</t>
  </si>
  <si>
    <t>60512126</t>
  </si>
  <si>
    <t>hranol stavební řezivo průřezu do 120cm2 dl 6-8m</t>
  </si>
  <si>
    <t>1212838697</t>
  </si>
  <si>
    <t>163,56*0,15*0,06*1,2</t>
  </si>
  <si>
    <t>764</t>
  </si>
  <si>
    <t>Konstrukce klempířské</t>
  </si>
  <si>
    <t>64</t>
  </si>
  <si>
    <t>764002811</t>
  </si>
  <si>
    <t>Demontáž okapového plechu do suti v krytině povlakové</t>
  </si>
  <si>
    <t>-119767497</t>
  </si>
  <si>
    <t>Demontáž klempířských konstrukcí okapového plechu do suti, v krytině povlakové</t>
  </si>
  <si>
    <t>https://podminky.urs.cz/item/CS_URS_2025_01/764002811</t>
  </si>
  <si>
    <t>DEMONTÁŽ OKAPNICE STŘECHY 2</t>
  </si>
  <si>
    <t>65</t>
  </si>
  <si>
    <t>764002841</t>
  </si>
  <si>
    <t>Demontáž oplechování horních ploch zdí a nadezdívek do suti</t>
  </si>
  <si>
    <t>-372415738</t>
  </si>
  <si>
    <t>Demontáž klempířských konstrukcí oplechování horních ploch zdí a nadezdívek do suti</t>
  </si>
  <si>
    <t>https://podminky.urs.cz/item/CS_URS_2025_01/764002841</t>
  </si>
  <si>
    <t>OPLECHOVÁNÍ ATIKY STŘECHY 1</t>
  </si>
  <si>
    <t>6,7</t>
  </si>
  <si>
    <t>66</t>
  </si>
  <si>
    <t>764002851</t>
  </si>
  <si>
    <t>Demontáž oplechování parapetů do suti</t>
  </si>
  <si>
    <t>-1190355351</t>
  </si>
  <si>
    <t>Demontáž klempířských konstrukcí oplechování parapetů do suti</t>
  </si>
  <si>
    <t>https://podminky.urs.cz/item/CS_URS_2025_01/764002851</t>
  </si>
  <si>
    <t>DEMONTÁŽ PARAPETŮ OKEN STĚN 1-4 PRO KZS</t>
  </si>
  <si>
    <t>2*6</t>
  </si>
  <si>
    <t>1,45*10+1,05+0,4*2</t>
  </si>
  <si>
    <t>2*8</t>
  </si>
  <si>
    <t>1,5*8+1,05*4</t>
  </si>
  <si>
    <t>67</t>
  </si>
  <si>
    <t>764222432</t>
  </si>
  <si>
    <t>Oplechování rovné okapové hrany z Al plechu rš 200 mm</t>
  </si>
  <si>
    <t>-1604527263</t>
  </si>
  <si>
    <t>Oplechování střešních prvků z hliníkového plechu okapu okapovým plechem střechy rovné rš 200 mm</t>
  </si>
  <si>
    <t>https://podminky.urs.cz/item/CS_URS_2025_01/764222432</t>
  </si>
  <si>
    <t>OPLECHOVÁNÍ OKAPNICÍ-STŘECHA 2</t>
  </si>
  <si>
    <t>68</t>
  </si>
  <si>
    <t>764224407</t>
  </si>
  <si>
    <t>Oplechování horních ploch a nadezdívek (atik) bez rohů z Al plechu mechanicky kotvené rš 670 mm</t>
  </si>
  <si>
    <t>1841333163</t>
  </si>
  <si>
    <t>Oplechování horních ploch zdí a nadezdívek (atik) z hliníkového plechu mechanicky kotvené rš 670 mm</t>
  </si>
  <si>
    <t>https://podminky.urs.cz/item/CS_URS_2025_01/764224407</t>
  </si>
  <si>
    <t>69</t>
  </si>
  <si>
    <t>764246405</t>
  </si>
  <si>
    <t>Oplechování parapetů rovných mechanicky kotvené z TiZn předzvětralého plechu rš 400 mm</t>
  </si>
  <si>
    <t>1887857104</t>
  </si>
  <si>
    <t>Oplechování parapetů z titanzinkového předzvětralého plechu rovných mechanicky kotvené, bez rohů rš 400 mm</t>
  </si>
  <si>
    <t>https://podminky.urs.cz/item/CS_URS_2025_01/764246405</t>
  </si>
  <si>
    <t>NA PLOŠE S KZS JSOU NOVÉ PARAPETY r.š. cca 400mm</t>
  </si>
  <si>
    <t>STĚNA 2-PLOCHA 4+9</t>
  </si>
  <si>
    <t>1,45*10+0,4*2+1,05</t>
  </si>
  <si>
    <t>70</t>
  </si>
  <si>
    <t>764246465</t>
  </si>
  <si>
    <t>Příplatek oplechování rohů parapetů rovných z TiZn předvětralého plechu rš do 400 mm</t>
  </si>
  <si>
    <t>1403438900</t>
  </si>
  <si>
    <t>Oplechování parapetů z titanzinkového předzvětralého plechu rovných celoplošně lepené, bez rohů Příplatek k cenám za zvýšenou pracnost při provedení rohu nebo koutu do rš 400 mm</t>
  </si>
  <si>
    <t>https://podminky.urs.cz/item/CS_URS_2025_01/764246465</t>
  </si>
  <si>
    <t>PARAPETY OKEN S KZS</t>
  </si>
  <si>
    <t>(6+10+1+2+8+8+4)*2</t>
  </si>
  <si>
    <t>71</t>
  </si>
  <si>
    <t>764-R položka-01</t>
  </si>
  <si>
    <t>odstranění nánosů ze žlabů zaatikových</t>
  </si>
  <si>
    <t>1691842106</t>
  </si>
  <si>
    <t>VYČIŠTĚNÍ ZAATIKOVÝCH ŽLABŮ-STŘECHA 1,3,5</t>
  </si>
  <si>
    <t>8,8+4,54+4,21+1,2+16,33+16,26</t>
  </si>
  <si>
    <t>72</t>
  </si>
  <si>
    <t>764-R položka-02</t>
  </si>
  <si>
    <t>čištění stávajících podokapních žlabů-v.ú.+26.505</t>
  </si>
  <si>
    <t>752852673</t>
  </si>
  <si>
    <t>16,51+11,7+5,25+16,33+5,58+22,71</t>
  </si>
  <si>
    <t>73</t>
  </si>
  <si>
    <t>764-R položka-03</t>
  </si>
  <si>
    <t>pročištění okapových svodů</t>
  </si>
  <si>
    <t>1523815591</t>
  </si>
  <si>
    <t>17+17+10+26+10+26+23+12+7,5+23</t>
  </si>
  <si>
    <t>74</t>
  </si>
  <si>
    <t>998764113</t>
  </si>
  <si>
    <t>Přesun hmot tonážní pro konstrukce klempířské s omezením mechanizace v objektech v přes 12 do 24 m</t>
  </si>
  <si>
    <t>-281589170</t>
  </si>
  <si>
    <t>Přesun hmot pro konstrukce klempířské stanovený z hmotnosti přesunovaného materiálu vodorovná dopravní vzdálenost do 50 m s omezením mechanizace v objektech výšky přes 12 do 24 m</t>
  </si>
  <si>
    <t>https://podminky.urs.cz/item/CS_URS_2025_01/998764113</t>
  </si>
  <si>
    <t>783</t>
  </si>
  <si>
    <t>Dokončovací práce - nátěry</t>
  </si>
  <si>
    <t>75</t>
  </si>
  <si>
    <t>783401303</t>
  </si>
  <si>
    <t>Bezoplachové odrezivění klempířských konstrukcí před provedením nátěru</t>
  </si>
  <si>
    <t>-366528950</t>
  </si>
  <si>
    <t>Příprava podkladu klempířských konstrukcí před provedením nátěru odrezivěním odrezovačem bezoplachovým</t>
  </si>
  <si>
    <t>https://podminky.urs.cz/item/CS_URS_2024_01/783401303</t>
  </si>
  <si>
    <t>ŘÍMSY</t>
  </si>
  <si>
    <t>13+13+10+10+11+7+5+3</t>
  </si>
  <si>
    <t>PARAPETY OKEN ( MIMO OBLAST S KZS)</t>
  </si>
  <si>
    <t>(1,75*6+4,4*3+2*10+1,45*10+1,05*8+0,4*5+2*4+2,4*5+1,95*16+0,95)*0,25</t>
  </si>
  <si>
    <t>PODOKAPNÍ ŽLABY</t>
  </si>
  <si>
    <t>78,08*0,33</t>
  </si>
  <si>
    <t>OKAPOVÉ SVODY</t>
  </si>
  <si>
    <t>0,38*171,5</t>
  </si>
  <si>
    <t>STŘECHA 5</t>
  </si>
  <si>
    <t>128</t>
  </si>
  <si>
    <t>STŘECHA 6</t>
  </si>
  <si>
    <t>STŘECHA 7</t>
  </si>
  <si>
    <t>76</t>
  </si>
  <si>
    <t>783401311</t>
  </si>
  <si>
    <t>Odmaštění klempířských konstrukcí vodou ředitelným odmašťovačem před provedením nátěru</t>
  </si>
  <si>
    <t>-1550047707</t>
  </si>
  <si>
    <t>Příprava podkladu klempířských konstrukcí před provedením nátěru odmaštěním odmašťovačem vodou ředitelným</t>
  </si>
  <si>
    <t>https://podminky.urs.cz/item/CS_URS_2025_01/783401311</t>
  </si>
  <si>
    <t>354,124</t>
  </si>
  <si>
    <t>77</t>
  </si>
  <si>
    <t>783402100</t>
  </si>
  <si>
    <t>Provedení tmelení klempířských konstrukcí</t>
  </si>
  <si>
    <t>1103253274</t>
  </si>
  <si>
    <t>Provedení tmelení klempířských konstrukcí šířky spáry do 2 mm</t>
  </si>
  <si>
    <t>https://podminky.urs.cz/item/CS_URS_2025_01/783402100</t>
  </si>
  <si>
    <t>TMELENÍ PLECHOVÉ STŘECHY 5</t>
  </si>
  <si>
    <t>5,58+22,71</t>
  </si>
  <si>
    <t>TMELENÍ STŘECHY 6</t>
  </si>
  <si>
    <t>TMELENÍ STŘECHY 7</t>
  </si>
  <si>
    <t>TMELENÍ PARAPETŮ OKEN</t>
  </si>
  <si>
    <t>60,55+39*0,3*2+78*2*0,25</t>
  </si>
  <si>
    <t>PROSTUPY SVODŮ ŘÍMSOU</t>
  </si>
  <si>
    <t>0,38*18</t>
  </si>
  <si>
    <t xml:space="preserve">TMELENÍ ŘÍMSY STĚN, </t>
  </si>
  <si>
    <t>16,5+16,5+17+17+8+7+21,9+21,9+22,7+22,7</t>
  </si>
  <si>
    <t>TMELENÍ MŘÍŽEK POD PODOKAPNÍM ŽLABEM-POD STŘECHOU</t>
  </si>
  <si>
    <t>0,1*4*62</t>
  </si>
  <si>
    <t>TMELENÍ MŘÍŽEK VE STĚNĚ 4</t>
  </si>
  <si>
    <t>3*(0,25+0,45)*2</t>
  </si>
  <si>
    <t>78</t>
  </si>
  <si>
    <t>23152210</t>
  </si>
  <si>
    <t>tmel silikonový trvale pružný</t>
  </si>
  <si>
    <t>-657087380</t>
  </si>
  <si>
    <t>390,28*0,028 'Přepočtené koeficientem množství</t>
  </si>
  <si>
    <t>79</t>
  </si>
  <si>
    <t>783404100</t>
  </si>
  <si>
    <t>Provedení základního jednonásobného nátěru klempířských konstrukcí do 10°</t>
  </si>
  <si>
    <t>1440130168</t>
  </si>
  <si>
    <t>Provedení nátěru klempířských konstrukcí základního nebo základního antikorozního jednonásobného, sklon střechy do 10°</t>
  </si>
  <si>
    <t>https://podminky.urs.cz/item/CS_URS_2025_01/783404100</t>
  </si>
  <si>
    <t>STŘECHY 5</t>
  </si>
  <si>
    <t>80</t>
  </si>
  <si>
    <t>24623010</t>
  </si>
  <si>
    <t>hmota nátěrová epoxidová základní na kovy</t>
  </si>
  <si>
    <t>-2073580895</t>
  </si>
  <si>
    <t>161*0,102 'Přepočtené koeficientem množství</t>
  </si>
  <si>
    <t>81</t>
  </si>
  <si>
    <t>783405100</t>
  </si>
  <si>
    <t>Provedení jednonásobného mezinátěru nátěru klempířských konstrukcí do 10°</t>
  </si>
  <si>
    <t>-1314488687</t>
  </si>
  <si>
    <t>Provedení nátěru klempířských konstrukcí mezinátěru jednonásobného, sklon střechy do 10°</t>
  </si>
  <si>
    <t>https://podminky.urs.cz/item/CS_URS_2025_01/783405100</t>
  </si>
  <si>
    <t>STŘECHY 5,6,7</t>
  </si>
  <si>
    <t>161</t>
  </si>
  <si>
    <t>82</t>
  </si>
  <si>
    <t>24623055</t>
  </si>
  <si>
    <t xml:space="preserve">hmota nátěrová epoxidová vrchní (email) </t>
  </si>
  <si>
    <t>2042227158</t>
  </si>
  <si>
    <t>161*0,093 'Přepočtené koeficientem množství</t>
  </si>
  <si>
    <t>83</t>
  </si>
  <si>
    <t>783406809</t>
  </si>
  <si>
    <t>Odstranění nátěrů z klempířských konstrukcí okartáčováním</t>
  </si>
  <si>
    <t>1084554047</t>
  </si>
  <si>
    <t>https://podminky.urs.cz/item/CS_URS_2025_01/783406809</t>
  </si>
  <si>
    <t>ODSTRANĚNÍ NÁTĚRŮ - PARAPETY-ŘÍMSY-ŽLABY-SVODY</t>
  </si>
  <si>
    <t>193,124</t>
  </si>
  <si>
    <t>84</t>
  </si>
  <si>
    <t>783407100</t>
  </si>
  <si>
    <t>Provedení krycího jednonásobného nátěru klempířských konstrukcí do 10°</t>
  </si>
  <si>
    <t>-253655288</t>
  </si>
  <si>
    <t>Provedení nátěru klempířských konstrukcí krycího jednonásobného do 10°</t>
  </si>
  <si>
    <t>https://podminky.urs.cz/item/CS_URS_2025_01/783407100</t>
  </si>
  <si>
    <t>STŘECHA 5,6,7</t>
  </si>
  <si>
    <t>85</t>
  </si>
  <si>
    <t>-350226095</t>
  </si>
  <si>
    <t>161*0,15 'Přepočtené koeficientem množství</t>
  </si>
  <si>
    <t>86</t>
  </si>
  <si>
    <t>783414203</t>
  </si>
  <si>
    <t>Základní antikorozní jednonásobný syntetický samozákladující nátěr klempířských konstrukcí</t>
  </si>
  <si>
    <t>840239350</t>
  </si>
  <si>
    <t>Základní antikorozní nátěr klempířských konstrukcí jednonásobný syntetický samozákladující</t>
  </si>
  <si>
    <t>https://podminky.urs.cz/item/CS_URS_2024_01/783414203</t>
  </si>
  <si>
    <t>NÁTĚRY-ŘÍMS,ŽLABŮ,SVODŮ,PARAPETŮ</t>
  </si>
  <si>
    <t>87</t>
  </si>
  <si>
    <t>783415103</t>
  </si>
  <si>
    <t>Mezinátěr syntetický samozákladující jednonásobný mezinátěr klempířských konstrukcí</t>
  </si>
  <si>
    <t>1485415225</t>
  </si>
  <si>
    <t>Mezinátěr klempířských konstrukcí jednonásobný syntetický samozákladující</t>
  </si>
  <si>
    <t>https://podminky.urs.cz/item/CS_URS_2024_01/783415103</t>
  </si>
  <si>
    <t>NÁTĚRY ŘÍMS, SVODŮ, ŽLABŮ, PARAPETŮ</t>
  </si>
  <si>
    <t>88</t>
  </si>
  <si>
    <t>783417103</t>
  </si>
  <si>
    <t>Krycí jednonásobný syntetický samozákladující nátěr klempířských konstrukcí</t>
  </si>
  <si>
    <t>-1631221294</t>
  </si>
  <si>
    <t>Krycí nátěr (email) klempířských konstrukcí jednonásobný syntetický samozákladující</t>
  </si>
  <si>
    <t>https://podminky.urs.cz/item/CS_URS_2024_01/783417103</t>
  </si>
  <si>
    <t>89</t>
  </si>
  <si>
    <t>783822101</t>
  </si>
  <si>
    <t>Tmelení vlásečnicových prasklin na omítkách disperzním tmelem</t>
  </si>
  <si>
    <t>CS ÚRS 2021 01</t>
  </si>
  <si>
    <t>-1104575991</t>
  </si>
  <si>
    <t>Tmelení omítek před provedením nátěru tmelem disperzním akrylátovým nebo latexovým, prasklin vlásečnicových šířky do 1 mm</t>
  </si>
  <si>
    <t>https://podminky.urs.cz/item/CS_URS_2021_01/783822101</t>
  </si>
  <si>
    <t>STĚNY 1-4-ODHAD</t>
  </si>
  <si>
    <t>650</t>
  </si>
  <si>
    <t>90</t>
  </si>
  <si>
    <t>783822111</t>
  </si>
  <si>
    <t>Tmelení prasklin š přes 1 do 5 mm na omítkách disperzním tmelem</t>
  </si>
  <si>
    <t>212593442</t>
  </si>
  <si>
    <t>Tmelení omítek před provedením nátěru tmelem disperzním akrylátovým nebo latexovým, prasklin šířky přes 1 do 5 mm</t>
  </si>
  <si>
    <t>https://podminky.urs.cz/item/CS_URS_2025_01/783822111</t>
  </si>
  <si>
    <t xml:space="preserve">odhad </t>
  </si>
  <si>
    <t>150</t>
  </si>
  <si>
    <t>91</t>
  </si>
  <si>
    <t>783823163</t>
  </si>
  <si>
    <t>Penetrační silikátový nátěr omítek stupně členitosti 3</t>
  </si>
  <si>
    <t>-1121024044</t>
  </si>
  <si>
    <t>Penetrační nátěr omítek hladkých omítek hladkých, zrnitých tenkovrstvých nebo štukových stupně členitosti 3 silikátový</t>
  </si>
  <si>
    <t>https://podminky.urs.cz/item/CS_URS_2021_01/783823163</t>
  </si>
  <si>
    <t>PENETRACE NA ŠTUK KZS-PRO NÁTĚR</t>
  </si>
  <si>
    <t>PENETRACE NA ŠTUK PRO KZS - OSTĚNÍ+NADPRAŽÍ</t>
  </si>
  <si>
    <t>PENETRACE STĚN PRO NÁTĚR</t>
  </si>
  <si>
    <t>1534,323</t>
  </si>
  <si>
    <t>92</t>
  </si>
  <si>
    <t>783827443</t>
  </si>
  <si>
    <t>Krycí dvojnásobný silikátový nátěr omítek stupně členitosti 3</t>
  </si>
  <si>
    <t>2143794667</t>
  </si>
  <si>
    <t>Krycí (ochranný ) nátěr omítek dvojnásobný hladkých omítek hladkých, zrnitých tenkovrstvých nebo štukových stupně členitosti 3 silikátový</t>
  </si>
  <si>
    <t>https://podminky.urs.cz/item/CS_URS_2021_01/783827443</t>
  </si>
  <si>
    <t>OMÍTKY STĚN 1-4</t>
  </si>
  <si>
    <t>2080,009</t>
  </si>
  <si>
    <t>93</t>
  </si>
  <si>
    <t>783827449</t>
  </si>
  <si>
    <t>Příplatek k cenám dvojnásobného nátěru omítek stupně členitosti 3 za biocidní přísadu</t>
  </si>
  <si>
    <t>-1635769121</t>
  </si>
  <si>
    <t>Krycí (ochranný) nátěr omítek dvojnásobný hladkých omítek hladkých, zrnitých tenkovrstvých nebo štukových stupně členitosti 3 Příplatek k cenám -7441 až -7447 za biocidní přísadu</t>
  </si>
  <si>
    <t>https://podminky.urs.cz/item/CS_URS_2025_01/783827449</t>
  </si>
  <si>
    <t>94</t>
  </si>
  <si>
    <t>783897611</t>
  </si>
  <si>
    <t>Příplatek k cenám dvojnásobného krycího nátěru omítek za barevné provedení v odstínu středně sytém</t>
  </si>
  <si>
    <t>1352649531</t>
  </si>
  <si>
    <t>Krycí (ochranný) nátěr omítek Příplatek k cenám za provádění barevného nátěru v odstínu středně sytém dvojnásobného</t>
  </si>
  <si>
    <t>https://podminky.urs.cz/item/CS_URS_2025_01/783897611</t>
  </si>
  <si>
    <t>PROBARVENÝ ODSTÍN OMÍTKY DLE VÝBĚRU</t>
  </si>
  <si>
    <t>Práce a dodávky M</t>
  </si>
  <si>
    <t>58-M</t>
  </si>
  <si>
    <t>Revize vyhrazených technických zařízení</t>
  </si>
  <si>
    <t>95</t>
  </si>
  <si>
    <t>580105001</t>
  </si>
  <si>
    <t>Kontrola stavu ochrany před úderem blesku tyčového hromosvodu běžného objektu</t>
  </si>
  <si>
    <t>svod</t>
  </si>
  <si>
    <t>-2002557283</t>
  </si>
  <si>
    <t>Hromosvody kontrola stavu ochrany před úderem blesku tyčového hromosvodu běžného objektu</t>
  </si>
  <si>
    <t>https://podminky.urs.cz/item/CS_URS_2025_01/580105001</t>
  </si>
  <si>
    <t>96</t>
  </si>
  <si>
    <t>580105061</t>
  </si>
  <si>
    <t>Měření zemního odporu do 2 svodů</t>
  </si>
  <si>
    <t>měření</t>
  </si>
  <si>
    <t>1600659005</t>
  </si>
  <si>
    <t>Hromosvody měření zemního odporu svodu do 2 svodů</t>
  </si>
  <si>
    <t>https://podminky.urs.cz/item/CS_URS_2025_01/580105061</t>
  </si>
  <si>
    <t>97</t>
  </si>
  <si>
    <t>58-M-R POLOŽKA -01</t>
  </si>
  <si>
    <t>REVIZE HROMOSVODU</t>
  </si>
  <si>
    <t>SOUBOR</t>
  </si>
  <si>
    <t>-537622046</t>
  </si>
  <si>
    <t>HZS</t>
  </si>
  <si>
    <t>Hodinové zúčtovací sazby</t>
  </si>
  <si>
    <t>98</t>
  </si>
  <si>
    <t>HZS1312</t>
  </si>
  <si>
    <t>Hodinová zúčtovací sazba omítkář - štukatér</t>
  </si>
  <si>
    <t>hod</t>
  </si>
  <si>
    <t>512</t>
  </si>
  <si>
    <t>315140097</t>
  </si>
  <si>
    <t>Hodinové zúčtovací sazby profesí HSV provádění konstrukcí omítkář - štukatér</t>
  </si>
  <si>
    <t>https://podminky.urs.cz/item/CS_URS_2025_01/HZS1312</t>
  </si>
  <si>
    <t>OPRAVA ŠTUKŮ-OMÍTKY ŘÍMS</t>
  </si>
  <si>
    <t>99</t>
  </si>
  <si>
    <t>HZS1342</t>
  </si>
  <si>
    <t>Hodinová zúčtovací sazba lešenář odborný</t>
  </si>
  <si>
    <t>1541343392</t>
  </si>
  <si>
    <t>Hodinové zúčtovací sazby profesí HSV provádění konstrukcí lešenář odborný</t>
  </si>
  <si>
    <t>https://podminky.urs.cz/item/CS_URS_2025_01/HZS1342</t>
  </si>
  <si>
    <t>VRN</t>
  </si>
  <si>
    <t>Vedlejší rozpočtové náklady</t>
  </si>
  <si>
    <t>VRN3</t>
  </si>
  <si>
    <t>Zařízení staveniště</t>
  </si>
  <si>
    <t>031002000</t>
  </si>
  <si>
    <t>Související (přípravné) práce pro zařízení staveniště</t>
  </si>
  <si>
    <t>…</t>
  </si>
  <si>
    <t>1024</t>
  </si>
  <si>
    <t>623746176</t>
  </si>
  <si>
    <t>https://podminky.urs.cz/item/CS_URS_2025_01/031002000</t>
  </si>
  <si>
    <t>101</t>
  </si>
  <si>
    <t>032503000</t>
  </si>
  <si>
    <t>Skládky na staveništi</t>
  </si>
  <si>
    <t>839479842</t>
  </si>
  <si>
    <t>https://podminky.urs.cz/item/CS_URS_2025_01/032503000</t>
  </si>
  <si>
    <t>102</t>
  </si>
  <si>
    <t>033103000</t>
  </si>
  <si>
    <t>Připojení energií pro zařízení staveniště</t>
  </si>
  <si>
    <t>1585666150</t>
  </si>
  <si>
    <t>https://podminky.urs.cz/item/CS_URS_2025_01/033103000</t>
  </si>
  <si>
    <t>103</t>
  </si>
  <si>
    <t>034703000</t>
  </si>
  <si>
    <t>Ochranné konstrukce</t>
  </si>
  <si>
    <t>456997785</t>
  </si>
  <si>
    <t>https://podminky.urs.cz/item/CS_URS_2025_01/034703000</t>
  </si>
  <si>
    <t>104</t>
  </si>
  <si>
    <t>039002000</t>
  </si>
  <si>
    <t>Zrušení zařízení staveniště</t>
  </si>
  <si>
    <t>1442493682</t>
  </si>
  <si>
    <t>https://podminky.urs.cz/item/CS_URS_2025_01/039002000</t>
  </si>
  <si>
    <t>VRN4</t>
  </si>
  <si>
    <t>Inženýrská činnost</t>
  </si>
  <si>
    <t>105</t>
  </si>
  <si>
    <t>041414000</t>
  </si>
  <si>
    <t>Plán BOZP</t>
  </si>
  <si>
    <t>380013468</t>
  </si>
  <si>
    <t>https://podminky.urs.cz/item/CS_URS_2025_01/041414000</t>
  </si>
  <si>
    <t>106</t>
  </si>
  <si>
    <t>041424000</t>
  </si>
  <si>
    <t>Koordinátor BOZP</t>
  </si>
  <si>
    <t>-109815674</t>
  </si>
  <si>
    <t>https://podminky.urs.cz/item/CS_URS_2025_01/041424000</t>
  </si>
  <si>
    <t>107</t>
  </si>
  <si>
    <t>045303000</t>
  </si>
  <si>
    <t>Koordinační činnost</t>
  </si>
  <si>
    <t>1279303917</t>
  </si>
  <si>
    <t>https://podminky.urs.cz/item/CS_URS_2025_01/045303000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</si>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</sst>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41111312" TargetMode="External"/><Relationship Id="rId18" Type="http://schemas.openxmlformats.org/officeDocument/2006/relationships/hyperlink" Target="https://podminky.urs.cz/item/CS_URS_2025_01/944611211" TargetMode="External"/><Relationship Id="rId26" Type="http://schemas.openxmlformats.org/officeDocument/2006/relationships/hyperlink" Target="https://podminky.urs.cz/item/CS_URS_2025_01/993121111" TargetMode="External"/><Relationship Id="rId39" Type="http://schemas.openxmlformats.org/officeDocument/2006/relationships/hyperlink" Target="https://podminky.urs.cz/item/CS_URS_2025_01/712363353" TargetMode="External"/><Relationship Id="rId21" Type="http://schemas.openxmlformats.org/officeDocument/2006/relationships/hyperlink" Target="https://podminky.urs.cz/item/CS_URS_2025_01/946111118" TargetMode="External"/><Relationship Id="rId34" Type="http://schemas.openxmlformats.org/officeDocument/2006/relationships/hyperlink" Target="https://podminky.urs.cz/item/CS_URS_2025_01/997013645" TargetMode="External"/><Relationship Id="rId42" Type="http://schemas.openxmlformats.org/officeDocument/2006/relationships/hyperlink" Target="https://podminky.urs.cz/item/CS_URS_2025_01/712800843" TargetMode="External"/><Relationship Id="rId47" Type="http://schemas.openxmlformats.org/officeDocument/2006/relationships/hyperlink" Target="https://podminky.urs.cz/item/CS_URS_2025_01/741421823" TargetMode="External"/><Relationship Id="rId50" Type="http://schemas.openxmlformats.org/officeDocument/2006/relationships/hyperlink" Target="https://podminky.urs.cz/item/CS_URS_2025_01/751398023" TargetMode="External"/><Relationship Id="rId55" Type="http://schemas.openxmlformats.org/officeDocument/2006/relationships/hyperlink" Target="https://podminky.urs.cz/item/CS_URS_2025_01/764002841" TargetMode="External"/><Relationship Id="rId63" Type="http://schemas.openxmlformats.org/officeDocument/2006/relationships/hyperlink" Target="https://podminky.urs.cz/item/CS_URS_2025_01/783401311" TargetMode="External"/><Relationship Id="rId68" Type="http://schemas.openxmlformats.org/officeDocument/2006/relationships/hyperlink" Target="https://podminky.urs.cz/item/CS_URS_2025_01/783407100" TargetMode="External"/><Relationship Id="rId76" Type="http://schemas.openxmlformats.org/officeDocument/2006/relationships/hyperlink" Target="https://podminky.urs.cz/item/CS_URS_2025_01/783827449" TargetMode="External"/><Relationship Id="rId84" Type="http://schemas.openxmlformats.org/officeDocument/2006/relationships/hyperlink" Target="https://podminky.urs.cz/item/CS_URS_2025_01/033103000" TargetMode="External"/><Relationship Id="rId89" Type="http://schemas.openxmlformats.org/officeDocument/2006/relationships/hyperlink" Target="https://podminky.urs.cz/item/CS_URS_2025_01/045303000" TargetMode="External"/><Relationship Id="rId7" Type="http://schemas.openxmlformats.org/officeDocument/2006/relationships/hyperlink" Target="https://podminky.urs.cz/item/CS_URS_2025_01/622321131" TargetMode="External"/><Relationship Id="rId71" Type="http://schemas.openxmlformats.org/officeDocument/2006/relationships/hyperlink" Target="https://podminky.urs.cz/item/CS_URS_2024_01/783417103" TargetMode="External"/><Relationship Id="rId2" Type="http://schemas.openxmlformats.org/officeDocument/2006/relationships/hyperlink" Target="https://podminky.urs.cz/item/CS_URS_2025_01/622131121" TargetMode="External"/><Relationship Id="rId16" Type="http://schemas.openxmlformats.org/officeDocument/2006/relationships/hyperlink" Target="https://podminky.urs.cz/item/CS_URS_2025_01/941311812" TargetMode="External"/><Relationship Id="rId29" Type="http://schemas.openxmlformats.org/officeDocument/2006/relationships/hyperlink" Target="https://podminky.urs.cz/item/CS_URS_2025_01/997013313" TargetMode="External"/><Relationship Id="rId11" Type="http://schemas.openxmlformats.org/officeDocument/2006/relationships/hyperlink" Target="https://podminky.urs.cz/item/CS_URS_2025_01/629995101" TargetMode="External"/><Relationship Id="rId24" Type="http://schemas.openxmlformats.org/officeDocument/2006/relationships/hyperlink" Target="https://podminky.urs.cz/item/CS_URS_2025_01/952901103" TargetMode="External"/><Relationship Id="rId32" Type="http://schemas.openxmlformats.org/officeDocument/2006/relationships/hyperlink" Target="https://podminky.urs.cz/item/CS_URS_2025_01/997013511" TargetMode="External"/><Relationship Id="rId37" Type="http://schemas.openxmlformats.org/officeDocument/2006/relationships/hyperlink" Target="https://podminky.urs.cz/item/CS_URS_2025_01/712362114" TargetMode="External"/><Relationship Id="rId40" Type="http://schemas.openxmlformats.org/officeDocument/2006/relationships/hyperlink" Target="https://podminky.urs.cz/item/CS_URS_2025_01/712363354" TargetMode="External"/><Relationship Id="rId45" Type="http://schemas.openxmlformats.org/officeDocument/2006/relationships/hyperlink" Target="https://podminky.urs.cz/item/CS_URS_2025_01/721910942" TargetMode="External"/><Relationship Id="rId53" Type="http://schemas.openxmlformats.org/officeDocument/2006/relationships/hyperlink" Target="https://podminky.urs.cz/item/CS_URS_2025_01/762512261" TargetMode="External"/><Relationship Id="rId58" Type="http://schemas.openxmlformats.org/officeDocument/2006/relationships/hyperlink" Target="https://podminky.urs.cz/item/CS_URS_2025_01/764224407" TargetMode="External"/><Relationship Id="rId66" Type="http://schemas.openxmlformats.org/officeDocument/2006/relationships/hyperlink" Target="https://podminky.urs.cz/item/CS_URS_2025_01/783405100" TargetMode="External"/><Relationship Id="rId74" Type="http://schemas.openxmlformats.org/officeDocument/2006/relationships/hyperlink" Target="https://podminky.urs.cz/item/CS_URS_2021_01/783823163" TargetMode="External"/><Relationship Id="rId79" Type="http://schemas.openxmlformats.org/officeDocument/2006/relationships/hyperlink" Target="https://podminky.urs.cz/item/CS_URS_2025_01/580105061" TargetMode="External"/><Relationship Id="rId87" Type="http://schemas.openxmlformats.org/officeDocument/2006/relationships/hyperlink" Target="https://podminky.urs.cz/item/CS_URS_2025_01/041414000" TargetMode="External"/><Relationship Id="rId5" Type="http://schemas.openxmlformats.org/officeDocument/2006/relationships/hyperlink" Target="https://podminky.urs.cz/item/CS_URS_2025_01/622252002" TargetMode="External"/><Relationship Id="rId61" Type="http://schemas.openxmlformats.org/officeDocument/2006/relationships/hyperlink" Target="https://podminky.urs.cz/item/CS_URS_2025_01/998764113" TargetMode="External"/><Relationship Id="rId82" Type="http://schemas.openxmlformats.org/officeDocument/2006/relationships/hyperlink" Target="https://podminky.urs.cz/item/CS_URS_2025_01/031002000" TargetMode="External"/><Relationship Id="rId90" Type="http://schemas.openxmlformats.org/officeDocument/2006/relationships/drawing" Target="../drawings/drawing2.xml"/><Relationship Id="rId19" Type="http://schemas.openxmlformats.org/officeDocument/2006/relationships/hyperlink" Target="https://podminky.urs.cz/item/CS_URS_2025_01/944611811" TargetMode="External"/><Relationship Id="rId4" Type="http://schemas.openxmlformats.org/officeDocument/2006/relationships/hyperlink" Target="https://podminky.urs.cz/item/CS_URS_2025_01/622252001" TargetMode="External"/><Relationship Id="rId9" Type="http://schemas.openxmlformats.org/officeDocument/2006/relationships/hyperlink" Target="https://podminky.urs.cz/item/CS_URS_2025_01/625681014" TargetMode="External"/><Relationship Id="rId14" Type="http://schemas.openxmlformats.org/officeDocument/2006/relationships/hyperlink" Target="https://podminky.urs.cz/item/CS_URS_2025_01/941311112" TargetMode="External"/><Relationship Id="rId22" Type="http://schemas.openxmlformats.org/officeDocument/2006/relationships/hyperlink" Target="https://podminky.urs.cz/item/CS_URS_2025_01/946111218" TargetMode="External"/><Relationship Id="rId27" Type="http://schemas.openxmlformats.org/officeDocument/2006/relationships/hyperlink" Target="https://podminky.urs.cz/item/CS_URS_2025_01/993121119" TargetMode="External"/><Relationship Id="rId30" Type="http://schemas.openxmlformats.org/officeDocument/2006/relationships/hyperlink" Target="https://podminky.urs.cz/item/CS_URS_2025_01/997013323" TargetMode="External"/><Relationship Id="rId35" Type="http://schemas.openxmlformats.org/officeDocument/2006/relationships/hyperlink" Target="https://podminky.urs.cz/item/CS_URS_2025_01/998011003" TargetMode="External"/><Relationship Id="rId43" Type="http://schemas.openxmlformats.org/officeDocument/2006/relationships/hyperlink" Target="https://podminky.urs.cz/item/CS_URS_2025_01/712862114" TargetMode="External"/><Relationship Id="rId48" Type="http://schemas.openxmlformats.org/officeDocument/2006/relationships/hyperlink" Target="https://podminky.urs.cz/item/CS_URS_2025_01/741421855" TargetMode="External"/><Relationship Id="rId56" Type="http://schemas.openxmlformats.org/officeDocument/2006/relationships/hyperlink" Target="https://podminky.urs.cz/item/CS_URS_2025_01/764002851" TargetMode="External"/><Relationship Id="rId64" Type="http://schemas.openxmlformats.org/officeDocument/2006/relationships/hyperlink" Target="https://podminky.urs.cz/item/CS_URS_2025_01/783402100" TargetMode="External"/><Relationship Id="rId69" Type="http://schemas.openxmlformats.org/officeDocument/2006/relationships/hyperlink" Target="https://podminky.urs.cz/item/CS_URS_2024_01/783414203" TargetMode="External"/><Relationship Id="rId77" Type="http://schemas.openxmlformats.org/officeDocument/2006/relationships/hyperlink" Target="https://podminky.urs.cz/item/CS_URS_2025_01/783897611" TargetMode="External"/><Relationship Id="rId8" Type="http://schemas.openxmlformats.org/officeDocument/2006/relationships/hyperlink" Target="https://podminky.urs.cz/item/CS_URS_2025_01/622525102" TargetMode="External"/><Relationship Id="rId51" Type="http://schemas.openxmlformats.org/officeDocument/2006/relationships/hyperlink" Target="https://podminky.urs.cz/item/CS_URS_2025_01/751721114" TargetMode="External"/><Relationship Id="rId72" Type="http://schemas.openxmlformats.org/officeDocument/2006/relationships/hyperlink" Target="https://podminky.urs.cz/item/CS_URS_2021_01/783822101" TargetMode="External"/><Relationship Id="rId80" Type="http://schemas.openxmlformats.org/officeDocument/2006/relationships/hyperlink" Target="https://podminky.urs.cz/item/CS_URS_2025_01/HZS1312" TargetMode="External"/><Relationship Id="rId85" Type="http://schemas.openxmlformats.org/officeDocument/2006/relationships/hyperlink" Target="https://podminky.urs.cz/item/CS_URS_2025_01/034703000" TargetMode="External"/><Relationship Id="rId3" Type="http://schemas.openxmlformats.org/officeDocument/2006/relationships/hyperlink" Target="https://podminky.urs.cz/item/CS_URS_2025_01/622211011" TargetMode="External"/><Relationship Id="rId12" Type="http://schemas.openxmlformats.org/officeDocument/2006/relationships/hyperlink" Target="https://podminky.urs.cz/item/CS_URS_2025_01/632451021" TargetMode="External"/><Relationship Id="rId17" Type="http://schemas.openxmlformats.org/officeDocument/2006/relationships/hyperlink" Target="https://podminky.urs.cz/item/CS_URS_2025_01/944611111" TargetMode="External"/><Relationship Id="rId25" Type="http://schemas.openxmlformats.org/officeDocument/2006/relationships/hyperlink" Target="https://podminky.urs.cz/item/CS_URS_2025_01/978019331" TargetMode="External"/><Relationship Id="rId33" Type="http://schemas.openxmlformats.org/officeDocument/2006/relationships/hyperlink" Target="https://podminky.urs.cz/item/CS_URS_2025_01/997013631" TargetMode="External"/><Relationship Id="rId38" Type="http://schemas.openxmlformats.org/officeDocument/2006/relationships/hyperlink" Target="https://podminky.urs.cz/item/CS_URS_2025_01/712363352" TargetMode="External"/><Relationship Id="rId46" Type="http://schemas.openxmlformats.org/officeDocument/2006/relationships/hyperlink" Target="https://podminky.urs.cz/item/CS_URS_2025_01/741420001" TargetMode="External"/><Relationship Id="rId59" Type="http://schemas.openxmlformats.org/officeDocument/2006/relationships/hyperlink" Target="https://podminky.urs.cz/item/CS_URS_2025_01/764246405" TargetMode="External"/><Relationship Id="rId67" Type="http://schemas.openxmlformats.org/officeDocument/2006/relationships/hyperlink" Target="https://podminky.urs.cz/item/CS_URS_2025_01/783406809" TargetMode="External"/><Relationship Id="rId20" Type="http://schemas.openxmlformats.org/officeDocument/2006/relationships/hyperlink" Target="https://podminky.urs.cz/item/CS_URS_2025_01/945412112" TargetMode="External"/><Relationship Id="rId41" Type="http://schemas.openxmlformats.org/officeDocument/2006/relationships/hyperlink" Target="https://podminky.urs.cz/item/CS_URS_2025_01/712392171" TargetMode="External"/><Relationship Id="rId54" Type="http://schemas.openxmlformats.org/officeDocument/2006/relationships/hyperlink" Target="https://podminky.urs.cz/item/CS_URS_2025_01/764002811" TargetMode="External"/><Relationship Id="rId62" Type="http://schemas.openxmlformats.org/officeDocument/2006/relationships/hyperlink" Target="https://podminky.urs.cz/item/CS_URS_2024_01/783401303" TargetMode="External"/><Relationship Id="rId70" Type="http://schemas.openxmlformats.org/officeDocument/2006/relationships/hyperlink" Target="https://podminky.urs.cz/item/CS_URS_2024_01/783415103" TargetMode="External"/><Relationship Id="rId75" Type="http://schemas.openxmlformats.org/officeDocument/2006/relationships/hyperlink" Target="https://podminky.urs.cz/item/CS_URS_2021_01/783827443" TargetMode="External"/><Relationship Id="rId83" Type="http://schemas.openxmlformats.org/officeDocument/2006/relationships/hyperlink" Target="https://podminky.urs.cz/item/CS_URS_2025_01/032503000" TargetMode="External"/><Relationship Id="rId88" Type="http://schemas.openxmlformats.org/officeDocument/2006/relationships/hyperlink" Target="https://podminky.urs.cz/item/CS_URS_2025_01/041424000" TargetMode="External"/><Relationship Id="rId1" Type="http://schemas.openxmlformats.org/officeDocument/2006/relationships/hyperlink" Target="https://podminky.urs.cz/item/CS_URS_2025_01/622131101" TargetMode="External"/><Relationship Id="rId6" Type="http://schemas.openxmlformats.org/officeDocument/2006/relationships/hyperlink" Target="https://podminky.urs.cz/item/CS_URS_2025_01/622321121" TargetMode="External"/><Relationship Id="rId15" Type="http://schemas.openxmlformats.org/officeDocument/2006/relationships/hyperlink" Target="https://podminky.urs.cz/item/CS_URS_2025_01/941311212" TargetMode="External"/><Relationship Id="rId23" Type="http://schemas.openxmlformats.org/officeDocument/2006/relationships/hyperlink" Target="https://podminky.urs.cz/item/CS_URS_2025_01/946111818" TargetMode="External"/><Relationship Id="rId28" Type="http://schemas.openxmlformats.org/officeDocument/2006/relationships/hyperlink" Target="https://podminky.urs.cz/item/CS_URS_2025_01/997013217" TargetMode="External"/><Relationship Id="rId36" Type="http://schemas.openxmlformats.org/officeDocument/2006/relationships/hyperlink" Target="https://podminky.urs.cz/item/CS_URS_2024_01/712340833" TargetMode="External"/><Relationship Id="rId49" Type="http://schemas.openxmlformats.org/officeDocument/2006/relationships/hyperlink" Target="https://podminky.urs.cz/item/CS_URS_2025_01/751398021" TargetMode="External"/><Relationship Id="rId57" Type="http://schemas.openxmlformats.org/officeDocument/2006/relationships/hyperlink" Target="https://podminky.urs.cz/item/CS_URS_2025_01/764222432" TargetMode="External"/><Relationship Id="rId10" Type="http://schemas.openxmlformats.org/officeDocument/2006/relationships/hyperlink" Target="https://podminky.urs.cz/item/CS_URS_2025_01/629991011" TargetMode="External"/><Relationship Id="rId31" Type="http://schemas.openxmlformats.org/officeDocument/2006/relationships/hyperlink" Target="https://podminky.urs.cz/item/CS_URS_2025_01/997013509" TargetMode="External"/><Relationship Id="rId44" Type="http://schemas.openxmlformats.org/officeDocument/2006/relationships/hyperlink" Target="https://podminky.urs.cz/item/CS_URS_2025_01/998712113" TargetMode="External"/><Relationship Id="rId52" Type="http://schemas.openxmlformats.org/officeDocument/2006/relationships/hyperlink" Target="https://podminky.urs.cz/item/CS_URS_2025_01/751721814" TargetMode="External"/><Relationship Id="rId60" Type="http://schemas.openxmlformats.org/officeDocument/2006/relationships/hyperlink" Target="https://podminky.urs.cz/item/CS_URS_2025_01/764246465" TargetMode="External"/><Relationship Id="rId65" Type="http://schemas.openxmlformats.org/officeDocument/2006/relationships/hyperlink" Target="https://podminky.urs.cz/item/CS_URS_2025_01/783404100" TargetMode="External"/><Relationship Id="rId73" Type="http://schemas.openxmlformats.org/officeDocument/2006/relationships/hyperlink" Target="https://podminky.urs.cz/item/CS_URS_2025_01/783822111" TargetMode="External"/><Relationship Id="rId78" Type="http://schemas.openxmlformats.org/officeDocument/2006/relationships/hyperlink" Target="https://podminky.urs.cz/item/CS_URS_2025_01/580105001" TargetMode="External"/><Relationship Id="rId81" Type="http://schemas.openxmlformats.org/officeDocument/2006/relationships/hyperlink" Target="https://podminky.urs.cz/item/CS_URS_2025_01/HZS1342" TargetMode="External"/><Relationship Id="rId86" Type="http://schemas.openxmlformats.org/officeDocument/2006/relationships/hyperlink" Target="https://podminky.urs.cz/item/CS_URS_2025_01/039002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2" t="s">
        <v>14</v>
      </c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R5" s="20"/>
      <c r="BE5" s="259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4" t="s">
        <v>17</v>
      </c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R6" s="20"/>
      <c r="BE6" s="260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0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0"/>
      <c r="BS8" s="17" t="s">
        <v>6</v>
      </c>
    </row>
    <row r="9" spans="1:74" ht="14.45" customHeight="1">
      <c r="B9" s="20"/>
      <c r="AR9" s="20"/>
      <c r="BE9" s="260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0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30</v>
      </c>
      <c r="AR11" s="20"/>
      <c r="BE11" s="260"/>
      <c r="BS11" s="17" t="s">
        <v>6</v>
      </c>
    </row>
    <row r="12" spans="1:74" ht="6.95" customHeight="1">
      <c r="B12" s="20"/>
      <c r="AR12" s="20"/>
      <c r="BE12" s="260"/>
      <c r="BS12" s="17" t="s">
        <v>6</v>
      </c>
    </row>
    <row r="13" spans="1:74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260"/>
      <c r="BS13" s="17" t="s">
        <v>6</v>
      </c>
    </row>
    <row r="14" spans="1:74" ht="12.75">
      <c r="B14" s="20"/>
      <c r="E14" s="265" t="s">
        <v>32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7" t="s">
        <v>29</v>
      </c>
      <c r="AN14" s="29" t="s">
        <v>32</v>
      </c>
      <c r="AR14" s="20"/>
      <c r="BE14" s="260"/>
      <c r="BS14" s="17" t="s">
        <v>6</v>
      </c>
    </row>
    <row r="15" spans="1:74" ht="6.95" customHeight="1">
      <c r="B15" s="20"/>
      <c r="AR15" s="20"/>
      <c r="BE15" s="260"/>
      <c r="BS15" s="17" t="s">
        <v>4</v>
      </c>
    </row>
    <row r="16" spans="1:74" ht="12" customHeight="1">
      <c r="B16" s="20"/>
      <c r="D16" s="27" t="s">
        <v>33</v>
      </c>
      <c r="AK16" s="27" t="s">
        <v>26</v>
      </c>
      <c r="AN16" s="25" t="s">
        <v>34</v>
      </c>
      <c r="AR16" s="20"/>
      <c r="BE16" s="260"/>
      <c r="BS16" s="17" t="s">
        <v>4</v>
      </c>
    </row>
    <row r="17" spans="2:71" ht="18.399999999999999" customHeight="1">
      <c r="B17" s="20"/>
      <c r="E17" s="25" t="s">
        <v>35</v>
      </c>
      <c r="AK17" s="27" t="s">
        <v>29</v>
      </c>
      <c r="AN17" s="25" t="s">
        <v>36</v>
      </c>
      <c r="AR17" s="20"/>
      <c r="BE17" s="260"/>
      <c r="BS17" s="17" t="s">
        <v>37</v>
      </c>
    </row>
    <row r="18" spans="2:71" ht="6.95" customHeight="1">
      <c r="B18" s="20"/>
      <c r="AR18" s="20"/>
      <c r="BE18" s="260"/>
      <c r="BS18" s="17" t="s">
        <v>6</v>
      </c>
    </row>
    <row r="19" spans="2:71" ht="12" customHeight="1">
      <c r="B19" s="20"/>
      <c r="D19" s="27" t="s">
        <v>38</v>
      </c>
      <c r="AK19" s="27" t="s">
        <v>26</v>
      </c>
      <c r="AN19" s="25" t="s">
        <v>19</v>
      </c>
      <c r="AR19" s="20"/>
      <c r="BE19" s="260"/>
      <c r="BS19" s="17" t="s">
        <v>6</v>
      </c>
    </row>
    <row r="20" spans="2:71" ht="18.399999999999999" customHeight="1">
      <c r="B20" s="20"/>
      <c r="E20" s="25" t="s">
        <v>39</v>
      </c>
      <c r="AK20" s="27" t="s">
        <v>29</v>
      </c>
      <c r="AN20" s="25" t="s">
        <v>19</v>
      </c>
      <c r="AR20" s="20"/>
      <c r="BE20" s="260"/>
      <c r="BS20" s="17" t="s">
        <v>37</v>
      </c>
    </row>
    <row r="21" spans="2:71" ht="6.95" customHeight="1">
      <c r="B21" s="20"/>
      <c r="AR21" s="20"/>
      <c r="BE21" s="260"/>
    </row>
    <row r="22" spans="2:71" ht="12" customHeight="1">
      <c r="B22" s="20"/>
      <c r="D22" s="27" t="s">
        <v>40</v>
      </c>
      <c r="AR22" s="20"/>
      <c r="BE22" s="260"/>
    </row>
    <row r="23" spans="2:71" ht="47.25" customHeight="1">
      <c r="B23" s="20"/>
      <c r="E23" s="267" t="s">
        <v>41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0"/>
      <c r="BE23" s="260"/>
    </row>
    <row r="24" spans="2:71" ht="6.95" customHeight="1">
      <c r="B24" s="20"/>
      <c r="AR24" s="20"/>
      <c r="BE24" s="26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0"/>
    </row>
    <row r="26" spans="2:71" s="1" customFormat="1" ht="25.9" customHeight="1">
      <c r="B26" s="32"/>
      <c r="D26" s="33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8">
        <f>ROUND(AG54,2)</f>
        <v>0</v>
      </c>
      <c r="AL26" s="269"/>
      <c r="AM26" s="269"/>
      <c r="AN26" s="269"/>
      <c r="AO26" s="269"/>
      <c r="AR26" s="32"/>
      <c r="BE26" s="260"/>
    </row>
    <row r="27" spans="2:71" s="1" customFormat="1" ht="6.95" customHeight="1">
      <c r="B27" s="32"/>
      <c r="AR27" s="32"/>
      <c r="BE27" s="260"/>
    </row>
    <row r="28" spans="2:71" s="1" customFormat="1" ht="12.75">
      <c r="B28" s="32"/>
      <c r="L28" s="270" t="s">
        <v>43</v>
      </c>
      <c r="M28" s="270"/>
      <c r="N28" s="270"/>
      <c r="O28" s="270"/>
      <c r="P28" s="270"/>
      <c r="W28" s="270" t="s">
        <v>44</v>
      </c>
      <c r="X28" s="270"/>
      <c r="Y28" s="270"/>
      <c r="Z28" s="270"/>
      <c r="AA28" s="270"/>
      <c r="AB28" s="270"/>
      <c r="AC28" s="270"/>
      <c r="AD28" s="270"/>
      <c r="AE28" s="270"/>
      <c r="AK28" s="270" t="s">
        <v>45</v>
      </c>
      <c r="AL28" s="270"/>
      <c r="AM28" s="270"/>
      <c r="AN28" s="270"/>
      <c r="AO28" s="270"/>
      <c r="AR28" s="32"/>
      <c r="BE28" s="260"/>
    </row>
    <row r="29" spans="2:71" s="2" customFormat="1" ht="14.45" customHeight="1">
      <c r="B29" s="36"/>
      <c r="D29" s="27" t="s">
        <v>46</v>
      </c>
      <c r="F29" s="27" t="s">
        <v>47</v>
      </c>
      <c r="L29" s="273">
        <v>0.21</v>
      </c>
      <c r="M29" s="272"/>
      <c r="N29" s="272"/>
      <c r="O29" s="272"/>
      <c r="P29" s="272"/>
      <c r="W29" s="271">
        <f>ROUND(AZ54, 2)</f>
        <v>0</v>
      </c>
      <c r="X29" s="272"/>
      <c r="Y29" s="272"/>
      <c r="Z29" s="272"/>
      <c r="AA29" s="272"/>
      <c r="AB29" s="272"/>
      <c r="AC29" s="272"/>
      <c r="AD29" s="272"/>
      <c r="AE29" s="272"/>
      <c r="AK29" s="271">
        <f>ROUND(AV54, 2)</f>
        <v>0</v>
      </c>
      <c r="AL29" s="272"/>
      <c r="AM29" s="272"/>
      <c r="AN29" s="272"/>
      <c r="AO29" s="272"/>
      <c r="AR29" s="36"/>
      <c r="BE29" s="261"/>
    </row>
    <row r="30" spans="2:71" s="2" customFormat="1" ht="14.45" customHeight="1">
      <c r="B30" s="36"/>
      <c r="F30" s="27" t="s">
        <v>48</v>
      </c>
      <c r="L30" s="273">
        <v>0.12</v>
      </c>
      <c r="M30" s="272"/>
      <c r="N30" s="272"/>
      <c r="O30" s="272"/>
      <c r="P30" s="272"/>
      <c r="W30" s="271">
        <f>ROUND(BA54, 2)</f>
        <v>0</v>
      </c>
      <c r="X30" s="272"/>
      <c r="Y30" s="272"/>
      <c r="Z30" s="272"/>
      <c r="AA30" s="272"/>
      <c r="AB30" s="272"/>
      <c r="AC30" s="272"/>
      <c r="AD30" s="272"/>
      <c r="AE30" s="272"/>
      <c r="AK30" s="271">
        <f>ROUND(AW54, 2)</f>
        <v>0</v>
      </c>
      <c r="AL30" s="272"/>
      <c r="AM30" s="272"/>
      <c r="AN30" s="272"/>
      <c r="AO30" s="272"/>
      <c r="AR30" s="36"/>
      <c r="BE30" s="261"/>
    </row>
    <row r="31" spans="2:71" s="2" customFormat="1" ht="14.45" hidden="1" customHeight="1">
      <c r="B31" s="36"/>
      <c r="F31" s="27" t="s">
        <v>49</v>
      </c>
      <c r="L31" s="273">
        <v>0.21</v>
      </c>
      <c r="M31" s="272"/>
      <c r="N31" s="272"/>
      <c r="O31" s="272"/>
      <c r="P31" s="272"/>
      <c r="W31" s="271">
        <f>ROUND(BB54, 2)</f>
        <v>0</v>
      </c>
      <c r="X31" s="272"/>
      <c r="Y31" s="272"/>
      <c r="Z31" s="272"/>
      <c r="AA31" s="272"/>
      <c r="AB31" s="272"/>
      <c r="AC31" s="272"/>
      <c r="AD31" s="272"/>
      <c r="AE31" s="272"/>
      <c r="AK31" s="271">
        <v>0</v>
      </c>
      <c r="AL31" s="272"/>
      <c r="AM31" s="272"/>
      <c r="AN31" s="272"/>
      <c r="AO31" s="272"/>
      <c r="AR31" s="36"/>
      <c r="BE31" s="261"/>
    </row>
    <row r="32" spans="2:71" s="2" customFormat="1" ht="14.45" hidden="1" customHeight="1">
      <c r="B32" s="36"/>
      <c r="F32" s="27" t="s">
        <v>50</v>
      </c>
      <c r="L32" s="273">
        <v>0.12</v>
      </c>
      <c r="M32" s="272"/>
      <c r="N32" s="272"/>
      <c r="O32" s="272"/>
      <c r="P32" s="272"/>
      <c r="W32" s="271">
        <f>ROUND(BC54, 2)</f>
        <v>0</v>
      </c>
      <c r="X32" s="272"/>
      <c r="Y32" s="272"/>
      <c r="Z32" s="272"/>
      <c r="AA32" s="272"/>
      <c r="AB32" s="272"/>
      <c r="AC32" s="272"/>
      <c r="AD32" s="272"/>
      <c r="AE32" s="272"/>
      <c r="AK32" s="271">
        <v>0</v>
      </c>
      <c r="AL32" s="272"/>
      <c r="AM32" s="272"/>
      <c r="AN32" s="272"/>
      <c r="AO32" s="272"/>
      <c r="AR32" s="36"/>
      <c r="BE32" s="261"/>
    </row>
    <row r="33" spans="2:44" s="2" customFormat="1" ht="14.45" hidden="1" customHeight="1">
      <c r="B33" s="36"/>
      <c r="F33" s="27" t="s">
        <v>51</v>
      </c>
      <c r="L33" s="273">
        <v>0</v>
      </c>
      <c r="M33" s="272"/>
      <c r="N33" s="272"/>
      <c r="O33" s="272"/>
      <c r="P33" s="272"/>
      <c r="W33" s="271">
        <f>ROUND(BD54, 2)</f>
        <v>0</v>
      </c>
      <c r="X33" s="272"/>
      <c r="Y33" s="272"/>
      <c r="Z33" s="272"/>
      <c r="AA33" s="272"/>
      <c r="AB33" s="272"/>
      <c r="AC33" s="272"/>
      <c r="AD33" s="272"/>
      <c r="AE33" s="272"/>
      <c r="AK33" s="271">
        <v>0</v>
      </c>
      <c r="AL33" s="272"/>
      <c r="AM33" s="272"/>
      <c r="AN33" s="272"/>
      <c r="AO33" s="272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274" t="s">
        <v>54</v>
      </c>
      <c r="Y35" s="275"/>
      <c r="Z35" s="275"/>
      <c r="AA35" s="275"/>
      <c r="AB35" s="275"/>
      <c r="AC35" s="39"/>
      <c r="AD35" s="39"/>
      <c r="AE35" s="39"/>
      <c r="AF35" s="39"/>
      <c r="AG35" s="39"/>
      <c r="AH35" s="39"/>
      <c r="AI35" s="39"/>
      <c r="AJ35" s="39"/>
      <c r="AK35" s="276">
        <f>SUM(AK26:AK33)</f>
        <v>0</v>
      </c>
      <c r="AL35" s="275"/>
      <c r="AM35" s="275"/>
      <c r="AN35" s="275"/>
      <c r="AO35" s="277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55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2025-06</v>
      </c>
      <c r="AR44" s="45"/>
    </row>
    <row r="45" spans="2:44" s="4" customFormat="1" ht="36.950000000000003" customHeight="1">
      <c r="B45" s="46"/>
      <c r="C45" s="47" t="s">
        <v>16</v>
      </c>
      <c r="L45" s="278" t="str">
        <f>K6</f>
        <v>Oprava fasády a střech vnitřní trakt-Zborovská 11-SČ kraj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Praha-Zborovská 11</v>
      </c>
      <c r="AI47" s="27" t="s">
        <v>23</v>
      </c>
      <c r="AM47" s="280" t="str">
        <f>IF(AN8= "","",AN8)</f>
        <v>28. 3. 2025</v>
      </c>
      <c r="AN47" s="280"/>
      <c r="AR47" s="32"/>
    </row>
    <row r="48" spans="2:44" s="1" customFormat="1" ht="6.95" customHeight="1">
      <c r="B48" s="32"/>
      <c r="AR48" s="32"/>
    </row>
    <row r="49" spans="1:90" s="1" customFormat="1" ht="15.2" customHeight="1">
      <c r="B49" s="32"/>
      <c r="C49" s="27" t="s">
        <v>25</v>
      </c>
      <c r="L49" s="3" t="str">
        <f>IF(E11= "","",E11)</f>
        <v>Středočeský kraj</v>
      </c>
      <c r="AI49" s="27" t="s">
        <v>33</v>
      </c>
      <c r="AM49" s="281" t="str">
        <f>IF(E17="","",E17)</f>
        <v>FITOX TEAM s.r.o.</v>
      </c>
      <c r="AN49" s="282"/>
      <c r="AO49" s="282"/>
      <c r="AP49" s="282"/>
      <c r="AR49" s="32"/>
      <c r="AS49" s="283" t="s">
        <v>56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>
      <c r="B50" s="32"/>
      <c r="C50" s="27" t="s">
        <v>31</v>
      </c>
      <c r="L50" s="3" t="str">
        <f>IF(E14= "Vyplň údaj","",E14)</f>
        <v/>
      </c>
      <c r="AI50" s="27" t="s">
        <v>38</v>
      </c>
      <c r="AM50" s="281" t="str">
        <f>IF(E20="","",E20)</f>
        <v>ing. Pavel Kolář</v>
      </c>
      <c r="AN50" s="282"/>
      <c r="AO50" s="282"/>
      <c r="AP50" s="282"/>
      <c r="AR50" s="32"/>
      <c r="AS50" s="285"/>
      <c r="AT50" s="286"/>
      <c r="BD50" s="53"/>
    </row>
    <row r="51" spans="1:90" s="1" customFormat="1" ht="10.9" customHeight="1">
      <c r="B51" s="32"/>
      <c r="AR51" s="32"/>
      <c r="AS51" s="285"/>
      <c r="AT51" s="286"/>
      <c r="BD51" s="53"/>
    </row>
    <row r="52" spans="1:90" s="1" customFormat="1" ht="29.25" customHeight="1">
      <c r="B52" s="32"/>
      <c r="C52" s="287" t="s">
        <v>57</v>
      </c>
      <c r="D52" s="288"/>
      <c r="E52" s="288"/>
      <c r="F52" s="288"/>
      <c r="G52" s="288"/>
      <c r="H52" s="54"/>
      <c r="I52" s="289" t="s">
        <v>58</v>
      </c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90" t="s">
        <v>59</v>
      </c>
      <c r="AH52" s="288"/>
      <c r="AI52" s="288"/>
      <c r="AJ52" s="288"/>
      <c r="AK52" s="288"/>
      <c r="AL52" s="288"/>
      <c r="AM52" s="288"/>
      <c r="AN52" s="289" t="s">
        <v>60</v>
      </c>
      <c r="AO52" s="288"/>
      <c r="AP52" s="288"/>
      <c r="AQ52" s="55" t="s">
        <v>61</v>
      </c>
      <c r="AR52" s="32"/>
      <c r="AS52" s="56" t="s">
        <v>62</v>
      </c>
      <c r="AT52" s="57" t="s">
        <v>63</v>
      </c>
      <c r="AU52" s="57" t="s">
        <v>64</v>
      </c>
      <c r="AV52" s="57" t="s">
        <v>65</v>
      </c>
      <c r="AW52" s="57" t="s">
        <v>66</v>
      </c>
      <c r="AX52" s="57" t="s">
        <v>67</v>
      </c>
      <c r="AY52" s="57" t="s">
        <v>68</v>
      </c>
      <c r="AZ52" s="57" t="s">
        <v>69</v>
      </c>
      <c r="BA52" s="57" t="s">
        <v>70</v>
      </c>
      <c r="BB52" s="57" t="s">
        <v>71</v>
      </c>
      <c r="BC52" s="57" t="s">
        <v>72</v>
      </c>
      <c r="BD52" s="58" t="s">
        <v>73</v>
      </c>
    </row>
    <row r="53" spans="1:90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>
      <c r="B54" s="60"/>
      <c r="C54" s="61" t="s">
        <v>74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4">
        <f>ROUND(AG55,2)</f>
        <v>0</v>
      </c>
      <c r="AH54" s="294"/>
      <c r="AI54" s="294"/>
      <c r="AJ54" s="294"/>
      <c r="AK54" s="294"/>
      <c r="AL54" s="294"/>
      <c r="AM54" s="294"/>
      <c r="AN54" s="295">
        <f>SUM(AG54,AT54)</f>
        <v>0</v>
      </c>
      <c r="AO54" s="295"/>
      <c r="AP54" s="295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75</v>
      </c>
      <c r="BT54" s="69" t="s">
        <v>76</v>
      </c>
      <c r="BV54" s="69" t="s">
        <v>77</v>
      </c>
      <c r="BW54" s="69" t="s">
        <v>5</v>
      </c>
      <c r="BX54" s="69" t="s">
        <v>78</v>
      </c>
      <c r="CL54" s="69" t="s">
        <v>19</v>
      </c>
    </row>
    <row r="55" spans="1:90" s="6" customFormat="1" ht="24.75" customHeight="1">
      <c r="A55" s="70" t="s">
        <v>79</v>
      </c>
      <c r="B55" s="71"/>
      <c r="C55" s="72"/>
      <c r="D55" s="293" t="s">
        <v>14</v>
      </c>
      <c r="E55" s="293"/>
      <c r="F55" s="293"/>
      <c r="G55" s="293"/>
      <c r="H55" s="293"/>
      <c r="I55" s="73"/>
      <c r="J55" s="293" t="s">
        <v>17</v>
      </c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1">
        <f>'2025-06 - Oprava fasády a...'!J28</f>
        <v>0</v>
      </c>
      <c r="AH55" s="292"/>
      <c r="AI55" s="292"/>
      <c r="AJ55" s="292"/>
      <c r="AK55" s="292"/>
      <c r="AL55" s="292"/>
      <c r="AM55" s="292"/>
      <c r="AN55" s="291">
        <f>SUM(AG55,AT55)</f>
        <v>0</v>
      </c>
      <c r="AO55" s="292"/>
      <c r="AP55" s="292"/>
      <c r="AQ55" s="74" t="s">
        <v>80</v>
      </c>
      <c r="AR55" s="71"/>
      <c r="AS55" s="75">
        <v>0</v>
      </c>
      <c r="AT55" s="76">
        <f>ROUND(SUM(AV55:AW55),2)</f>
        <v>0</v>
      </c>
      <c r="AU55" s="77">
        <f>'2025-06 - Oprava fasády a...'!P92</f>
        <v>0</v>
      </c>
      <c r="AV55" s="76">
        <f>'2025-06 - Oprava fasády a...'!J31</f>
        <v>0</v>
      </c>
      <c r="AW55" s="76">
        <f>'2025-06 - Oprava fasády a...'!J32</f>
        <v>0</v>
      </c>
      <c r="AX55" s="76">
        <f>'2025-06 - Oprava fasády a...'!J33</f>
        <v>0</v>
      </c>
      <c r="AY55" s="76">
        <f>'2025-06 - Oprava fasády a...'!J34</f>
        <v>0</v>
      </c>
      <c r="AZ55" s="76">
        <f>'2025-06 - Oprava fasády a...'!F31</f>
        <v>0</v>
      </c>
      <c r="BA55" s="76">
        <f>'2025-06 - Oprava fasády a...'!F32</f>
        <v>0</v>
      </c>
      <c r="BB55" s="76">
        <f>'2025-06 - Oprava fasády a...'!F33</f>
        <v>0</v>
      </c>
      <c r="BC55" s="76">
        <f>'2025-06 - Oprava fasády a...'!F34</f>
        <v>0</v>
      </c>
      <c r="BD55" s="78">
        <f>'2025-06 - Oprava fasády a...'!F35</f>
        <v>0</v>
      </c>
      <c r="BT55" s="79" t="s">
        <v>81</v>
      </c>
      <c r="BU55" s="79" t="s">
        <v>82</v>
      </c>
      <c r="BV55" s="79" t="s">
        <v>77</v>
      </c>
      <c r="BW55" s="79" t="s">
        <v>5</v>
      </c>
      <c r="BX55" s="79" t="s">
        <v>78</v>
      </c>
      <c r="CL55" s="79" t="s">
        <v>19</v>
      </c>
    </row>
    <row r="56" spans="1:90" s="1" customFormat="1" ht="30" customHeight="1">
      <c r="B56" s="32"/>
      <c r="AR56" s="32"/>
    </row>
    <row r="57" spans="1:90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JRJ5BWUvlDpyhsBgF/UaEr/E+FC7vMuREYXXBTeuQRT9Bq4ooPlTm5v7GQabX/0Jw1S3x3KiZOrJ2Erq4xYlvw==" saltValue="KJui9YZnBcUo4AdbouDDj2i5j1kjjmXhVIp/dJ0WL7v4ylciLoyBwiZ/mswPvx1Me7HpdoHK8wII/U/jRCGOJ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6 - Oprava fasády 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7" t="s">
        <v>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84</v>
      </c>
      <c r="L4" s="20"/>
      <c r="M4" s="80" t="s">
        <v>10</v>
      </c>
      <c r="AT4" s="17" t="s">
        <v>4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16.5" customHeight="1">
      <c r="B7" s="32"/>
      <c r="E7" s="278" t="s">
        <v>17</v>
      </c>
      <c r="F7" s="296"/>
      <c r="G7" s="296"/>
      <c r="H7" s="296"/>
      <c r="L7" s="32"/>
    </row>
    <row r="8" spans="2:46" s="1" customFormat="1" ht="11.25">
      <c r="B8" s="32"/>
      <c r="L8" s="32"/>
    </row>
    <row r="9" spans="2:46" s="1" customFormat="1" ht="12" customHeight="1">
      <c r="B9" s="32"/>
      <c r="D9" s="27" t="s">
        <v>18</v>
      </c>
      <c r="F9" s="25" t="s">
        <v>19</v>
      </c>
      <c r="I9" s="27" t="s">
        <v>20</v>
      </c>
      <c r="J9" s="25" t="s">
        <v>19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28. 3. 2025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25</v>
      </c>
      <c r="I12" s="27" t="s">
        <v>26</v>
      </c>
      <c r="J12" s="25" t="s">
        <v>27</v>
      </c>
      <c r="L12" s="32"/>
    </row>
    <row r="13" spans="2:46" s="1" customFormat="1" ht="18" customHeight="1">
      <c r="B13" s="32"/>
      <c r="E13" s="25" t="s">
        <v>28</v>
      </c>
      <c r="I13" s="27" t="s">
        <v>29</v>
      </c>
      <c r="J13" s="25" t="s">
        <v>30</v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31</v>
      </c>
      <c r="I15" s="27" t="s">
        <v>26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297" t="str">
        <f>'Rekapitulace stavby'!E14</f>
        <v>Vyplň údaj</v>
      </c>
      <c r="F16" s="262"/>
      <c r="G16" s="262"/>
      <c r="H16" s="262"/>
      <c r="I16" s="27" t="s">
        <v>29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33</v>
      </c>
      <c r="I18" s="27" t="s">
        <v>26</v>
      </c>
      <c r="J18" s="25" t="s">
        <v>34</v>
      </c>
      <c r="L18" s="32"/>
    </row>
    <row r="19" spans="2:12" s="1" customFormat="1" ht="18" customHeight="1">
      <c r="B19" s="32"/>
      <c r="E19" s="25" t="s">
        <v>35</v>
      </c>
      <c r="I19" s="27" t="s">
        <v>29</v>
      </c>
      <c r="J19" s="25" t="s">
        <v>36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38</v>
      </c>
      <c r="I21" s="27" t="s">
        <v>26</v>
      </c>
      <c r="J21" s="25" t="s">
        <v>19</v>
      </c>
      <c r="L21" s="32"/>
    </row>
    <row r="22" spans="2:12" s="1" customFormat="1" ht="18" customHeight="1">
      <c r="B22" s="32"/>
      <c r="E22" s="25" t="s">
        <v>39</v>
      </c>
      <c r="I22" s="27" t="s">
        <v>29</v>
      </c>
      <c r="J22" s="25" t="s">
        <v>19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40</v>
      </c>
      <c r="L24" s="32"/>
    </row>
    <row r="25" spans="2:12" s="7" customFormat="1" ht="47.25" customHeight="1">
      <c r="B25" s="81"/>
      <c r="E25" s="267" t="s">
        <v>41</v>
      </c>
      <c r="F25" s="267"/>
      <c r="G25" s="267"/>
      <c r="H25" s="267"/>
      <c r="L25" s="81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35" customHeight="1">
      <c r="B28" s="32"/>
      <c r="D28" s="82" t="s">
        <v>42</v>
      </c>
      <c r="J28" s="63">
        <f>ROUND(J92, 2)</f>
        <v>0</v>
      </c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>
      <c r="B30" s="32"/>
      <c r="F30" s="35" t="s">
        <v>44</v>
      </c>
      <c r="I30" s="35" t="s">
        <v>43</v>
      </c>
      <c r="J30" s="35" t="s">
        <v>45</v>
      </c>
      <c r="L30" s="32"/>
    </row>
    <row r="31" spans="2:12" s="1" customFormat="1" ht="14.45" customHeight="1">
      <c r="B31" s="32"/>
      <c r="D31" s="52" t="s">
        <v>46</v>
      </c>
      <c r="E31" s="27" t="s">
        <v>47</v>
      </c>
      <c r="F31" s="83">
        <f>ROUND((SUM(BE92:BE761)),  2)</f>
        <v>0</v>
      </c>
      <c r="I31" s="84">
        <v>0.21</v>
      </c>
      <c r="J31" s="83">
        <f>ROUND(((SUM(BE92:BE761))*I31),  2)</f>
        <v>0</v>
      </c>
      <c r="L31" s="32"/>
    </row>
    <row r="32" spans="2:12" s="1" customFormat="1" ht="14.45" customHeight="1">
      <c r="B32" s="32"/>
      <c r="E32" s="27" t="s">
        <v>48</v>
      </c>
      <c r="F32" s="83">
        <f>ROUND((SUM(BF92:BF761)),  2)</f>
        <v>0</v>
      </c>
      <c r="I32" s="84">
        <v>0.12</v>
      </c>
      <c r="J32" s="83">
        <f>ROUND(((SUM(BF92:BF761))*I32),  2)</f>
        <v>0</v>
      </c>
      <c r="L32" s="32"/>
    </row>
    <row r="33" spans="2:12" s="1" customFormat="1" ht="14.45" hidden="1" customHeight="1">
      <c r="B33" s="32"/>
      <c r="E33" s="27" t="s">
        <v>49</v>
      </c>
      <c r="F33" s="83">
        <f>ROUND((SUM(BG92:BG761)),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>
      <c r="B34" s="32"/>
      <c r="E34" s="27" t="s">
        <v>50</v>
      </c>
      <c r="F34" s="83">
        <f>ROUND((SUM(BH92:BH761)),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>
      <c r="B35" s="32"/>
      <c r="E35" s="27" t="s">
        <v>51</v>
      </c>
      <c r="F35" s="83">
        <f>ROUND((SUM(BI92:BI761)),  2)</f>
        <v>0</v>
      </c>
      <c r="I35" s="84">
        <v>0</v>
      </c>
      <c r="J35" s="83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5"/>
      <c r="D37" s="86" t="s">
        <v>52</v>
      </c>
      <c r="E37" s="54"/>
      <c r="F37" s="54"/>
      <c r="G37" s="87" t="s">
        <v>53</v>
      </c>
      <c r="H37" s="88" t="s">
        <v>54</v>
      </c>
      <c r="I37" s="54"/>
      <c r="J37" s="89">
        <f>SUM(J28:J35)</f>
        <v>0</v>
      </c>
      <c r="K37" s="90"/>
      <c r="L37" s="32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>
      <c r="B43" s="32"/>
      <c r="C43" s="21" t="s">
        <v>85</v>
      </c>
      <c r="L43" s="32"/>
    </row>
    <row r="44" spans="2:12" s="1" customFormat="1" ht="6.95" customHeight="1">
      <c r="B44" s="32"/>
      <c r="L44" s="32"/>
    </row>
    <row r="45" spans="2:12" s="1" customFormat="1" ht="12" customHeight="1">
      <c r="B45" s="32"/>
      <c r="C45" s="27" t="s">
        <v>16</v>
      </c>
      <c r="L45" s="32"/>
    </row>
    <row r="46" spans="2:12" s="1" customFormat="1" ht="16.5" customHeight="1">
      <c r="B46" s="32"/>
      <c r="E46" s="278" t="str">
        <f>E7</f>
        <v>Oprava fasády a střech vnitřní trakt-Zborovská 11-SČ kraj</v>
      </c>
      <c r="F46" s="296"/>
      <c r="G46" s="296"/>
      <c r="H46" s="296"/>
      <c r="L46" s="32"/>
    </row>
    <row r="47" spans="2:12" s="1" customFormat="1" ht="6.95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>Praha-Zborovská 11</v>
      </c>
      <c r="I48" s="27" t="s">
        <v>23</v>
      </c>
      <c r="J48" s="49" t="str">
        <f>IF(J10="","",J10)</f>
        <v>28. 3. 2025</v>
      </c>
      <c r="L48" s="32"/>
    </row>
    <row r="49" spans="2:47" s="1" customFormat="1" ht="6.95" customHeight="1">
      <c r="B49" s="32"/>
      <c r="L49" s="32"/>
    </row>
    <row r="50" spans="2:47" s="1" customFormat="1" ht="15.2" customHeight="1">
      <c r="B50" s="32"/>
      <c r="C50" s="27" t="s">
        <v>25</v>
      </c>
      <c r="F50" s="25" t="str">
        <f>E13</f>
        <v>Středočeský kraj</v>
      </c>
      <c r="I50" s="27" t="s">
        <v>33</v>
      </c>
      <c r="J50" s="30" t="str">
        <f>E19</f>
        <v>FITOX TEAM s.r.o.</v>
      </c>
      <c r="L50" s="32"/>
    </row>
    <row r="51" spans="2:47" s="1" customFormat="1" ht="15.2" customHeight="1">
      <c r="B51" s="32"/>
      <c r="C51" s="27" t="s">
        <v>31</v>
      </c>
      <c r="F51" s="25" t="str">
        <f>IF(E16="","",E16)</f>
        <v>Vyplň údaj</v>
      </c>
      <c r="I51" s="27" t="s">
        <v>38</v>
      </c>
      <c r="J51" s="30" t="str">
        <f>E22</f>
        <v>ing. Pavel Kolář</v>
      </c>
      <c r="L51" s="32"/>
    </row>
    <row r="52" spans="2:47" s="1" customFormat="1" ht="10.35" customHeight="1">
      <c r="B52" s="32"/>
      <c r="L52" s="32"/>
    </row>
    <row r="53" spans="2:47" s="1" customFormat="1" ht="29.25" customHeight="1">
      <c r="B53" s="32"/>
      <c r="C53" s="91" t="s">
        <v>86</v>
      </c>
      <c r="D53" s="85"/>
      <c r="E53" s="85"/>
      <c r="F53" s="85"/>
      <c r="G53" s="85"/>
      <c r="H53" s="85"/>
      <c r="I53" s="85"/>
      <c r="J53" s="92" t="s">
        <v>87</v>
      </c>
      <c r="K53" s="85"/>
      <c r="L53" s="32"/>
    </row>
    <row r="54" spans="2:47" s="1" customFormat="1" ht="10.35" customHeight="1">
      <c r="B54" s="32"/>
      <c r="L54" s="32"/>
    </row>
    <row r="55" spans="2:47" s="1" customFormat="1" ht="22.9" customHeight="1">
      <c r="B55" s="32"/>
      <c r="C55" s="93" t="s">
        <v>74</v>
      </c>
      <c r="J55" s="63">
        <f>J92</f>
        <v>0</v>
      </c>
      <c r="L55" s="32"/>
      <c r="AU55" s="17" t="s">
        <v>88</v>
      </c>
    </row>
    <row r="56" spans="2:47" s="8" customFormat="1" ht="24.95" customHeight="1">
      <c r="B56" s="94"/>
      <c r="D56" s="95" t="s">
        <v>89</v>
      </c>
      <c r="E56" s="96"/>
      <c r="F56" s="96"/>
      <c r="G56" s="96"/>
      <c r="H56" s="96"/>
      <c r="I56" s="96"/>
      <c r="J56" s="97">
        <f>J93</f>
        <v>0</v>
      </c>
      <c r="L56" s="94"/>
    </row>
    <row r="57" spans="2:47" s="9" customFormat="1" ht="19.899999999999999" customHeight="1">
      <c r="B57" s="98"/>
      <c r="D57" s="99" t="s">
        <v>90</v>
      </c>
      <c r="E57" s="100"/>
      <c r="F57" s="100"/>
      <c r="G57" s="100"/>
      <c r="H57" s="100"/>
      <c r="I57" s="100"/>
      <c r="J57" s="101">
        <f>J94</f>
        <v>0</v>
      </c>
      <c r="L57" s="98"/>
    </row>
    <row r="58" spans="2:47" s="9" customFormat="1" ht="19.899999999999999" customHeight="1">
      <c r="B58" s="98"/>
      <c r="D58" s="99" t="s">
        <v>91</v>
      </c>
      <c r="E58" s="100"/>
      <c r="F58" s="100"/>
      <c r="G58" s="100"/>
      <c r="H58" s="100"/>
      <c r="I58" s="100"/>
      <c r="J58" s="101">
        <f>J264</f>
        <v>0</v>
      </c>
      <c r="L58" s="98"/>
    </row>
    <row r="59" spans="2:47" s="9" customFormat="1" ht="19.899999999999999" customHeight="1">
      <c r="B59" s="98"/>
      <c r="D59" s="99" t="s">
        <v>92</v>
      </c>
      <c r="E59" s="100"/>
      <c r="F59" s="100"/>
      <c r="G59" s="100"/>
      <c r="H59" s="100"/>
      <c r="I59" s="100"/>
      <c r="J59" s="101">
        <f>J326</f>
        <v>0</v>
      </c>
      <c r="L59" s="98"/>
    </row>
    <row r="60" spans="2:47" s="9" customFormat="1" ht="19.899999999999999" customHeight="1">
      <c r="B60" s="98"/>
      <c r="D60" s="99" t="s">
        <v>93</v>
      </c>
      <c r="E60" s="100"/>
      <c r="F60" s="100"/>
      <c r="G60" s="100"/>
      <c r="H60" s="100"/>
      <c r="I60" s="100"/>
      <c r="J60" s="101">
        <f>J350</f>
        <v>0</v>
      </c>
      <c r="L60" s="98"/>
    </row>
    <row r="61" spans="2:47" s="8" customFormat="1" ht="24.95" customHeight="1">
      <c r="B61" s="94"/>
      <c r="D61" s="95" t="s">
        <v>94</v>
      </c>
      <c r="E61" s="96"/>
      <c r="F61" s="96"/>
      <c r="G61" s="96"/>
      <c r="H61" s="96"/>
      <c r="I61" s="96"/>
      <c r="J61" s="97">
        <f>J354</f>
        <v>0</v>
      </c>
      <c r="L61" s="94"/>
    </row>
    <row r="62" spans="2:47" s="9" customFormat="1" ht="19.899999999999999" customHeight="1">
      <c r="B62" s="98"/>
      <c r="D62" s="99" t="s">
        <v>95</v>
      </c>
      <c r="E62" s="100"/>
      <c r="F62" s="100"/>
      <c r="G62" s="100"/>
      <c r="H62" s="100"/>
      <c r="I62" s="100"/>
      <c r="J62" s="101">
        <f>J355</f>
        <v>0</v>
      </c>
      <c r="L62" s="98"/>
    </row>
    <row r="63" spans="2:47" s="9" customFormat="1" ht="19.899999999999999" customHeight="1">
      <c r="B63" s="98"/>
      <c r="D63" s="99" t="s">
        <v>96</v>
      </c>
      <c r="E63" s="100"/>
      <c r="F63" s="100"/>
      <c r="G63" s="100"/>
      <c r="H63" s="100"/>
      <c r="I63" s="100"/>
      <c r="J63" s="101">
        <f>J452</f>
        <v>0</v>
      </c>
      <c r="L63" s="98"/>
    </row>
    <row r="64" spans="2:47" s="9" customFormat="1" ht="19.899999999999999" customHeight="1">
      <c r="B64" s="98"/>
      <c r="D64" s="99" t="s">
        <v>97</v>
      </c>
      <c r="E64" s="100"/>
      <c r="F64" s="100"/>
      <c r="G64" s="100"/>
      <c r="H64" s="100"/>
      <c r="I64" s="100"/>
      <c r="J64" s="101">
        <f>J456</f>
        <v>0</v>
      </c>
      <c r="L64" s="98"/>
    </row>
    <row r="65" spans="2:12" s="9" customFormat="1" ht="19.899999999999999" customHeight="1">
      <c r="B65" s="98"/>
      <c r="D65" s="99" t="s">
        <v>98</v>
      </c>
      <c r="E65" s="100"/>
      <c r="F65" s="100"/>
      <c r="G65" s="100"/>
      <c r="H65" s="100"/>
      <c r="I65" s="100"/>
      <c r="J65" s="101">
        <f>J479</f>
        <v>0</v>
      </c>
      <c r="L65" s="98"/>
    </row>
    <row r="66" spans="2:12" s="9" customFormat="1" ht="19.899999999999999" customHeight="1">
      <c r="B66" s="98"/>
      <c r="D66" s="99" t="s">
        <v>99</v>
      </c>
      <c r="E66" s="100"/>
      <c r="F66" s="100"/>
      <c r="G66" s="100"/>
      <c r="H66" s="100"/>
      <c r="I66" s="100"/>
      <c r="J66" s="101">
        <f>J512</f>
        <v>0</v>
      </c>
      <c r="L66" s="98"/>
    </row>
    <row r="67" spans="2:12" s="9" customFormat="1" ht="19.899999999999999" customHeight="1">
      <c r="B67" s="98"/>
      <c r="D67" s="99" t="s">
        <v>100</v>
      </c>
      <c r="E67" s="100"/>
      <c r="F67" s="100"/>
      <c r="G67" s="100"/>
      <c r="H67" s="100"/>
      <c r="I67" s="100"/>
      <c r="J67" s="101">
        <f>J521</f>
        <v>0</v>
      </c>
      <c r="L67" s="98"/>
    </row>
    <row r="68" spans="2:12" s="9" customFormat="1" ht="19.899999999999999" customHeight="1">
      <c r="B68" s="98"/>
      <c r="D68" s="99" t="s">
        <v>101</v>
      </c>
      <c r="E68" s="100"/>
      <c r="F68" s="100"/>
      <c r="G68" s="100"/>
      <c r="H68" s="100"/>
      <c r="I68" s="100"/>
      <c r="J68" s="101">
        <f>J586</f>
        <v>0</v>
      </c>
      <c r="L68" s="98"/>
    </row>
    <row r="69" spans="2:12" s="8" customFormat="1" ht="24.95" customHeight="1">
      <c r="B69" s="94"/>
      <c r="D69" s="95" t="s">
        <v>102</v>
      </c>
      <c r="E69" s="96"/>
      <c r="F69" s="96"/>
      <c r="G69" s="96"/>
      <c r="H69" s="96"/>
      <c r="I69" s="96"/>
      <c r="J69" s="97">
        <f>J716</f>
        <v>0</v>
      </c>
      <c r="L69" s="94"/>
    </row>
    <row r="70" spans="2:12" s="9" customFormat="1" ht="19.899999999999999" customHeight="1">
      <c r="B70" s="98"/>
      <c r="D70" s="99" t="s">
        <v>103</v>
      </c>
      <c r="E70" s="100"/>
      <c r="F70" s="100"/>
      <c r="G70" s="100"/>
      <c r="H70" s="100"/>
      <c r="I70" s="100"/>
      <c r="J70" s="101">
        <f>J717</f>
        <v>0</v>
      </c>
      <c r="L70" s="98"/>
    </row>
    <row r="71" spans="2:12" s="8" customFormat="1" ht="24.95" customHeight="1">
      <c r="B71" s="94"/>
      <c r="D71" s="95" t="s">
        <v>104</v>
      </c>
      <c r="E71" s="96"/>
      <c r="F71" s="96"/>
      <c r="G71" s="96"/>
      <c r="H71" s="96"/>
      <c r="I71" s="96"/>
      <c r="J71" s="97">
        <f>J726</f>
        <v>0</v>
      </c>
      <c r="L71" s="94"/>
    </row>
    <row r="72" spans="2:12" s="8" customFormat="1" ht="24.95" customHeight="1">
      <c r="B72" s="94"/>
      <c r="D72" s="95" t="s">
        <v>105</v>
      </c>
      <c r="E72" s="96"/>
      <c r="F72" s="96"/>
      <c r="G72" s="96"/>
      <c r="H72" s="96"/>
      <c r="I72" s="96"/>
      <c r="J72" s="97">
        <f>J735</f>
        <v>0</v>
      </c>
      <c r="L72" s="94"/>
    </row>
    <row r="73" spans="2:12" s="9" customFormat="1" ht="19.899999999999999" customHeight="1">
      <c r="B73" s="98"/>
      <c r="D73" s="99" t="s">
        <v>106</v>
      </c>
      <c r="E73" s="100"/>
      <c r="F73" s="100"/>
      <c r="G73" s="100"/>
      <c r="H73" s="100"/>
      <c r="I73" s="100"/>
      <c r="J73" s="101">
        <f>J736</f>
        <v>0</v>
      </c>
      <c r="L73" s="98"/>
    </row>
    <row r="74" spans="2:12" s="9" customFormat="1" ht="19.899999999999999" customHeight="1">
      <c r="B74" s="98"/>
      <c r="D74" s="99" t="s">
        <v>107</v>
      </c>
      <c r="E74" s="100"/>
      <c r="F74" s="100"/>
      <c r="G74" s="100"/>
      <c r="H74" s="100"/>
      <c r="I74" s="100"/>
      <c r="J74" s="101">
        <f>J752</f>
        <v>0</v>
      </c>
      <c r="L74" s="98"/>
    </row>
    <row r="75" spans="2:12" s="1" customFormat="1" ht="21.75" customHeight="1">
      <c r="B75" s="32"/>
      <c r="L75" s="32"/>
    </row>
    <row r="76" spans="2:12" s="1" customFormat="1" ht="6.95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2"/>
    </row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32"/>
    </row>
    <row r="81" spans="2:65" s="1" customFormat="1" ht="24.95" customHeight="1">
      <c r="B81" s="32"/>
      <c r="C81" s="21" t="s">
        <v>108</v>
      </c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16</v>
      </c>
      <c r="L83" s="32"/>
    </row>
    <row r="84" spans="2:65" s="1" customFormat="1" ht="16.5" customHeight="1">
      <c r="B84" s="32"/>
      <c r="E84" s="278" t="str">
        <f>E7</f>
        <v>Oprava fasády a střech vnitřní trakt-Zborovská 11-SČ kraj</v>
      </c>
      <c r="F84" s="296"/>
      <c r="G84" s="296"/>
      <c r="H84" s="296"/>
      <c r="L84" s="32"/>
    </row>
    <row r="85" spans="2:65" s="1" customFormat="1" ht="6.95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F10</f>
        <v>Praha-Zborovská 11</v>
      </c>
      <c r="I86" s="27" t="s">
        <v>23</v>
      </c>
      <c r="J86" s="49" t="str">
        <f>IF(J10="","",J10)</f>
        <v>28. 3. 2025</v>
      </c>
      <c r="L86" s="32"/>
    </row>
    <row r="87" spans="2:65" s="1" customFormat="1" ht="6.95" customHeight="1">
      <c r="B87" s="32"/>
      <c r="L87" s="32"/>
    </row>
    <row r="88" spans="2:65" s="1" customFormat="1" ht="15.2" customHeight="1">
      <c r="B88" s="32"/>
      <c r="C88" s="27" t="s">
        <v>25</v>
      </c>
      <c r="F88" s="25" t="str">
        <f>E13</f>
        <v>Středočeský kraj</v>
      </c>
      <c r="I88" s="27" t="s">
        <v>33</v>
      </c>
      <c r="J88" s="30" t="str">
        <f>E19</f>
        <v>FITOX TEAM s.r.o.</v>
      </c>
      <c r="L88" s="32"/>
    </row>
    <row r="89" spans="2:65" s="1" customFormat="1" ht="15.2" customHeight="1">
      <c r="B89" s="32"/>
      <c r="C89" s="27" t="s">
        <v>31</v>
      </c>
      <c r="F89" s="25" t="str">
        <f>IF(E16="","",E16)</f>
        <v>Vyplň údaj</v>
      </c>
      <c r="I89" s="27" t="s">
        <v>38</v>
      </c>
      <c r="J89" s="30" t="str">
        <f>E22</f>
        <v>ing. Pavel Kolář</v>
      </c>
      <c r="L89" s="32"/>
    </row>
    <row r="90" spans="2:65" s="1" customFormat="1" ht="10.35" customHeight="1">
      <c r="B90" s="32"/>
      <c r="L90" s="32"/>
    </row>
    <row r="91" spans="2:65" s="10" customFormat="1" ht="29.25" customHeight="1">
      <c r="B91" s="102"/>
      <c r="C91" s="103" t="s">
        <v>109</v>
      </c>
      <c r="D91" s="104" t="s">
        <v>61</v>
      </c>
      <c r="E91" s="104" t="s">
        <v>57</v>
      </c>
      <c r="F91" s="104" t="s">
        <v>58</v>
      </c>
      <c r="G91" s="104" t="s">
        <v>110</v>
      </c>
      <c r="H91" s="104" t="s">
        <v>111</v>
      </c>
      <c r="I91" s="104" t="s">
        <v>112</v>
      </c>
      <c r="J91" s="104" t="s">
        <v>87</v>
      </c>
      <c r="K91" s="105" t="s">
        <v>113</v>
      </c>
      <c r="L91" s="102"/>
      <c r="M91" s="56" t="s">
        <v>19</v>
      </c>
      <c r="N91" s="57" t="s">
        <v>46</v>
      </c>
      <c r="O91" s="57" t="s">
        <v>114</v>
      </c>
      <c r="P91" s="57" t="s">
        <v>115</v>
      </c>
      <c r="Q91" s="57" t="s">
        <v>116</v>
      </c>
      <c r="R91" s="57" t="s">
        <v>117</v>
      </c>
      <c r="S91" s="57" t="s">
        <v>118</v>
      </c>
      <c r="T91" s="58" t="s">
        <v>119</v>
      </c>
    </row>
    <row r="92" spans="2:65" s="1" customFormat="1" ht="22.9" customHeight="1">
      <c r="B92" s="32"/>
      <c r="C92" s="61" t="s">
        <v>120</v>
      </c>
      <c r="J92" s="106">
        <f>BK92</f>
        <v>0</v>
      </c>
      <c r="L92" s="32"/>
      <c r="M92" s="59"/>
      <c r="N92" s="50"/>
      <c r="O92" s="50"/>
      <c r="P92" s="107">
        <f>P93+P354+P716+P726+P735</f>
        <v>0</v>
      </c>
      <c r="Q92" s="50"/>
      <c r="R92" s="107">
        <f>R93+R354+R716+R726+R735</f>
        <v>21.851947879999997</v>
      </c>
      <c r="S92" s="50"/>
      <c r="T92" s="108">
        <f>T93+T354+T716+T726+T735</f>
        <v>23.736177000000001</v>
      </c>
      <c r="AT92" s="17" t="s">
        <v>75</v>
      </c>
      <c r="AU92" s="17" t="s">
        <v>88</v>
      </c>
      <c r="BK92" s="109">
        <f>BK93+BK354+BK716+BK726+BK735</f>
        <v>0</v>
      </c>
    </row>
    <row r="93" spans="2:65" s="11" customFormat="1" ht="25.9" customHeight="1">
      <c r="B93" s="110"/>
      <c r="D93" s="111" t="s">
        <v>75</v>
      </c>
      <c r="E93" s="112" t="s">
        <v>121</v>
      </c>
      <c r="F93" s="112" t="s">
        <v>122</v>
      </c>
      <c r="I93" s="113"/>
      <c r="J93" s="114">
        <f>BK93</f>
        <v>0</v>
      </c>
      <c r="L93" s="110"/>
      <c r="M93" s="115"/>
      <c r="P93" s="116">
        <f>P94+P264+P326+P350</f>
        <v>0</v>
      </c>
      <c r="R93" s="116">
        <f>R94+R264+R326+R350</f>
        <v>17.198578789999996</v>
      </c>
      <c r="T93" s="117">
        <f>T94+T264+T326+T350</f>
        <v>19.282331500000002</v>
      </c>
      <c r="AR93" s="111" t="s">
        <v>81</v>
      </c>
      <c r="AT93" s="118" t="s">
        <v>75</v>
      </c>
      <c r="AU93" s="118" t="s">
        <v>76</v>
      </c>
      <c r="AY93" s="111" t="s">
        <v>123</v>
      </c>
      <c r="BK93" s="119">
        <f>BK94+BK264+BK326+BK350</f>
        <v>0</v>
      </c>
    </row>
    <row r="94" spans="2:65" s="11" customFormat="1" ht="22.9" customHeight="1">
      <c r="B94" s="110"/>
      <c r="D94" s="111" t="s">
        <v>75</v>
      </c>
      <c r="E94" s="120" t="s">
        <v>124</v>
      </c>
      <c r="F94" s="120" t="s">
        <v>125</v>
      </c>
      <c r="I94" s="113"/>
      <c r="J94" s="121">
        <f>BK94</f>
        <v>0</v>
      </c>
      <c r="L94" s="110"/>
      <c r="M94" s="115"/>
      <c r="P94" s="116">
        <f>SUM(P95:P263)</f>
        <v>0</v>
      </c>
      <c r="R94" s="116">
        <f>SUM(R95:R263)</f>
        <v>17.194765289999996</v>
      </c>
      <c r="T94" s="117">
        <f>SUM(T95:T263)</f>
        <v>3.8135000000000005E-3</v>
      </c>
      <c r="AR94" s="111" t="s">
        <v>81</v>
      </c>
      <c r="AT94" s="118" t="s">
        <v>75</v>
      </c>
      <c r="AU94" s="118" t="s">
        <v>81</v>
      </c>
      <c r="AY94" s="111" t="s">
        <v>123</v>
      </c>
      <c r="BK94" s="119">
        <f>SUM(BK95:BK263)</f>
        <v>0</v>
      </c>
    </row>
    <row r="95" spans="2:65" s="1" customFormat="1" ht="16.5" customHeight="1">
      <c r="B95" s="32"/>
      <c r="C95" s="122" t="s">
        <v>81</v>
      </c>
      <c r="D95" s="122" t="s">
        <v>126</v>
      </c>
      <c r="E95" s="123" t="s">
        <v>127</v>
      </c>
      <c r="F95" s="124" t="s">
        <v>128</v>
      </c>
      <c r="G95" s="125" t="s">
        <v>129</v>
      </c>
      <c r="H95" s="126">
        <v>275.40699999999998</v>
      </c>
      <c r="I95" s="127"/>
      <c r="J95" s="128">
        <f>ROUND(I95*H95,2)</f>
        <v>0</v>
      </c>
      <c r="K95" s="124" t="s">
        <v>130</v>
      </c>
      <c r="L95" s="32"/>
      <c r="M95" s="129" t="s">
        <v>19</v>
      </c>
      <c r="N95" s="130" t="s">
        <v>47</v>
      </c>
      <c r="P95" s="131">
        <f>O95*H95</f>
        <v>0</v>
      </c>
      <c r="Q95" s="131">
        <v>7.3499999999999998E-3</v>
      </c>
      <c r="R95" s="131">
        <f>Q95*H95</f>
        <v>2.0242414499999999</v>
      </c>
      <c r="S95" s="131">
        <v>0</v>
      </c>
      <c r="T95" s="132">
        <f>S95*H95</f>
        <v>0</v>
      </c>
      <c r="AR95" s="133" t="s">
        <v>131</v>
      </c>
      <c r="AT95" s="133" t="s">
        <v>126</v>
      </c>
      <c r="AU95" s="133" t="s">
        <v>83</v>
      </c>
      <c r="AY95" s="17" t="s">
        <v>123</v>
      </c>
      <c r="BE95" s="134">
        <f>IF(N95="základní",J95,0)</f>
        <v>0</v>
      </c>
      <c r="BF95" s="134">
        <f>IF(N95="snížená",J95,0)</f>
        <v>0</v>
      </c>
      <c r="BG95" s="134">
        <f>IF(N95="zákl. přenesená",J95,0)</f>
        <v>0</v>
      </c>
      <c r="BH95" s="134">
        <f>IF(N95="sníž. přenesená",J95,0)</f>
        <v>0</v>
      </c>
      <c r="BI95" s="134">
        <f>IF(N95="nulová",J95,0)</f>
        <v>0</v>
      </c>
      <c r="BJ95" s="17" t="s">
        <v>81</v>
      </c>
      <c r="BK95" s="134">
        <f>ROUND(I95*H95,2)</f>
        <v>0</v>
      </c>
      <c r="BL95" s="17" t="s">
        <v>131</v>
      </c>
      <c r="BM95" s="133" t="s">
        <v>132</v>
      </c>
    </row>
    <row r="96" spans="2:65" s="1" customFormat="1" ht="11.25">
      <c r="B96" s="32"/>
      <c r="D96" s="135" t="s">
        <v>133</v>
      </c>
      <c r="F96" s="136" t="s">
        <v>134</v>
      </c>
      <c r="I96" s="137"/>
      <c r="L96" s="32"/>
      <c r="M96" s="138"/>
      <c r="T96" s="53"/>
      <c r="AT96" s="17" t="s">
        <v>133</v>
      </c>
      <c r="AU96" s="17" t="s">
        <v>83</v>
      </c>
    </row>
    <row r="97" spans="2:65" s="1" customFormat="1" ht="11.25">
      <c r="B97" s="32"/>
      <c r="D97" s="139" t="s">
        <v>135</v>
      </c>
      <c r="F97" s="140" t="s">
        <v>136</v>
      </c>
      <c r="I97" s="137"/>
      <c r="L97" s="32"/>
      <c r="M97" s="138"/>
      <c r="T97" s="53"/>
      <c r="AT97" s="17" t="s">
        <v>135</v>
      </c>
      <c r="AU97" s="17" t="s">
        <v>83</v>
      </c>
    </row>
    <row r="98" spans="2:65" s="12" customFormat="1" ht="11.25">
      <c r="B98" s="141"/>
      <c r="D98" s="135" t="s">
        <v>137</v>
      </c>
      <c r="E98" s="142" t="s">
        <v>19</v>
      </c>
      <c r="F98" s="143" t="s">
        <v>138</v>
      </c>
      <c r="H98" s="142" t="s">
        <v>19</v>
      </c>
      <c r="I98" s="144"/>
      <c r="L98" s="141"/>
      <c r="M98" s="145"/>
      <c r="T98" s="146"/>
      <c r="AT98" s="142" t="s">
        <v>137</v>
      </c>
      <c r="AU98" s="142" t="s">
        <v>83</v>
      </c>
      <c r="AV98" s="12" t="s">
        <v>81</v>
      </c>
      <c r="AW98" s="12" t="s">
        <v>37</v>
      </c>
      <c r="AX98" s="12" t="s">
        <v>76</v>
      </c>
      <c r="AY98" s="142" t="s">
        <v>123</v>
      </c>
    </row>
    <row r="99" spans="2:65" s="13" customFormat="1" ht="11.25">
      <c r="B99" s="147"/>
      <c r="D99" s="135" t="s">
        <v>137</v>
      </c>
      <c r="E99" s="148" t="s">
        <v>19</v>
      </c>
      <c r="F99" s="149" t="s">
        <v>139</v>
      </c>
      <c r="H99" s="150">
        <v>275.40699999999998</v>
      </c>
      <c r="I99" s="151"/>
      <c r="L99" s="147"/>
      <c r="M99" s="152"/>
      <c r="T99" s="153"/>
      <c r="AT99" s="148" t="s">
        <v>137</v>
      </c>
      <c r="AU99" s="148" t="s">
        <v>83</v>
      </c>
      <c r="AV99" s="13" t="s">
        <v>83</v>
      </c>
      <c r="AW99" s="13" t="s">
        <v>37</v>
      </c>
      <c r="AX99" s="13" t="s">
        <v>81</v>
      </c>
      <c r="AY99" s="148" t="s">
        <v>123</v>
      </c>
    </row>
    <row r="100" spans="2:65" s="1" customFormat="1" ht="16.5" customHeight="1">
      <c r="B100" s="32"/>
      <c r="C100" s="122" t="s">
        <v>83</v>
      </c>
      <c r="D100" s="122" t="s">
        <v>126</v>
      </c>
      <c r="E100" s="123" t="s">
        <v>140</v>
      </c>
      <c r="F100" s="124" t="s">
        <v>141</v>
      </c>
      <c r="G100" s="125" t="s">
        <v>129</v>
      </c>
      <c r="H100" s="126">
        <v>2080.009</v>
      </c>
      <c r="I100" s="127"/>
      <c r="J100" s="128">
        <f>ROUND(I100*H100,2)</f>
        <v>0</v>
      </c>
      <c r="K100" s="124" t="s">
        <v>130</v>
      </c>
      <c r="L100" s="32"/>
      <c r="M100" s="129" t="s">
        <v>19</v>
      </c>
      <c r="N100" s="130" t="s">
        <v>47</v>
      </c>
      <c r="P100" s="131">
        <f>O100*H100</f>
        <v>0</v>
      </c>
      <c r="Q100" s="131">
        <v>2.5999999999999998E-4</v>
      </c>
      <c r="R100" s="131">
        <f>Q100*H100</f>
        <v>0.54080233999999994</v>
      </c>
      <c r="S100" s="131">
        <v>0</v>
      </c>
      <c r="T100" s="132">
        <f>S100*H100</f>
        <v>0</v>
      </c>
      <c r="AR100" s="133" t="s">
        <v>131</v>
      </c>
      <c r="AT100" s="133" t="s">
        <v>126</v>
      </c>
      <c r="AU100" s="133" t="s">
        <v>83</v>
      </c>
      <c r="AY100" s="17" t="s">
        <v>123</v>
      </c>
      <c r="BE100" s="134">
        <f>IF(N100="základní",J100,0)</f>
        <v>0</v>
      </c>
      <c r="BF100" s="134">
        <f>IF(N100="snížená",J100,0)</f>
        <v>0</v>
      </c>
      <c r="BG100" s="134">
        <f>IF(N100="zákl. přenesená",J100,0)</f>
        <v>0</v>
      </c>
      <c r="BH100" s="134">
        <f>IF(N100="sníž. přenesená",J100,0)</f>
        <v>0</v>
      </c>
      <c r="BI100" s="134">
        <f>IF(N100="nulová",J100,0)</f>
        <v>0</v>
      </c>
      <c r="BJ100" s="17" t="s">
        <v>81</v>
      </c>
      <c r="BK100" s="134">
        <f>ROUND(I100*H100,2)</f>
        <v>0</v>
      </c>
      <c r="BL100" s="17" t="s">
        <v>131</v>
      </c>
      <c r="BM100" s="133" t="s">
        <v>142</v>
      </c>
    </row>
    <row r="101" spans="2:65" s="1" customFormat="1" ht="11.25">
      <c r="B101" s="32"/>
      <c r="D101" s="135" t="s">
        <v>133</v>
      </c>
      <c r="F101" s="136" t="s">
        <v>143</v>
      </c>
      <c r="I101" s="137"/>
      <c r="L101" s="32"/>
      <c r="M101" s="138"/>
      <c r="T101" s="53"/>
      <c r="AT101" s="17" t="s">
        <v>133</v>
      </c>
      <c r="AU101" s="17" t="s">
        <v>83</v>
      </c>
    </row>
    <row r="102" spans="2:65" s="1" customFormat="1" ht="11.25">
      <c r="B102" s="32"/>
      <c r="D102" s="139" t="s">
        <v>135</v>
      </c>
      <c r="F102" s="140" t="s">
        <v>144</v>
      </c>
      <c r="I102" s="137"/>
      <c r="L102" s="32"/>
      <c r="M102" s="138"/>
      <c r="T102" s="53"/>
      <c r="AT102" s="17" t="s">
        <v>135</v>
      </c>
      <c r="AU102" s="17" t="s">
        <v>83</v>
      </c>
    </row>
    <row r="103" spans="2:65" s="12" customFormat="1" ht="11.25">
      <c r="B103" s="141"/>
      <c r="D103" s="135" t="s">
        <v>137</v>
      </c>
      <c r="E103" s="142" t="s">
        <v>19</v>
      </c>
      <c r="F103" s="143" t="s">
        <v>145</v>
      </c>
      <c r="H103" s="142" t="s">
        <v>19</v>
      </c>
      <c r="I103" s="144"/>
      <c r="L103" s="141"/>
      <c r="M103" s="145"/>
      <c r="T103" s="146"/>
      <c r="AT103" s="142" t="s">
        <v>137</v>
      </c>
      <c r="AU103" s="142" t="s">
        <v>83</v>
      </c>
      <c r="AV103" s="12" t="s">
        <v>81</v>
      </c>
      <c r="AW103" s="12" t="s">
        <v>37</v>
      </c>
      <c r="AX103" s="12" t="s">
        <v>76</v>
      </c>
      <c r="AY103" s="142" t="s">
        <v>123</v>
      </c>
    </row>
    <row r="104" spans="2:65" s="13" customFormat="1" ht="11.25">
      <c r="B104" s="147"/>
      <c r="D104" s="135" t="s">
        <v>137</v>
      </c>
      <c r="E104" s="148" t="s">
        <v>19</v>
      </c>
      <c r="F104" s="149" t="s">
        <v>146</v>
      </c>
      <c r="H104" s="150">
        <v>1377.037</v>
      </c>
      <c r="I104" s="151"/>
      <c r="L104" s="147"/>
      <c r="M104" s="152"/>
      <c r="T104" s="153"/>
      <c r="AT104" s="148" t="s">
        <v>137</v>
      </c>
      <c r="AU104" s="148" t="s">
        <v>83</v>
      </c>
      <c r="AV104" s="13" t="s">
        <v>83</v>
      </c>
      <c r="AW104" s="13" t="s">
        <v>37</v>
      </c>
      <c r="AX104" s="13" t="s">
        <v>76</v>
      </c>
      <c r="AY104" s="148" t="s">
        <v>123</v>
      </c>
    </row>
    <row r="105" spans="2:65" s="12" customFormat="1" ht="11.25">
      <c r="B105" s="141"/>
      <c r="D105" s="135" t="s">
        <v>137</v>
      </c>
      <c r="E105" s="142" t="s">
        <v>19</v>
      </c>
      <c r="F105" s="143" t="s">
        <v>147</v>
      </c>
      <c r="H105" s="142" t="s">
        <v>19</v>
      </c>
      <c r="I105" s="144"/>
      <c r="L105" s="141"/>
      <c r="M105" s="145"/>
      <c r="T105" s="146"/>
      <c r="AT105" s="142" t="s">
        <v>137</v>
      </c>
      <c r="AU105" s="142" t="s">
        <v>83</v>
      </c>
      <c r="AV105" s="12" t="s">
        <v>81</v>
      </c>
      <c r="AW105" s="12" t="s">
        <v>37</v>
      </c>
      <c r="AX105" s="12" t="s">
        <v>76</v>
      </c>
      <c r="AY105" s="142" t="s">
        <v>123</v>
      </c>
    </row>
    <row r="106" spans="2:65" s="13" customFormat="1" ht="11.25">
      <c r="B106" s="147"/>
      <c r="D106" s="135" t="s">
        <v>137</v>
      </c>
      <c r="E106" s="148" t="s">
        <v>19</v>
      </c>
      <c r="F106" s="149" t="s">
        <v>148</v>
      </c>
      <c r="H106" s="150">
        <v>3.9</v>
      </c>
      <c r="I106" s="151"/>
      <c r="L106" s="147"/>
      <c r="M106" s="152"/>
      <c r="T106" s="153"/>
      <c r="AT106" s="148" t="s">
        <v>137</v>
      </c>
      <c r="AU106" s="148" t="s">
        <v>83</v>
      </c>
      <c r="AV106" s="13" t="s">
        <v>83</v>
      </c>
      <c r="AW106" s="13" t="s">
        <v>37</v>
      </c>
      <c r="AX106" s="13" t="s">
        <v>76</v>
      </c>
      <c r="AY106" s="148" t="s">
        <v>123</v>
      </c>
    </row>
    <row r="107" spans="2:65" s="13" customFormat="1" ht="11.25">
      <c r="B107" s="147"/>
      <c r="D107" s="135" t="s">
        <v>137</v>
      </c>
      <c r="E107" s="148" t="s">
        <v>19</v>
      </c>
      <c r="F107" s="149" t="s">
        <v>149</v>
      </c>
      <c r="H107" s="150">
        <v>13.5</v>
      </c>
      <c r="I107" s="151"/>
      <c r="L107" s="147"/>
      <c r="M107" s="152"/>
      <c r="T107" s="153"/>
      <c r="AT107" s="148" t="s">
        <v>137</v>
      </c>
      <c r="AU107" s="148" t="s">
        <v>83</v>
      </c>
      <c r="AV107" s="13" t="s">
        <v>83</v>
      </c>
      <c r="AW107" s="13" t="s">
        <v>37</v>
      </c>
      <c r="AX107" s="13" t="s">
        <v>76</v>
      </c>
      <c r="AY107" s="148" t="s">
        <v>123</v>
      </c>
    </row>
    <row r="108" spans="2:65" s="12" customFormat="1" ht="11.25">
      <c r="B108" s="141"/>
      <c r="D108" s="135" t="s">
        <v>137</v>
      </c>
      <c r="E108" s="142" t="s">
        <v>19</v>
      </c>
      <c r="F108" s="143" t="s">
        <v>150</v>
      </c>
      <c r="H108" s="142" t="s">
        <v>19</v>
      </c>
      <c r="I108" s="144"/>
      <c r="L108" s="141"/>
      <c r="M108" s="145"/>
      <c r="T108" s="146"/>
      <c r="AT108" s="142" t="s">
        <v>137</v>
      </c>
      <c r="AU108" s="142" t="s">
        <v>83</v>
      </c>
      <c r="AV108" s="12" t="s">
        <v>81</v>
      </c>
      <c r="AW108" s="12" t="s">
        <v>37</v>
      </c>
      <c r="AX108" s="12" t="s">
        <v>76</v>
      </c>
      <c r="AY108" s="142" t="s">
        <v>123</v>
      </c>
    </row>
    <row r="109" spans="2:65" s="13" customFormat="1" ht="11.25">
      <c r="B109" s="147"/>
      <c r="D109" s="135" t="s">
        <v>137</v>
      </c>
      <c r="E109" s="148" t="s">
        <v>19</v>
      </c>
      <c r="F109" s="149" t="s">
        <v>151</v>
      </c>
      <c r="H109" s="150">
        <v>6.9749999999999996</v>
      </c>
      <c r="I109" s="151"/>
      <c r="L109" s="147"/>
      <c r="M109" s="152"/>
      <c r="T109" s="153"/>
      <c r="AT109" s="148" t="s">
        <v>137</v>
      </c>
      <c r="AU109" s="148" t="s">
        <v>83</v>
      </c>
      <c r="AV109" s="13" t="s">
        <v>83</v>
      </c>
      <c r="AW109" s="13" t="s">
        <v>37</v>
      </c>
      <c r="AX109" s="13" t="s">
        <v>76</v>
      </c>
      <c r="AY109" s="148" t="s">
        <v>123</v>
      </c>
    </row>
    <row r="110" spans="2:65" s="13" customFormat="1" ht="11.25">
      <c r="B110" s="147"/>
      <c r="D110" s="135" t="s">
        <v>137</v>
      </c>
      <c r="E110" s="148" t="s">
        <v>19</v>
      </c>
      <c r="F110" s="149" t="s">
        <v>152</v>
      </c>
      <c r="H110" s="150">
        <v>5.45</v>
      </c>
      <c r="I110" s="151"/>
      <c r="L110" s="147"/>
      <c r="M110" s="152"/>
      <c r="T110" s="153"/>
      <c r="AT110" s="148" t="s">
        <v>137</v>
      </c>
      <c r="AU110" s="148" t="s">
        <v>83</v>
      </c>
      <c r="AV110" s="13" t="s">
        <v>83</v>
      </c>
      <c r="AW110" s="13" t="s">
        <v>37</v>
      </c>
      <c r="AX110" s="13" t="s">
        <v>76</v>
      </c>
      <c r="AY110" s="148" t="s">
        <v>123</v>
      </c>
    </row>
    <row r="111" spans="2:65" s="13" customFormat="1" ht="11.25">
      <c r="B111" s="147"/>
      <c r="D111" s="135" t="s">
        <v>137</v>
      </c>
      <c r="E111" s="148" t="s">
        <v>19</v>
      </c>
      <c r="F111" s="149" t="s">
        <v>153</v>
      </c>
      <c r="H111" s="150">
        <v>5.85</v>
      </c>
      <c r="I111" s="151"/>
      <c r="L111" s="147"/>
      <c r="M111" s="152"/>
      <c r="T111" s="153"/>
      <c r="AT111" s="148" t="s">
        <v>137</v>
      </c>
      <c r="AU111" s="148" t="s">
        <v>83</v>
      </c>
      <c r="AV111" s="13" t="s">
        <v>83</v>
      </c>
      <c r="AW111" s="13" t="s">
        <v>37</v>
      </c>
      <c r="AX111" s="13" t="s">
        <v>76</v>
      </c>
      <c r="AY111" s="148" t="s">
        <v>123</v>
      </c>
    </row>
    <row r="112" spans="2:65" s="13" customFormat="1" ht="11.25">
      <c r="B112" s="147"/>
      <c r="D112" s="135" t="s">
        <v>137</v>
      </c>
      <c r="E112" s="148" t="s">
        <v>19</v>
      </c>
      <c r="F112" s="149" t="s">
        <v>154</v>
      </c>
      <c r="H112" s="150">
        <v>10.425000000000001</v>
      </c>
      <c r="I112" s="151"/>
      <c r="L112" s="147"/>
      <c r="M112" s="152"/>
      <c r="T112" s="153"/>
      <c r="AT112" s="148" t="s">
        <v>137</v>
      </c>
      <c r="AU112" s="148" t="s">
        <v>83</v>
      </c>
      <c r="AV112" s="13" t="s">
        <v>83</v>
      </c>
      <c r="AW112" s="13" t="s">
        <v>37</v>
      </c>
      <c r="AX112" s="13" t="s">
        <v>76</v>
      </c>
      <c r="AY112" s="148" t="s">
        <v>123</v>
      </c>
    </row>
    <row r="113" spans="2:51" s="13" customFormat="1" ht="11.25">
      <c r="B113" s="147"/>
      <c r="D113" s="135" t="s">
        <v>137</v>
      </c>
      <c r="E113" s="148" t="s">
        <v>19</v>
      </c>
      <c r="F113" s="149" t="s">
        <v>155</v>
      </c>
      <c r="H113" s="150">
        <v>7.5750000000000002</v>
      </c>
      <c r="I113" s="151"/>
      <c r="L113" s="147"/>
      <c r="M113" s="152"/>
      <c r="T113" s="153"/>
      <c r="AT113" s="148" t="s">
        <v>137</v>
      </c>
      <c r="AU113" s="148" t="s">
        <v>83</v>
      </c>
      <c r="AV113" s="13" t="s">
        <v>83</v>
      </c>
      <c r="AW113" s="13" t="s">
        <v>37</v>
      </c>
      <c r="AX113" s="13" t="s">
        <v>76</v>
      </c>
      <c r="AY113" s="148" t="s">
        <v>123</v>
      </c>
    </row>
    <row r="114" spans="2:51" s="13" customFormat="1" ht="11.25">
      <c r="B114" s="147"/>
      <c r="D114" s="135" t="s">
        <v>137</v>
      </c>
      <c r="E114" s="148" t="s">
        <v>19</v>
      </c>
      <c r="F114" s="149" t="s">
        <v>156</v>
      </c>
      <c r="H114" s="150">
        <v>6.6</v>
      </c>
      <c r="I114" s="151"/>
      <c r="L114" s="147"/>
      <c r="M114" s="152"/>
      <c r="T114" s="153"/>
      <c r="AT114" s="148" t="s">
        <v>137</v>
      </c>
      <c r="AU114" s="148" t="s">
        <v>83</v>
      </c>
      <c r="AV114" s="13" t="s">
        <v>83</v>
      </c>
      <c r="AW114" s="13" t="s">
        <v>37</v>
      </c>
      <c r="AX114" s="13" t="s">
        <v>76</v>
      </c>
      <c r="AY114" s="148" t="s">
        <v>123</v>
      </c>
    </row>
    <row r="115" spans="2:51" s="13" customFormat="1" ht="11.25">
      <c r="B115" s="147"/>
      <c r="D115" s="135" t="s">
        <v>137</v>
      </c>
      <c r="E115" s="148" t="s">
        <v>19</v>
      </c>
      <c r="F115" s="149" t="s">
        <v>157</v>
      </c>
      <c r="H115" s="150">
        <v>1.0629999999999999</v>
      </c>
      <c r="I115" s="151"/>
      <c r="L115" s="147"/>
      <c r="M115" s="152"/>
      <c r="T115" s="153"/>
      <c r="AT115" s="148" t="s">
        <v>137</v>
      </c>
      <c r="AU115" s="148" t="s">
        <v>83</v>
      </c>
      <c r="AV115" s="13" t="s">
        <v>83</v>
      </c>
      <c r="AW115" s="13" t="s">
        <v>37</v>
      </c>
      <c r="AX115" s="13" t="s">
        <v>76</v>
      </c>
      <c r="AY115" s="148" t="s">
        <v>123</v>
      </c>
    </row>
    <row r="116" spans="2:51" s="13" customFormat="1" ht="11.25">
      <c r="B116" s="147"/>
      <c r="D116" s="135" t="s">
        <v>137</v>
      </c>
      <c r="E116" s="148" t="s">
        <v>19</v>
      </c>
      <c r="F116" s="149" t="s">
        <v>158</v>
      </c>
      <c r="H116" s="150">
        <v>3.2749999999999999</v>
      </c>
      <c r="I116" s="151"/>
      <c r="L116" s="147"/>
      <c r="M116" s="152"/>
      <c r="T116" s="153"/>
      <c r="AT116" s="148" t="s">
        <v>137</v>
      </c>
      <c r="AU116" s="148" t="s">
        <v>83</v>
      </c>
      <c r="AV116" s="13" t="s">
        <v>83</v>
      </c>
      <c r="AW116" s="13" t="s">
        <v>37</v>
      </c>
      <c r="AX116" s="13" t="s">
        <v>76</v>
      </c>
      <c r="AY116" s="148" t="s">
        <v>123</v>
      </c>
    </row>
    <row r="117" spans="2:51" s="13" customFormat="1" ht="11.25">
      <c r="B117" s="147"/>
      <c r="D117" s="135" t="s">
        <v>137</v>
      </c>
      <c r="E117" s="148" t="s">
        <v>19</v>
      </c>
      <c r="F117" s="149" t="s">
        <v>159</v>
      </c>
      <c r="H117" s="150">
        <v>1.8</v>
      </c>
      <c r="I117" s="151"/>
      <c r="L117" s="147"/>
      <c r="M117" s="152"/>
      <c r="T117" s="153"/>
      <c r="AT117" s="148" t="s">
        <v>137</v>
      </c>
      <c r="AU117" s="148" t="s">
        <v>83</v>
      </c>
      <c r="AV117" s="13" t="s">
        <v>83</v>
      </c>
      <c r="AW117" s="13" t="s">
        <v>37</v>
      </c>
      <c r="AX117" s="13" t="s">
        <v>76</v>
      </c>
      <c r="AY117" s="148" t="s">
        <v>123</v>
      </c>
    </row>
    <row r="118" spans="2:51" s="13" customFormat="1" ht="11.25">
      <c r="B118" s="147"/>
      <c r="D118" s="135" t="s">
        <v>137</v>
      </c>
      <c r="E118" s="148" t="s">
        <v>19</v>
      </c>
      <c r="F118" s="149" t="s">
        <v>160</v>
      </c>
      <c r="H118" s="150">
        <v>1.76</v>
      </c>
      <c r="I118" s="151"/>
      <c r="L118" s="147"/>
      <c r="M118" s="152"/>
      <c r="T118" s="153"/>
      <c r="AT118" s="148" t="s">
        <v>137</v>
      </c>
      <c r="AU118" s="148" t="s">
        <v>83</v>
      </c>
      <c r="AV118" s="13" t="s">
        <v>83</v>
      </c>
      <c r="AW118" s="13" t="s">
        <v>37</v>
      </c>
      <c r="AX118" s="13" t="s">
        <v>76</v>
      </c>
      <c r="AY118" s="148" t="s">
        <v>123</v>
      </c>
    </row>
    <row r="119" spans="2:51" s="12" customFormat="1" ht="11.25">
      <c r="B119" s="141"/>
      <c r="D119" s="135" t="s">
        <v>137</v>
      </c>
      <c r="E119" s="142" t="s">
        <v>19</v>
      </c>
      <c r="F119" s="143" t="s">
        <v>161</v>
      </c>
      <c r="H119" s="142" t="s">
        <v>19</v>
      </c>
      <c r="I119" s="144"/>
      <c r="L119" s="141"/>
      <c r="M119" s="145"/>
      <c r="T119" s="146"/>
      <c r="AT119" s="142" t="s">
        <v>137</v>
      </c>
      <c r="AU119" s="142" t="s">
        <v>83</v>
      </c>
      <c r="AV119" s="12" t="s">
        <v>81</v>
      </c>
      <c r="AW119" s="12" t="s">
        <v>37</v>
      </c>
      <c r="AX119" s="12" t="s">
        <v>76</v>
      </c>
      <c r="AY119" s="142" t="s">
        <v>123</v>
      </c>
    </row>
    <row r="120" spans="2:51" s="13" customFormat="1" ht="11.25">
      <c r="B120" s="147"/>
      <c r="D120" s="135" t="s">
        <v>137</v>
      </c>
      <c r="E120" s="148" t="s">
        <v>19</v>
      </c>
      <c r="F120" s="149" t="s">
        <v>162</v>
      </c>
      <c r="H120" s="150">
        <v>5.2</v>
      </c>
      <c r="I120" s="151"/>
      <c r="L120" s="147"/>
      <c r="M120" s="152"/>
      <c r="T120" s="153"/>
      <c r="AT120" s="148" t="s">
        <v>137</v>
      </c>
      <c r="AU120" s="148" t="s">
        <v>83</v>
      </c>
      <c r="AV120" s="13" t="s">
        <v>83</v>
      </c>
      <c r="AW120" s="13" t="s">
        <v>37</v>
      </c>
      <c r="AX120" s="13" t="s">
        <v>76</v>
      </c>
      <c r="AY120" s="148" t="s">
        <v>123</v>
      </c>
    </row>
    <row r="121" spans="2:51" s="13" customFormat="1" ht="11.25">
      <c r="B121" s="147"/>
      <c r="D121" s="135" t="s">
        <v>137</v>
      </c>
      <c r="E121" s="148" t="s">
        <v>19</v>
      </c>
      <c r="F121" s="149" t="s">
        <v>149</v>
      </c>
      <c r="H121" s="150">
        <v>13.5</v>
      </c>
      <c r="I121" s="151"/>
      <c r="L121" s="147"/>
      <c r="M121" s="152"/>
      <c r="T121" s="153"/>
      <c r="AT121" s="148" t="s">
        <v>137</v>
      </c>
      <c r="AU121" s="148" t="s">
        <v>83</v>
      </c>
      <c r="AV121" s="13" t="s">
        <v>83</v>
      </c>
      <c r="AW121" s="13" t="s">
        <v>37</v>
      </c>
      <c r="AX121" s="13" t="s">
        <v>76</v>
      </c>
      <c r="AY121" s="148" t="s">
        <v>123</v>
      </c>
    </row>
    <row r="122" spans="2:51" s="13" customFormat="1" ht="11.25">
      <c r="B122" s="147"/>
      <c r="D122" s="135" t="s">
        <v>137</v>
      </c>
      <c r="E122" s="148" t="s">
        <v>19</v>
      </c>
      <c r="F122" s="149" t="s">
        <v>163</v>
      </c>
      <c r="H122" s="150">
        <v>7.875</v>
      </c>
      <c r="I122" s="151"/>
      <c r="L122" s="147"/>
      <c r="M122" s="152"/>
      <c r="T122" s="153"/>
      <c r="AT122" s="148" t="s">
        <v>137</v>
      </c>
      <c r="AU122" s="148" t="s">
        <v>83</v>
      </c>
      <c r="AV122" s="13" t="s">
        <v>83</v>
      </c>
      <c r="AW122" s="13" t="s">
        <v>37</v>
      </c>
      <c r="AX122" s="13" t="s">
        <v>76</v>
      </c>
      <c r="AY122" s="148" t="s">
        <v>123</v>
      </c>
    </row>
    <row r="123" spans="2:51" s="13" customFormat="1" ht="11.25">
      <c r="B123" s="147"/>
      <c r="D123" s="135" t="s">
        <v>137</v>
      </c>
      <c r="E123" s="148" t="s">
        <v>19</v>
      </c>
      <c r="F123" s="149" t="s">
        <v>164</v>
      </c>
      <c r="H123" s="150">
        <v>1.413</v>
      </c>
      <c r="I123" s="151"/>
      <c r="L123" s="147"/>
      <c r="M123" s="152"/>
      <c r="T123" s="153"/>
      <c r="AT123" s="148" t="s">
        <v>137</v>
      </c>
      <c r="AU123" s="148" t="s">
        <v>83</v>
      </c>
      <c r="AV123" s="13" t="s">
        <v>83</v>
      </c>
      <c r="AW123" s="13" t="s">
        <v>37</v>
      </c>
      <c r="AX123" s="13" t="s">
        <v>76</v>
      </c>
      <c r="AY123" s="148" t="s">
        <v>123</v>
      </c>
    </row>
    <row r="124" spans="2:51" s="13" customFormat="1" ht="11.25">
      <c r="B124" s="147"/>
      <c r="D124" s="135" t="s">
        <v>137</v>
      </c>
      <c r="E124" s="148" t="s">
        <v>19</v>
      </c>
      <c r="F124" s="149" t="s">
        <v>165</v>
      </c>
      <c r="H124" s="150">
        <v>8.3130000000000006</v>
      </c>
      <c r="I124" s="151"/>
      <c r="L124" s="147"/>
      <c r="M124" s="152"/>
      <c r="T124" s="153"/>
      <c r="AT124" s="148" t="s">
        <v>137</v>
      </c>
      <c r="AU124" s="148" t="s">
        <v>83</v>
      </c>
      <c r="AV124" s="13" t="s">
        <v>83</v>
      </c>
      <c r="AW124" s="13" t="s">
        <v>37</v>
      </c>
      <c r="AX124" s="13" t="s">
        <v>76</v>
      </c>
      <c r="AY124" s="148" t="s">
        <v>123</v>
      </c>
    </row>
    <row r="125" spans="2:51" s="13" customFormat="1" ht="11.25">
      <c r="B125" s="147"/>
      <c r="D125" s="135" t="s">
        <v>137</v>
      </c>
      <c r="E125" s="148" t="s">
        <v>19</v>
      </c>
      <c r="F125" s="149" t="s">
        <v>165</v>
      </c>
      <c r="H125" s="150">
        <v>8.3130000000000006</v>
      </c>
      <c r="I125" s="151"/>
      <c r="L125" s="147"/>
      <c r="M125" s="152"/>
      <c r="T125" s="153"/>
      <c r="AT125" s="148" t="s">
        <v>137</v>
      </c>
      <c r="AU125" s="148" t="s">
        <v>83</v>
      </c>
      <c r="AV125" s="13" t="s">
        <v>83</v>
      </c>
      <c r="AW125" s="13" t="s">
        <v>37</v>
      </c>
      <c r="AX125" s="13" t="s">
        <v>76</v>
      </c>
      <c r="AY125" s="148" t="s">
        <v>123</v>
      </c>
    </row>
    <row r="126" spans="2:51" s="13" customFormat="1" ht="11.25">
      <c r="B126" s="147"/>
      <c r="D126" s="135" t="s">
        <v>137</v>
      </c>
      <c r="E126" s="148" t="s">
        <v>19</v>
      </c>
      <c r="F126" s="149" t="s">
        <v>166</v>
      </c>
      <c r="H126" s="150">
        <v>6.7380000000000004</v>
      </c>
      <c r="I126" s="151"/>
      <c r="L126" s="147"/>
      <c r="M126" s="152"/>
      <c r="T126" s="153"/>
      <c r="AT126" s="148" t="s">
        <v>137</v>
      </c>
      <c r="AU126" s="148" t="s">
        <v>83</v>
      </c>
      <c r="AV126" s="13" t="s">
        <v>83</v>
      </c>
      <c r="AW126" s="13" t="s">
        <v>37</v>
      </c>
      <c r="AX126" s="13" t="s">
        <v>76</v>
      </c>
      <c r="AY126" s="148" t="s">
        <v>123</v>
      </c>
    </row>
    <row r="127" spans="2:51" s="12" customFormat="1" ht="11.25">
      <c r="B127" s="141"/>
      <c r="D127" s="135" t="s">
        <v>137</v>
      </c>
      <c r="E127" s="142" t="s">
        <v>19</v>
      </c>
      <c r="F127" s="143" t="s">
        <v>167</v>
      </c>
      <c r="H127" s="142" t="s">
        <v>19</v>
      </c>
      <c r="I127" s="144"/>
      <c r="L127" s="141"/>
      <c r="M127" s="145"/>
      <c r="T127" s="146"/>
      <c r="AT127" s="142" t="s">
        <v>137</v>
      </c>
      <c r="AU127" s="142" t="s">
        <v>83</v>
      </c>
      <c r="AV127" s="12" t="s">
        <v>81</v>
      </c>
      <c r="AW127" s="12" t="s">
        <v>37</v>
      </c>
      <c r="AX127" s="12" t="s">
        <v>76</v>
      </c>
      <c r="AY127" s="142" t="s">
        <v>123</v>
      </c>
    </row>
    <row r="128" spans="2:51" s="13" customFormat="1" ht="11.25">
      <c r="B128" s="147"/>
      <c r="D128" s="135" t="s">
        <v>137</v>
      </c>
      <c r="E128" s="148" t="s">
        <v>19</v>
      </c>
      <c r="F128" s="149" t="s">
        <v>168</v>
      </c>
      <c r="H128" s="150">
        <v>4.5</v>
      </c>
      <c r="I128" s="151"/>
      <c r="L128" s="147"/>
      <c r="M128" s="152"/>
      <c r="T128" s="153"/>
      <c r="AT128" s="148" t="s">
        <v>137</v>
      </c>
      <c r="AU128" s="148" t="s">
        <v>83</v>
      </c>
      <c r="AV128" s="13" t="s">
        <v>83</v>
      </c>
      <c r="AW128" s="13" t="s">
        <v>37</v>
      </c>
      <c r="AX128" s="13" t="s">
        <v>76</v>
      </c>
      <c r="AY128" s="148" t="s">
        <v>123</v>
      </c>
    </row>
    <row r="129" spans="2:65" s="13" customFormat="1" ht="11.25">
      <c r="B129" s="147"/>
      <c r="D129" s="135" t="s">
        <v>137</v>
      </c>
      <c r="E129" s="148" t="s">
        <v>19</v>
      </c>
      <c r="F129" s="149" t="s">
        <v>169</v>
      </c>
      <c r="H129" s="150">
        <v>13.888</v>
      </c>
      <c r="I129" s="151"/>
      <c r="L129" s="147"/>
      <c r="M129" s="152"/>
      <c r="T129" s="153"/>
      <c r="AT129" s="148" t="s">
        <v>137</v>
      </c>
      <c r="AU129" s="148" t="s">
        <v>83</v>
      </c>
      <c r="AV129" s="13" t="s">
        <v>83</v>
      </c>
      <c r="AW129" s="13" t="s">
        <v>37</v>
      </c>
      <c r="AX129" s="13" t="s">
        <v>76</v>
      </c>
      <c r="AY129" s="148" t="s">
        <v>123</v>
      </c>
    </row>
    <row r="130" spans="2:65" s="13" customFormat="1" ht="11.25">
      <c r="B130" s="147"/>
      <c r="D130" s="135" t="s">
        <v>137</v>
      </c>
      <c r="E130" s="148" t="s">
        <v>19</v>
      </c>
      <c r="F130" s="149" t="s">
        <v>170</v>
      </c>
      <c r="H130" s="150">
        <v>2.125</v>
      </c>
      <c r="I130" s="151"/>
      <c r="L130" s="147"/>
      <c r="M130" s="152"/>
      <c r="T130" s="153"/>
      <c r="AT130" s="148" t="s">
        <v>137</v>
      </c>
      <c r="AU130" s="148" t="s">
        <v>83</v>
      </c>
      <c r="AV130" s="13" t="s">
        <v>83</v>
      </c>
      <c r="AW130" s="13" t="s">
        <v>37</v>
      </c>
      <c r="AX130" s="13" t="s">
        <v>76</v>
      </c>
      <c r="AY130" s="148" t="s">
        <v>123</v>
      </c>
    </row>
    <row r="131" spans="2:65" s="13" customFormat="1" ht="11.25">
      <c r="B131" s="147"/>
      <c r="D131" s="135" t="s">
        <v>137</v>
      </c>
      <c r="E131" s="148" t="s">
        <v>19</v>
      </c>
      <c r="F131" s="149" t="s">
        <v>171</v>
      </c>
      <c r="H131" s="150">
        <v>4.7</v>
      </c>
      <c r="I131" s="151"/>
      <c r="L131" s="147"/>
      <c r="M131" s="152"/>
      <c r="T131" s="153"/>
      <c r="AT131" s="148" t="s">
        <v>137</v>
      </c>
      <c r="AU131" s="148" t="s">
        <v>83</v>
      </c>
      <c r="AV131" s="13" t="s">
        <v>83</v>
      </c>
      <c r="AW131" s="13" t="s">
        <v>37</v>
      </c>
      <c r="AX131" s="13" t="s">
        <v>76</v>
      </c>
      <c r="AY131" s="148" t="s">
        <v>123</v>
      </c>
    </row>
    <row r="132" spans="2:65" s="13" customFormat="1" ht="11.25">
      <c r="B132" s="147"/>
      <c r="D132" s="135" t="s">
        <v>137</v>
      </c>
      <c r="E132" s="148" t="s">
        <v>19</v>
      </c>
      <c r="F132" s="149" t="s">
        <v>172</v>
      </c>
      <c r="H132" s="150">
        <v>5.5</v>
      </c>
      <c r="I132" s="151"/>
      <c r="L132" s="147"/>
      <c r="M132" s="152"/>
      <c r="T132" s="153"/>
      <c r="AT132" s="148" t="s">
        <v>137</v>
      </c>
      <c r="AU132" s="148" t="s">
        <v>83</v>
      </c>
      <c r="AV132" s="13" t="s">
        <v>83</v>
      </c>
      <c r="AW132" s="13" t="s">
        <v>37</v>
      </c>
      <c r="AX132" s="13" t="s">
        <v>76</v>
      </c>
      <c r="AY132" s="148" t="s">
        <v>123</v>
      </c>
    </row>
    <row r="133" spans="2:65" s="12" customFormat="1" ht="11.25">
      <c r="B133" s="141"/>
      <c r="D133" s="135" t="s">
        <v>137</v>
      </c>
      <c r="E133" s="142" t="s">
        <v>19</v>
      </c>
      <c r="F133" s="143" t="s">
        <v>173</v>
      </c>
      <c r="H133" s="142" t="s">
        <v>19</v>
      </c>
      <c r="I133" s="144"/>
      <c r="L133" s="141"/>
      <c r="M133" s="145"/>
      <c r="T133" s="146"/>
      <c r="AT133" s="142" t="s">
        <v>137</v>
      </c>
      <c r="AU133" s="142" t="s">
        <v>83</v>
      </c>
      <c r="AV133" s="12" t="s">
        <v>81</v>
      </c>
      <c r="AW133" s="12" t="s">
        <v>37</v>
      </c>
      <c r="AX133" s="12" t="s">
        <v>76</v>
      </c>
      <c r="AY133" s="142" t="s">
        <v>123</v>
      </c>
    </row>
    <row r="134" spans="2:65" s="13" customFormat="1" ht="11.25">
      <c r="B134" s="147"/>
      <c r="D134" s="135" t="s">
        <v>137</v>
      </c>
      <c r="E134" s="148" t="s">
        <v>19</v>
      </c>
      <c r="F134" s="149" t="s">
        <v>174</v>
      </c>
      <c r="H134" s="150">
        <v>5.7</v>
      </c>
      <c r="I134" s="151"/>
      <c r="L134" s="147"/>
      <c r="M134" s="152"/>
      <c r="T134" s="153"/>
      <c r="AT134" s="148" t="s">
        <v>137</v>
      </c>
      <c r="AU134" s="148" t="s">
        <v>83</v>
      </c>
      <c r="AV134" s="13" t="s">
        <v>83</v>
      </c>
      <c r="AW134" s="13" t="s">
        <v>37</v>
      </c>
      <c r="AX134" s="13" t="s">
        <v>76</v>
      </c>
      <c r="AY134" s="148" t="s">
        <v>123</v>
      </c>
    </row>
    <row r="135" spans="2:65" s="13" customFormat="1" ht="11.25">
      <c r="B135" s="147"/>
      <c r="D135" s="135" t="s">
        <v>137</v>
      </c>
      <c r="E135" s="148" t="s">
        <v>19</v>
      </c>
      <c r="F135" s="149" t="s">
        <v>175</v>
      </c>
      <c r="H135" s="150">
        <v>1.3480000000000001</v>
      </c>
      <c r="I135" s="151"/>
      <c r="L135" s="147"/>
      <c r="M135" s="152"/>
      <c r="T135" s="153"/>
      <c r="AT135" s="148" t="s">
        <v>137</v>
      </c>
      <c r="AU135" s="148" t="s">
        <v>83</v>
      </c>
      <c r="AV135" s="13" t="s">
        <v>83</v>
      </c>
      <c r="AW135" s="13" t="s">
        <v>37</v>
      </c>
      <c r="AX135" s="13" t="s">
        <v>76</v>
      </c>
      <c r="AY135" s="148" t="s">
        <v>123</v>
      </c>
    </row>
    <row r="136" spans="2:65" s="12" customFormat="1" ht="11.25">
      <c r="B136" s="141"/>
      <c r="D136" s="135" t="s">
        <v>137</v>
      </c>
      <c r="E136" s="142" t="s">
        <v>19</v>
      </c>
      <c r="F136" s="143" t="s">
        <v>176</v>
      </c>
      <c r="H136" s="142" t="s">
        <v>19</v>
      </c>
      <c r="I136" s="144"/>
      <c r="L136" s="141"/>
      <c r="M136" s="145"/>
      <c r="T136" s="146"/>
      <c r="AT136" s="142" t="s">
        <v>137</v>
      </c>
      <c r="AU136" s="142" t="s">
        <v>83</v>
      </c>
      <c r="AV136" s="12" t="s">
        <v>81</v>
      </c>
      <c r="AW136" s="12" t="s">
        <v>37</v>
      </c>
      <c r="AX136" s="12" t="s">
        <v>76</v>
      </c>
      <c r="AY136" s="142" t="s">
        <v>123</v>
      </c>
    </row>
    <row r="137" spans="2:65" s="13" customFormat="1" ht="11.25">
      <c r="B137" s="147"/>
      <c r="D137" s="135" t="s">
        <v>137</v>
      </c>
      <c r="E137" s="148" t="s">
        <v>19</v>
      </c>
      <c r="F137" s="149" t="s">
        <v>177</v>
      </c>
      <c r="H137" s="150">
        <v>475.22</v>
      </c>
      <c r="I137" s="151"/>
      <c r="L137" s="147"/>
      <c r="M137" s="152"/>
      <c r="T137" s="153"/>
      <c r="AT137" s="148" t="s">
        <v>137</v>
      </c>
      <c r="AU137" s="148" t="s">
        <v>83</v>
      </c>
      <c r="AV137" s="13" t="s">
        <v>83</v>
      </c>
      <c r="AW137" s="13" t="s">
        <v>37</v>
      </c>
      <c r="AX137" s="13" t="s">
        <v>76</v>
      </c>
      <c r="AY137" s="148" t="s">
        <v>123</v>
      </c>
    </row>
    <row r="138" spans="2:65" s="12" customFormat="1" ht="11.25">
      <c r="B138" s="141"/>
      <c r="D138" s="135" t="s">
        <v>137</v>
      </c>
      <c r="E138" s="142" t="s">
        <v>19</v>
      </c>
      <c r="F138" s="143" t="s">
        <v>178</v>
      </c>
      <c r="H138" s="142" t="s">
        <v>19</v>
      </c>
      <c r="I138" s="144"/>
      <c r="L138" s="141"/>
      <c r="M138" s="145"/>
      <c r="T138" s="146"/>
      <c r="AT138" s="142" t="s">
        <v>137</v>
      </c>
      <c r="AU138" s="142" t="s">
        <v>83</v>
      </c>
      <c r="AV138" s="12" t="s">
        <v>81</v>
      </c>
      <c r="AW138" s="12" t="s">
        <v>37</v>
      </c>
      <c r="AX138" s="12" t="s">
        <v>76</v>
      </c>
      <c r="AY138" s="142" t="s">
        <v>123</v>
      </c>
    </row>
    <row r="139" spans="2:65" s="13" customFormat="1" ht="11.25">
      <c r="B139" s="147"/>
      <c r="D139" s="135" t="s">
        <v>137</v>
      </c>
      <c r="E139" s="148" t="s">
        <v>19</v>
      </c>
      <c r="F139" s="149" t="s">
        <v>179</v>
      </c>
      <c r="H139" s="150">
        <v>70.465999999999994</v>
      </c>
      <c r="I139" s="151"/>
      <c r="L139" s="147"/>
      <c r="M139" s="152"/>
      <c r="T139" s="153"/>
      <c r="AT139" s="148" t="s">
        <v>137</v>
      </c>
      <c r="AU139" s="148" t="s">
        <v>83</v>
      </c>
      <c r="AV139" s="13" t="s">
        <v>83</v>
      </c>
      <c r="AW139" s="13" t="s">
        <v>37</v>
      </c>
      <c r="AX139" s="13" t="s">
        <v>76</v>
      </c>
      <c r="AY139" s="148" t="s">
        <v>123</v>
      </c>
    </row>
    <row r="140" spans="2:65" s="14" customFormat="1" ht="11.25">
      <c r="B140" s="154"/>
      <c r="D140" s="135" t="s">
        <v>137</v>
      </c>
      <c r="E140" s="155" t="s">
        <v>19</v>
      </c>
      <c r="F140" s="156" t="s">
        <v>180</v>
      </c>
      <c r="H140" s="157">
        <v>2080.0090000000005</v>
      </c>
      <c r="I140" s="158"/>
      <c r="L140" s="154"/>
      <c r="M140" s="159"/>
      <c r="T140" s="160"/>
      <c r="AT140" s="155" t="s">
        <v>137</v>
      </c>
      <c r="AU140" s="155" t="s">
        <v>83</v>
      </c>
      <c r="AV140" s="14" t="s">
        <v>131</v>
      </c>
      <c r="AW140" s="14" t="s">
        <v>37</v>
      </c>
      <c r="AX140" s="14" t="s">
        <v>81</v>
      </c>
      <c r="AY140" s="155" t="s">
        <v>123</v>
      </c>
    </row>
    <row r="141" spans="2:65" s="1" customFormat="1" ht="24.2" customHeight="1">
      <c r="B141" s="32"/>
      <c r="C141" s="122" t="s">
        <v>181</v>
      </c>
      <c r="D141" s="122" t="s">
        <v>126</v>
      </c>
      <c r="E141" s="123" t="s">
        <v>182</v>
      </c>
      <c r="F141" s="124" t="s">
        <v>183</v>
      </c>
      <c r="G141" s="125" t="s">
        <v>129</v>
      </c>
      <c r="H141" s="126">
        <v>475.22</v>
      </c>
      <c r="I141" s="127"/>
      <c r="J141" s="128">
        <f>ROUND(I141*H141,2)</f>
        <v>0</v>
      </c>
      <c r="K141" s="124" t="s">
        <v>130</v>
      </c>
      <c r="L141" s="32"/>
      <c r="M141" s="129" t="s">
        <v>19</v>
      </c>
      <c r="N141" s="130" t="s">
        <v>47</v>
      </c>
      <c r="P141" s="131">
        <f>O141*H141</f>
        <v>0</v>
      </c>
      <c r="Q141" s="131">
        <v>8.3499999999999998E-3</v>
      </c>
      <c r="R141" s="131">
        <f>Q141*H141</f>
        <v>3.9680870000000001</v>
      </c>
      <c r="S141" s="131">
        <v>0</v>
      </c>
      <c r="T141" s="132">
        <f>S141*H141</f>
        <v>0</v>
      </c>
      <c r="AR141" s="133" t="s">
        <v>131</v>
      </c>
      <c r="AT141" s="133" t="s">
        <v>126</v>
      </c>
      <c r="AU141" s="133" t="s">
        <v>83</v>
      </c>
      <c r="AY141" s="17" t="s">
        <v>123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7" t="s">
        <v>81</v>
      </c>
      <c r="BK141" s="134">
        <f>ROUND(I141*H141,2)</f>
        <v>0</v>
      </c>
      <c r="BL141" s="17" t="s">
        <v>131</v>
      </c>
      <c r="BM141" s="133" t="s">
        <v>184</v>
      </c>
    </row>
    <row r="142" spans="2:65" s="1" customFormat="1" ht="19.5">
      <c r="B142" s="32"/>
      <c r="D142" s="135" t="s">
        <v>133</v>
      </c>
      <c r="F142" s="136" t="s">
        <v>185</v>
      </c>
      <c r="I142" s="137"/>
      <c r="L142" s="32"/>
      <c r="M142" s="138"/>
      <c r="T142" s="53"/>
      <c r="AT142" s="17" t="s">
        <v>133</v>
      </c>
      <c r="AU142" s="17" t="s">
        <v>83</v>
      </c>
    </row>
    <row r="143" spans="2:65" s="1" customFormat="1" ht="11.25">
      <c r="B143" s="32"/>
      <c r="D143" s="139" t="s">
        <v>135</v>
      </c>
      <c r="F143" s="140" t="s">
        <v>186</v>
      </c>
      <c r="I143" s="137"/>
      <c r="L143" s="32"/>
      <c r="M143" s="138"/>
      <c r="T143" s="53"/>
      <c r="AT143" s="17" t="s">
        <v>135</v>
      </c>
      <c r="AU143" s="17" t="s">
        <v>83</v>
      </c>
    </row>
    <row r="144" spans="2:65" s="12" customFormat="1" ht="11.25">
      <c r="B144" s="141"/>
      <c r="D144" s="135" t="s">
        <v>137</v>
      </c>
      <c r="E144" s="142" t="s">
        <v>19</v>
      </c>
      <c r="F144" s="143" t="s">
        <v>187</v>
      </c>
      <c r="H144" s="142" t="s">
        <v>19</v>
      </c>
      <c r="I144" s="144"/>
      <c r="L144" s="141"/>
      <c r="M144" s="145"/>
      <c r="T144" s="146"/>
      <c r="AT144" s="142" t="s">
        <v>137</v>
      </c>
      <c r="AU144" s="142" t="s">
        <v>83</v>
      </c>
      <c r="AV144" s="12" t="s">
        <v>81</v>
      </c>
      <c r="AW144" s="12" t="s">
        <v>37</v>
      </c>
      <c r="AX144" s="12" t="s">
        <v>76</v>
      </c>
      <c r="AY144" s="142" t="s">
        <v>123</v>
      </c>
    </row>
    <row r="145" spans="2:51" s="12" customFormat="1" ht="11.25">
      <c r="B145" s="141"/>
      <c r="D145" s="135" t="s">
        <v>137</v>
      </c>
      <c r="E145" s="142" t="s">
        <v>19</v>
      </c>
      <c r="F145" s="143" t="s">
        <v>188</v>
      </c>
      <c r="H145" s="142" t="s">
        <v>19</v>
      </c>
      <c r="I145" s="144"/>
      <c r="L145" s="141"/>
      <c r="M145" s="145"/>
      <c r="T145" s="146"/>
      <c r="AT145" s="142" t="s">
        <v>137</v>
      </c>
      <c r="AU145" s="142" t="s">
        <v>83</v>
      </c>
      <c r="AV145" s="12" t="s">
        <v>81</v>
      </c>
      <c r="AW145" s="12" t="s">
        <v>37</v>
      </c>
      <c r="AX145" s="12" t="s">
        <v>76</v>
      </c>
      <c r="AY145" s="142" t="s">
        <v>123</v>
      </c>
    </row>
    <row r="146" spans="2:51" s="13" customFormat="1" ht="11.25">
      <c r="B146" s="147"/>
      <c r="D146" s="135" t="s">
        <v>137</v>
      </c>
      <c r="E146" s="148" t="s">
        <v>19</v>
      </c>
      <c r="F146" s="149" t="s">
        <v>189</v>
      </c>
      <c r="H146" s="150">
        <v>125</v>
      </c>
      <c r="I146" s="151"/>
      <c r="L146" s="147"/>
      <c r="M146" s="152"/>
      <c r="T146" s="153"/>
      <c r="AT146" s="148" t="s">
        <v>137</v>
      </c>
      <c r="AU146" s="148" t="s">
        <v>83</v>
      </c>
      <c r="AV146" s="13" t="s">
        <v>83</v>
      </c>
      <c r="AW146" s="13" t="s">
        <v>37</v>
      </c>
      <c r="AX146" s="13" t="s">
        <v>76</v>
      </c>
      <c r="AY146" s="148" t="s">
        <v>123</v>
      </c>
    </row>
    <row r="147" spans="2:51" s="12" customFormat="1" ht="11.25">
      <c r="B147" s="141"/>
      <c r="D147" s="135" t="s">
        <v>137</v>
      </c>
      <c r="E147" s="142" t="s">
        <v>19</v>
      </c>
      <c r="F147" s="143" t="s">
        <v>190</v>
      </c>
      <c r="H147" s="142" t="s">
        <v>19</v>
      </c>
      <c r="I147" s="144"/>
      <c r="L147" s="141"/>
      <c r="M147" s="145"/>
      <c r="T147" s="146"/>
      <c r="AT147" s="142" t="s">
        <v>137</v>
      </c>
      <c r="AU147" s="142" t="s">
        <v>83</v>
      </c>
      <c r="AV147" s="12" t="s">
        <v>81</v>
      </c>
      <c r="AW147" s="12" t="s">
        <v>37</v>
      </c>
      <c r="AX147" s="12" t="s">
        <v>76</v>
      </c>
      <c r="AY147" s="142" t="s">
        <v>123</v>
      </c>
    </row>
    <row r="148" spans="2:51" s="13" customFormat="1" ht="11.25">
      <c r="B148" s="147"/>
      <c r="D148" s="135" t="s">
        <v>137</v>
      </c>
      <c r="E148" s="148" t="s">
        <v>19</v>
      </c>
      <c r="F148" s="149" t="s">
        <v>191</v>
      </c>
      <c r="H148" s="150">
        <v>-21.6</v>
      </c>
      <c r="I148" s="151"/>
      <c r="L148" s="147"/>
      <c r="M148" s="152"/>
      <c r="T148" s="153"/>
      <c r="AT148" s="148" t="s">
        <v>137</v>
      </c>
      <c r="AU148" s="148" t="s">
        <v>83</v>
      </c>
      <c r="AV148" s="13" t="s">
        <v>83</v>
      </c>
      <c r="AW148" s="13" t="s">
        <v>37</v>
      </c>
      <c r="AX148" s="13" t="s">
        <v>76</v>
      </c>
      <c r="AY148" s="148" t="s">
        <v>123</v>
      </c>
    </row>
    <row r="149" spans="2:51" s="12" customFormat="1" ht="11.25">
      <c r="B149" s="141"/>
      <c r="D149" s="135" t="s">
        <v>137</v>
      </c>
      <c r="E149" s="142" t="s">
        <v>19</v>
      </c>
      <c r="F149" s="143" t="s">
        <v>192</v>
      </c>
      <c r="H149" s="142" t="s">
        <v>19</v>
      </c>
      <c r="I149" s="144"/>
      <c r="L149" s="141"/>
      <c r="M149" s="145"/>
      <c r="T149" s="146"/>
      <c r="AT149" s="142" t="s">
        <v>137</v>
      </c>
      <c r="AU149" s="142" t="s">
        <v>83</v>
      </c>
      <c r="AV149" s="12" t="s">
        <v>81</v>
      </c>
      <c r="AW149" s="12" t="s">
        <v>37</v>
      </c>
      <c r="AX149" s="12" t="s">
        <v>76</v>
      </c>
      <c r="AY149" s="142" t="s">
        <v>123</v>
      </c>
    </row>
    <row r="150" spans="2:51" s="13" customFormat="1" ht="11.25">
      <c r="B150" s="147"/>
      <c r="D150" s="135" t="s">
        <v>137</v>
      </c>
      <c r="E150" s="148" t="s">
        <v>19</v>
      </c>
      <c r="F150" s="149" t="s">
        <v>193</v>
      </c>
      <c r="H150" s="150">
        <v>130</v>
      </c>
      <c r="I150" s="151"/>
      <c r="L150" s="147"/>
      <c r="M150" s="152"/>
      <c r="T150" s="153"/>
      <c r="AT150" s="148" t="s">
        <v>137</v>
      </c>
      <c r="AU150" s="148" t="s">
        <v>83</v>
      </c>
      <c r="AV150" s="13" t="s">
        <v>83</v>
      </c>
      <c r="AW150" s="13" t="s">
        <v>37</v>
      </c>
      <c r="AX150" s="13" t="s">
        <v>76</v>
      </c>
      <c r="AY150" s="148" t="s">
        <v>123</v>
      </c>
    </row>
    <row r="151" spans="2:51" s="12" customFormat="1" ht="11.25">
      <c r="B151" s="141"/>
      <c r="D151" s="135" t="s">
        <v>137</v>
      </c>
      <c r="E151" s="142" t="s">
        <v>19</v>
      </c>
      <c r="F151" s="143" t="s">
        <v>194</v>
      </c>
      <c r="H151" s="142" t="s">
        <v>19</v>
      </c>
      <c r="I151" s="144"/>
      <c r="L151" s="141"/>
      <c r="M151" s="145"/>
      <c r="T151" s="146"/>
      <c r="AT151" s="142" t="s">
        <v>137</v>
      </c>
      <c r="AU151" s="142" t="s">
        <v>83</v>
      </c>
      <c r="AV151" s="12" t="s">
        <v>81</v>
      </c>
      <c r="AW151" s="12" t="s">
        <v>37</v>
      </c>
      <c r="AX151" s="12" t="s">
        <v>76</v>
      </c>
      <c r="AY151" s="142" t="s">
        <v>123</v>
      </c>
    </row>
    <row r="152" spans="2:51" s="13" customFormat="1" ht="11.25">
      <c r="B152" s="147"/>
      <c r="D152" s="135" t="s">
        <v>137</v>
      </c>
      <c r="E152" s="148" t="s">
        <v>19</v>
      </c>
      <c r="F152" s="149" t="s">
        <v>195</v>
      </c>
      <c r="H152" s="150">
        <v>-29.22</v>
      </c>
      <c r="I152" s="151"/>
      <c r="L152" s="147"/>
      <c r="M152" s="152"/>
      <c r="T152" s="153"/>
      <c r="AT152" s="148" t="s">
        <v>137</v>
      </c>
      <c r="AU152" s="148" t="s">
        <v>83</v>
      </c>
      <c r="AV152" s="13" t="s">
        <v>83</v>
      </c>
      <c r="AW152" s="13" t="s">
        <v>37</v>
      </c>
      <c r="AX152" s="13" t="s">
        <v>76</v>
      </c>
      <c r="AY152" s="148" t="s">
        <v>123</v>
      </c>
    </row>
    <row r="153" spans="2:51" s="12" customFormat="1" ht="11.25">
      <c r="B153" s="141"/>
      <c r="D153" s="135" t="s">
        <v>137</v>
      </c>
      <c r="E153" s="142" t="s">
        <v>19</v>
      </c>
      <c r="F153" s="143" t="s">
        <v>196</v>
      </c>
      <c r="H153" s="142" t="s">
        <v>19</v>
      </c>
      <c r="I153" s="144"/>
      <c r="L153" s="141"/>
      <c r="M153" s="145"/>
      <c r="T153" s="146"/>
      <c r="AT153" s="142" t="s">
        <v>137</v>
      </c>
      <c r="AU153" s="142" t="s">
        <v>83</v>
      </c>
      <c r="AV153" s="12" t="s">
        <v>81</v>
      </c>
      <c r="AW153" s="12" t="s">
        <v>37</v>
      </c>
      <c r="AX153" s="12" t="s">
        <v>76</v>
      </c>
      <c r="AY153" s="142" t="s">
        <v>123</v>
      </c>
    </row>
    <row r="154" spans="2:51" s="13" customFormat="1" ht="11.25">
      <c r="B154" s="147"/>
      <c r="D154" s="135" t="s">
        <v>137</v>
      </c>
      <c r="E154" s="148" t="s">
        <v>19</v>
      </c>
      <c r="F154" s="149" t="s">
        <v>197</v>
      </c>
      <c r="H154" s="150">
        <v>162</v>
      </c>
      <c r="I154" s="151"/>
      <c r="L154" s="147"/>
      <c r="M154" s="152"/>
      <c r="T154" s="153"/>
      <c r="AT154" s="148" t="s">
        <v>137</v>
      </c>
      <c r="AU154" s="148" t="s">
        <v>83</v>
      </c>
      <c r="AV154" s="13" t="s">
        <v>83</v>
      </c>
      <c r="AW154" s="13" t="s">
        <v>37</v>
      </c>
      <c r="AX154" s="13" t="s">
        <v>76</v>
      </c>
      <c r="AY154" s="148" t="s">
        <v>123</v>
      </c>
    </row>
    <row r="155" spans="2:51" s="12" customFormat="1" ht="11.25">
      <c r="B155" s="141"/>
      <c r="D155" s="135" t="s">
        <v>137</v>
      </c>
      <c r="E155" s="142" t="s">
        <v>19</v>
      </c>
      <c r="F155" s="143" t="s">
        <v>194</v>
      </c>
      <c r="H155" s="142" t="s">
        <v>19</v>
      </c>
      <c r="I155" s="144"/>
      <c r="L155" s="141"/>
      <c r="M155" s="145"/>
      <c r="T155" s="146"/>
      <c r="AT155" s="142" t="s">
        <v>137</v>
      </c>
      <c r="AU155" s="142" t="s">
        <v>83</v>
      </c>
      <c r="AV155" s="12" t="s">
        <v>81</v>
      </c>
      <c r="AW155" s="12" t="s">
        <v>37</v>
      </c>
      <c r="AX155" s="12" t="s">
        <v>76</v>
      </c>
      <c r="AY155" s="142" t="s">
        <v>123</v>
      </c>
    </row>
    <row r="156" spans="2:51" s="13" customFormat="1" ht="11.25">
      <c r="B156" s="147"/>
      <c r="D156" s="135" t="s">
        <v>137</v>
      </c>
      <c r="E156" s="148" t="s">
        <v>19</v>
      </c>
      <c r="F156" s="149" t="s">
        <v>198</v>
      </c>
      <c r="H156" s="150">
        <v>-28.8</v>
      </c>
      <c r="I156" s="151"/>
      <c r="L156" s="147"/>
      <c r="M156" s="152"/>
      <c r="T156" s="153"/>
      <c r="AT156" s="148" t="s">
        <v>137</v>
      </c>
      <c r="AU156" s="148" t="s">
        <v>83</v>
      </c>
      <c r="AV156" s="13" t="s">
        <v>83</v>
      </c>
      <c r="AW156" s="13" t="s">
        <v>37</v>
      </c>
      <c r="AX156" s="13" t="s">
        <v>76</v>
      </c>
      <c r="AY156" s="148" t="s">
        <v>123</v>
      </c>
    </row>
    <row r="157" spans="2:51" s="12" customFormat="1" ht="11.25">
      <c r="B157" s="141"/>
      <c r="D157" s="135" t="s">
        <v>137</v>
      </c>
      <c r="E157" s="142" t="s">
        <v>19</v>
      </c>
      <c r="F157" s="143" t="s">
        <v>199</v>
      </c>
      <c r="H157" s="142" t="s">
        <v>19</v>
      </c>
      <c r="I157" s="144"/>
      <c r="L157" s="141"/>
      <c r="M157" s="145"/>
      <c r="T157" s="146"/>
      <c r="AT157" s="142" t="s">
        <v>137</v>
      </c>
      <c r="AU157" s="142" t="s">
        <v>83</v>
      </c>
      <c r="AV157" s="12" t="s">
        <v>81</v>
      </c>
      <c r="AW157" s="12" t="s">
        <v>37</v>
      </c>
      <c r="AX157" s="12" t="s">
        <v>76</v>
      </c>
      <c r="AY157" s="142" t="s">
        <v>123</v>
      </c>
    </row>
    <row r="158" spans="2:51" s="13" customFormat="1" ht="11.25">
      <c r="B158" s="147"/>
      <c r="D158" s="135" t="s">
        <v>137</v>
      </c>
      <c r="E158" s="148" t="s">
        <v>19</v>
      </c>
      <c r="F158" s="149" t="s">
        <v>200</v>
      </c>
      <c r="H158" s="150">
        <v>167</v>
      </c>
      <c r="I158" s="151"/>
      <c r="L158" s="147"/>
      <c r="M158" s="152"/>
      <c r="T158" s="153"/>
      <c r="AT158" s="148" t="s">
        <v>137</v>
      </c>
      <c r="AU158" s="148" t="s">
        <v>83</v>
      </c>
      <c r="AV158" s="13" t="s">
        <v>83</v>
      </c>
      <c r="AW158" s="13" t="s">
        <v>37</v>
      </c>
      <c r="AX158" s="13" t="s">
        <v>76</v>
      </c>
      <c r="AY158" s="148" t="s">
        <v>123</v>
      </c>
    </row>
    <row r="159" spans="2:51" s="12" customFormat="1" ht="11.25">
      <c r="B159" s="141"/>
      <c r="D159" s="135" t="s">
        <v>137</v>
      </c>
      <c r="E159" s="142" t="s">
        <v>19</v>
      </c>
      <c r="F159" s="143" t="s">
        <v>194</v>
      </c>
      <c r="H159" s="142" t="s">
        <v>19</v>
      </c>
      <c r="I159" s="144"/>
      <c r="L159" s="141"/>
      <c r="M159" s="145"/>
      <c r="T159" s="146"/>
      <c r="AT159" s="142" t="s">
        <v>137</v>
      </c>
      <c r="AU159" s="142" t="s">
        <v>83</v>
      </c>
      <c r="AV159" s="12" t="s">
        <v>81</v>
      </c>
      <c r="AW159" s="12" t="s">
        <v>37</v>
      </c>
      <c r="AX159" s="12" t="s">
        <v>76</v>
      </c>
      <c r="AY159" s="142" t="s">
        <v>123</v>
      </c>
    </row>
    <row r="160" spans="2:51" s="13" customFormat="1" ht="11.25">
      <c r="B160" s="147"/>
      <c r="D160" s="135" t="s">
        <v>137</v>
      </c>
      <c r="E160" s="148" t="s">
        <v>19</v>
      </c>
      <c r="F160" s="149" t="s">
        <v>201</v>
      </c>
      <c r="H160" s="150">
        <v>-29.16</v>
      </c>
      <c r="I160" s="151"/>
      <c r="L160" s="147"/>
      <c r="M160" s="152"/>
      <c r="T160" s="153"/>
      <c r="AT160" s="148" t="s">
        <v>137</v>
      </c>
      <c r="AU160" s="148" t="s">
        <v>83</v>
      </c>
      <c r="AV160" s="13" t="s">
        <v>83</v>
      </c>
      <c r="AW160" s="13" t="s">
        <v>37</v>
      </c>
      <c r="AX160" s="13" t="s">
        <v>76</v>
      </c>
      <c r="AY160" s="148" t="s">
        <v>123</v>
      </c>
    </row>
    <row r="161" spans="2:65" s="14" customFormat="1" ht="11.25">
      <c r="B161" s="154"/>
      <c r="D161" s="135" t="s">
        <v>137</v>
      </c>
      <c r="E161" s="155" t="s">
        <v>19</v>
      </c>
      <c r="F161" s="156" t="s">
        <v>180</v>
      </c>
      <c r="H161" s="157">
        <v>475.21999999999997</v>
      </c>
      <c r="I161" s="158"/>
      <c r="L161" s="154"/>
      <c r="M161" s="159"/>
      <c r="T161" s="160"/>
      <c r="AT161" s="155" t="s">
        <v>137</v>
      </c>
      <c r="AU161" s="155" t="s">
        <v>83</v>
      </c>
      <c r="AV161" s="14" t="s">
        <v>131</v>
      </c>
      <c r="AW161" s="14" t="s">
        <v>37</v>
      </c>
      <c r="AX161" s="14" t="s">
        <v>81</v>
      </c>
      <c r="AY161" s="155" t="s">
        <v>123</v>
      </c>
    </row>
    <row r="162" spans="2:65" s="1" customFormat="1" ht="16.5" customHeight="1">
      <c r="B162" s="32"/>
      <c r="C162" s="161" t="s">
        <v>131</v>
      </c>
      <c r="D162" s="161" t="s">
        <v>202</v>
      </c>
      <c r="E162" s="162" t="s">
        <v>203</v>
      </c>
      <c r="F162" s="163" t="s">
        <v>204</v>
      </c>
      <c r="G162" s="164" t="s">
        <v>129</v>
      </c>
      <c r="H162" s="165">
        <v>498.98099999999999</v>
      </c>
      <c r="I162" s="166"/>
      <c r="J162" s="167">
        <f>ROUND(I162*H162,2)</f>
        <v>0</v>
      </c>
      <c r="K162" s="163" t="s">
        <v>130</v>
      </c>
      <c r="L162" s="168"/>
      <c r="M162" s="169" t="s">
        <v>19</v>
      </c>
      <c r="N162" s="170" t="s">
        <v>47</v>
      </c>
      <c r="P162" s="131">
        <f>O162*H162</f>
        <v>0</v>
      </c>
      <c r="Q162" s="131">
        <v>1.1999999999999999E-3</v>
      </c>
      <c r="R162" s="131">
        <f>Q162*H162</f>
        <v>0.5987771999999999</v>
      </c>
      <c r="S162" s="131">
        <v>0</v>
      </c>
      <c r="T162" s="132">
        <f>S162*H162</f>
        <v>0</v>
      </c>
      <c r="AR162" s="133" t="s">
        <v>205</v>
      </c>
      <c r="AT162" s="133" t="s">
        <v>202</v>
      </c>
      <c r="AU162" s="133" t="s">
        <v>83</v>
      </c>
      <c r="AY162" s="17" t="s">
        <v>123</v>
      </c>
      <c r="BE162" s="134">
        <f>IF(N162="základní",J162,0)</f>
        <v>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7" t="s">
        <v>81</v>
      </c>
      <c r="BK162" s="134">
        <f>ROUND(I162*H162,2)</f>
        <v>0</v>
      </c>
      <c r="BL162" s="17" t="s">
        <v>131</v>
      </c>
      <c r="BM162" s="133" t="s">
        <v>206</v>
      </c>
    </row>
    <row r="163" spans="2:65" s="1" customFormat="1" ht="11.25">
      <c r="B163" s="32"/>
      <c r="D163" s="135" t="s">
        <v>133</v>
      </c>
      <c r="F163" s="136" t="s">
        <v>204</v>
      </c>
      <c r="I163" s="137"/>
      <c r="L163" s="32"/>
      <c r="M163" s="138"/>
      <c r="T163" s="53"/>
      <c r="AT163" s="17" t="s">
        <v>133</v>
      </c>
      <c r="AU163" s="17" t="s">
        <v>83</v>
      </c>
    </row>
    <row r="164" spans="2:65" s="13" customFormat="1" ht="11.25">
      <c r="B164" s="147"/>
      <c r="D164" s="135" t="s">
        <v>137</v>
      </c>
      <c r="E164" s="148" t="s">
        <v>19</v>
      </c>
      <c r="F164" s="149" t="s">
        <v>207</v>
      </c>
      <c r="H164" s="150">
        <v>498.98099999999999</v>
      </c>
      <c r="I164" s="151"/>
      <c r="L164" s="147"/>
      <c r="M164" s="152"/>
      <c r="T164" s="153"/>
      <c r="AT164" s="148" t="s">
        <v>137</v>
      </c>
      <c r="AU164" s="148" t="s">
        <v>83</v>
      </c>
      <c r="AV164" s="13" t="s">
        <v>83</v>
      </c>
      <c r="AW164" s="13" t="s">
        <v>37</v>
      </c>
      <c r="AX164" s="13" t="s">
        <v>81</v>
      </c>
      <c r="AY164" s="148" t="s">
        <v>123</v>
      </c>
    </row>
    <row r="165" spans="2:65" s="1" customFormat="1" ht="16.5" customHeight="1">
      <c r="B165" s="32"/>
      <c r="C165" s="122" t="s">
        <v>208</v>
      </c>
      <c r="D165" s="122" t="s">
        <v>126</v>
      </c>
      <c r="E165" s="123" t="s">
        <v>209</v>
      </c>
      <c r="F165" s="124" t="s">
        <v>210</v>
      </c>
      <c r="G165" s="125" t="s">
        <v>211</v>
      </c>
      <c r="H165" s="126">
        <v>78.08</v>
      </c>
      <c r="I165" s="127"/>
      <c r="J165" s="128">
        <f>ROUND(I165*H165,2)</f>
        <v>0</v>
      </c>
      <c r="K165" s="124" t="s">
        <v>130</v>
      </c>
      <c r="L165" s="32"/>
      <c r="M165" s="129" t="s">
        <v>19</v>
      </c>
      <c r="N165" s="130" t="s">
        <v>47</v>
      </c>
      <c r="P165" s="131">
        <f>O165*H165</f>
        <v>0</v>
      </c>
      <c r="Q165" s="131">
        <v>1E-4</v>
      </c>
      <c r="R165" s="131">
        <f>Q165*H165</f>
        <v>7.8079999999999998E-3</v>
      </c>
      <c r="S165" s="131">
        <v>0</v>
      </c>
      <c r="T165" s="132">
        <f>S165*H165</f>
        <v>0</v>
      </c>
      <c r="AR165" s="133" t="s">
        <v>131</v>
      </c>
      <c r="AT165" s="133" t="s">
        <v>126</v>
      </c>
      <c r="AU165" s="133" t="s">
        <v>83</v>
      </c>
      <c r="AY165" s="17" t="s">
        <v>123</v>
      </c>
      <c r="BE165" s="134">
        <f>IF(N165="základní",J165,0)</f>
        <v>0</v>
      </c>
      <c r="BF165" s="134">
        <f>IF(N165="snížená",J165,0)</f>
        <v>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7" t="s">
        <v>81</v>
      </c>
      <c r="BK165" s="134">
        <f>ROUND(I165*H165,2)</f>
        <v>0</v>
      </c>
      <c r="BL165" s="17" t="s">
        <v>131</v>
      </c>
      <c r="BM165" s="133" t="s">
        <v>212</v>
      </c>
    </row>
    <row r="166" spans="2:65" s="1" customFormat="1" ht="11.25">
      <c r="B166" s="32"/>
      <c r="D166" s="135" t="s">
        <v>133</v>
      </c>
      <c r="F166" s="136" t="s">
        <v>213</v>
      </c>
      <c r="I166" s="137"/>
      <c r="L166" s="32"/>
      <c r="M166" s="138"/>
      <c r="T166" s="53"/>
      <c r="AT166" s="17" t="s">
        <v>133</v>
      </c>
      <c r="AU166" s="17" t="s">
        <v>83</v>
      </c>
    </row>
    <row r="167" spans="2:65" s="1" customFormat="1" ht="11.25">
      <c r="B167" s="32"/>
      <c r="D167" s="139" t="s">
        <v>135</v>
      </c>
      <c r="F167" s="140" t="s">
        <v>214</v>
      </c>
      <c r="I167" s="137"/>
      <c r="L167" s="32"/>
      <c r="M167" s="138"/>
      <c r="T167" s="53"/>
      <c r="AT167" s="17" t="s">
        <v>135</v>
      </c>
      <c r="AU167" s="17" t="s">
        <v>83</v>
      </c>
    </row>
    <row r="168" spans="2:65" s="12" customFormat="1" ht="11.25">
      <c r="B168" s="141"/>
      <c r="D168" s="135" t="s">
        <v>137</v>
      </c>
      <c r="E168" s="142" t="s">
        <v>19</v>
      </c>
      <c r="F168" s="143" t="s">
        <v>215</v>
      </c>
      <c r="H168" s="142" t="s">
        <v>19</v>
      </c>
      <c r="I168" s="144"/>
      <c r="L168" s="141"/>
      <c r="M168" s="145"/>
      <c r="T168" s="146"/>
      <c r="AT168" s="142" t="s">
        <v>137</v>
      </c>
      <c r="AU168" s="142" t="s">
        <v>83</v>
      </c>
      <c r="AV168" s="12" t="s">
        <v>81</v>
      </c>
      <c r="AW168" s="12" t="s">
        <v>37</v>
      </c>
      <c r="AX168" s="12" t="s">
        <v>76</v>
      </c>
      <c r="AY168" s="142" t="s">
        <v>123</v>
      </c>
    </row>
    <row r="169" spans="2:65" s="13" customFormat="1" ht="11.25">
      <c r="B169" s="147"/>
      <c r="D169" s="135" t="s">
        <v>137</v>
      </c>
      <c r="E169" s="148" t="s">
        <v>19</v>
      </c>
      <c r="F169" s="149" t="s">
        <v>216</v>
      </c>
      <c r="H169" s="150">
        <v>78.08</v>
      </c>
      <c r="I169" s="151"/>
      <c r="L169" s="147"/>
      <c r="M169" s="152"/>
      <c r="T169" s="153"/>
      <c r="AT169" s="148" t="s">
        <v>137</v>
      </c>
      <c r="AU169" s="148" t="s">
        <v>83</v>
      </c>
      <c r="AV169" s="13" t="s">
        <v>83</v>
      </c>
      <c r="AW169" s="13" t="s">
        <v>37</v>
      </c>
      <c r="AX169" s="13" t="s">
        <v>81</v>
      </c>
      <c r="AY169" s="148" t="s">
        <v>123</v>
      </c>
    </row>
    <row r="170" spans="2:65" s="1" customFormat="1" ht="16.5" customHeight="1">
      <c r="B170" s="32"/>
      <c r="C170" s="161" t="s">
        <v>124</v>
      </c>
      <c r="D170" s="161" t="s">
        <v>202</v>
      </c>
      <c r="E170" s="162" t="s">
        <v>217</v>
      </c>
      <c r="F170" s="163" t="s">
        <v>218</v>
      </c>
      <c r="G170" s="164" t="s">
        <v>211</v>
      </c>
      <c r="H170" s="165">
        <v>81.983999999999995</v>
      </c>
      <c r="I170" s="166"/>
      <c r="J170" s="167">
        <f>ROUND(I170*H170,2)</f>
        <v>0</v>
      </c>
      <c r="K170" s="163" t="s">
        <v>130</v>
      </c>
      <c r="L170" s="168"/>
      <c r="M170" s="169" t="s">
        <v>19</v>
      </c>
      <c r="N170" s="170" t="s">
        <v>47</v>
      </c>
      <c r="P170" s="131">
        <f>O170*H170</f>
        <v>0</v>
      </c>
      <c r="Q170" s="131">
        <v>2.7999999999999998E-4</v>
      </c>
      <c r="R170" s="131">
        <f>Q170*H170</f>
        <v>2.2955519999999997E-2</v>
      </c>
      <c r="S170" s="131">
        <v>0</v>
      </c>
      <c r="T170" s="132">
        <f>S170*H170</f>
        <v>0</v>
      </c>
      <c r="AR170" s="133" t="s">
        <v>205</v>
      </c>
      <c r="AT170" s="133" t="s">
        <v>202</v>
      </c>
      <c r="AU170" s="133" t="s">
        <v>83</v>
      </c>
      <c r="AY170" s="17" t="s">
        <v>123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7" t="s">
        <v>81</v>
      </c>
      <c r="BK170" s="134">
        <f>ROUND(I170*H170,2)</f>
        <v>0</v>
      </c>
      <c r="BL170" s="17" t="s">
        <v>131</v>
      </c>
      <c r="BM170" s="133" t="s">
        <v>219</v>
      </c>
    </row>
    <row r="171" spans="2:65" s="1" customFormat="1" ht="11.25">
      <c r="B171" s="32"/>
      <c r="D171" s="135" t="s">
        <v>133</v>
      </c>
      <c r="F171" s="136" t="s">
        <v>218</v>
      </c>
      <c r="I171" s="137"/>
      <c r="L171" s="32"/>
      <c r="M171" s="138"/>
      <c r="T171" s="53"/>
      <c r="AT171" s="17" t="s">
        <v>133</v>
      </c>
      <c r="AU171" s="17" t="s">
        <v>83</v>
      </c>
    </row>
    <row r="172" spans="2:65" s="1" customFormat="1" ht="16.5" customHeight="1">
      <c r="B172" s="32"/>
      <c r="C172" s="122" t="s">
        <v>220</v>
      </c>
      <c r="D172" s="122" t="s">
        <v>126</v>
      </c>
      <c r="E172" s="123" t="s">
        <v>221</v>
      </c>
      <c r="F172" s="124" t="s">
        <v>222</v>
      </c>
      <c r="G172" s="125" t="s">
        <v>211</v>
      </c>
      <c r="H172" s="126">
        <v>273.88</v>
      </c>
      <c r="I172" s="127"/>
      <c r="J172" s="128">
        <f>ROUND(I172*H172,2)</f>
        <v>0</v>
      </c>
      <c r="K172" s="124" t="s">
        <v>130</v>
      </c>
      <c r="L172" s="32"/>
      <c r="M172" s="129" t="s">
        <v>19</v>
      </c>
      <c r="N172" s="130" t="s">
        <v>47</v>
      </c>
      <c r="P172" s="131">
        <f>O172*H172</f>
        <v>0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131</v>
      </c>
      <c r="AT172" s="133" t="s">
        <v>126</v>
      </c>
      <c r="AU172" s="133" t="s">
        <v>83</v>
      </c>
      <c r="AY172" s="17" t="s">
        <v>123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7" t="s">
        <v>81</v>
      </c>
      <c r="BK172" s="134">
        <f>ROUND(I172*H172,2)</f>
        <v>0</v>
      </c>
      <c r="BL172" s="17" t="s">
        <v>131</v>
      </c>
      <c r="BM172" s="133" t="s">
        <v>223</v>
      </c>
    </row>
    <row r="173" spans="2:65" s="1" customFormat="1" ht="11.25">
      <c r="B173" s="32"/>
      <c r="D173" s="135" t="s">
        <v>133</v>
      </c>
      <c r="F173" s="136" t="s">
        <v>224</v>
      </c>
      <c r="I173" s="137"/>
      <c r="L173" s="32"/>
      <c r="M173" s="138"/>
      <c r="T173" s="53"/>
      <c r="AT173" s="17" t="s">
        <v>133</v>
      </c>
      <c r="AU173" s="17" t="s">
        <v>83</v>
      </c>
    </row>
    <row r="174" spans="2:65" s="1" customFormat="1" ht="11.25">
      <c r="B174" s="32"/>
      <c r="D174" s="139" t="s">
        <v>135</v>
      </c>
      <c r="F174" s="140" t="s">
        <v>225</v>
      </c>
      <c r="I174" s="137"/>
      <c r="L174" s="32"/>
      <c r="M174" s="138"/>
      <c r="T174" s="53"/>
      <c r="AT174" s="17" t="s">
        <v>135</v>
      </c>
      <c r="AU174" s="17" t="s">
        <v>83</v>
      </c>
    </row>
    <row r="175" spans="2:65" s="12" customFormat="1" ht="11.25">
      <c r="B175" s="141"/>
      <c r="D175" s="135" t="s">
        <v>137</v>
      </c>
      <c r="E175" s="142" t="s">
        <v>19</v>
      </c>
      <c r="F175" s="143" t="s">
        <v>226</v>
      </c>
      <c r="H175" s="142" t="s">
        <v>19</v>
      </c>
      <c r="I175" s="144"/>
      <c r="L175" s="141"/>
      <c r="M175" s="145"/>
      <c r="T175" s="146"/>
      <c r="AT175" s="142" t="s">
        <v>137</v>
      </c>
      <c r="AU175" s="142" t="s">
        <v>83</v>
      </c>
      <c r="AV175" s="12" t="s">
        <v>81</v>
      </c>
      <c r="AW175" s="12" t="s">
        <v>37</v>
      </c>
      <c r="AX175" s="12" t="s">
        <v>76</v>
      </c>
      <c r="AY175" s="142" t="s">
        <v>123</v>
      </c>
    </row>
    <row r="176" spans="2:65" s="12" customFormat="1" ht="11.25">
      <c r="B176" s="141"/>
      <c r="D176" s="135" t="s">
        <v>137</v>
      </c>
      <c r="E176" s="142" t="s">
        <v>19</v>
      </c>
      <c r="F176" s="143" t="s">
        <v>227</v>
      </c>
      <c r="H176" s="142" t="s">
        <v>19</v>
      </c>
      <c r="I176" s="144"/>
      <c r="L176" s="141"/>
      <c r="M176" s="145"/>
      <c r="T176" s="146"/>
      <c r="AT176" s="142" t="s">
        <v>137</v>
      </c>
      <c r="AU176" s="142" t="s">
        <v>83</v>
      </c>
      <c r="AV176" s="12" t="s">
        <v>81</v>
      </c>
      <c r="AW176" s="12" t="s">
        <v>37</v>
      </c>
      <c r="AX176" s="12" t="s">
        <v>76</v>
      </c>
      <c r="AY176" s="142" t="s">
        <v>123</v>
      </c>
    </row>
    <row r="177" spans="2:65" s="13" customFormat="1" ht="11.25">
      <c r="B177" s="147"/>
      <c r="D177" s="135" t="s">
        <v>137</v>
      </c>
      <c r="E177" s="148" t="s">
        <v>19</v>
      </c>
      <c r="F177" s="149" t="s">
        <v>228</v>
      </c>
      <c r="H177" s="150">
        <v>33.6</v>
      </c>
      <c r="I177" s="151"/>
      <c r="L177" s="147"/>
      <c r="M177" s="152"/>
      <c r="T177" s="153"/>
      <c r="AT177" s="148" t="s">
        <v>137</v>
      </c>
      <c r="AU177" s="148" t="s">
        <v>83</v>
      </c>
      <c r="AV177" s="13" t="s">
        <v>83</v>
      </c>
      <c r="AW177" s="13" t="s">
        <v>37</v>
      </c>
      <c r="AX177" s="13" t="s">
        <v>76</v>
      </c>
      <c r="AY177" s="148" t="s">
        <v>123</v>
      </c>
    </row>
    <row r="178" spans="2:65" s="12" customFormat="1" ht="11.25">
      <c r="B178" s="141"/>
      <c r="D178" s="135" t="s">
        <v>137</v>
      </c>
      <c r="E178" s="142" t="s">
        <v>19</v>
      </c>
      <c r="F178" s="143" t="s">
        <v>229</v>
      </c>
      <c r="H178" s="142" t="s">
        <v>19</v>
      </c>
      <c r="I178" s="144"/>
      <c r="L178" s="141"/>
      <c r="M178" s="145"/>
      <c r="T178" s="146"/>
      <c r="AT178" s="142" t="s">
        <v>137</v>
      </c>
      <c r="AU178" s="142" t="s">
        <v>83</v>
      </c>
      <c r="AV178" s="12" t="s">
        <v>81</v>
      </c>
      <c r="AW178" s="12" t="s">
        <v>37</v>
      </c>
      <c r="AX178" s="12" t="s">
        <v>76</v>
      </c>
      <c r="AY178" s="142" t="s">
        <v>123</v>
      </c>
    </row>
    <row r="179" spans="2:65" s="13" customFormat="1" ht="11.25">
      <c r="B179" s="147"/>
      <c r="D179" s="135" t="s">
        <v>137</v>
      </c>
      <c r="E179" s="148" t="s">
        <v>19</v>
      </c>
      <c r="F179" s="149" t="s">
        <v>230</v>
      </c>
      <c r="H179" s="150">
        <v>63.55</v>
      </c>
      <c r="I179" s="151"/>
      <c r="L179" s="147"/>
      <c r="M179" s="152"/>
      <c r="T179" s="153"/>
      <c r="AT179" s="148" t="s">
        <v>137</v>
      </c>
      <c r="AU179" s="148" t="s">
        <v>83</v>
      </c>
      <c r="AV179" s="13" t="s">
        <v>83</v>
      </c>
      <c r="AW179" s="13" t="s">
        <v>37</v>
      </c>
      <c r="AX179" s="13" t="s">
        <v>76</v>
      </c>
      <c r="AY179" s="148" t="s">
        <v>123</v>
      </c>
    </row>
    <row r="180" spans="2:65" s="12" customFormat="1" ht="11.25">
      <c r="B180" s="141"/>
      <c r="D180" s="135" t="s">
        <v>137</v>
      </c>
      <c r="E180" s="142" t="s">
        <v>19</v>
      </c>
      <c r="F180" s="143" t="s">
        <v>231</v>
      </c>
      <c r="H180" s="142" t="s">
        <v>19</v>
      </c>
      <c r="I180" s="144"/>
      <c r="L180" s="141"/>
      <c r="M180" s="145"/>
      <c r="T180" s="146"/>
      <c r="AT180" s="142" t="s">
        <v>137</v>
      </c>
      <c r="AU180" s="142" t="s">
        <v>83</v>
      </c>
      <c r="AV180" s="12" t="s">
        <v>81</v>
      </c>
      <c r="AW180" s="12" t="s">
        <v>37</v>
      </c>
      <c r="AX180" s="12" t="s">
        <v>76</v>
      </c>
      <c r="AY180" s="142" t="s">
        <v>123</v>
      </c>
    </row>
    <row r="181" spans="2:65" s="13" customFormat="1" ht="11.25">
      <c r="B181" s="147"/>
      <c r="D181" s="135" t="s">
        <v>137</v>
      </c>
      <c r="E181" s="148" t="s">
        <v>19</v>
      </c>
      <c r="F181" s="149" t="s">
        <v>232</v>
      </c>
      <c r="H181" s="150">
        <v>44.8</v>
      </c>
      <c r="I181" s="151"/>
      <c r="L181" s="147"/>
      <c r="M181" s="152"/>
      <c r="T181" s="153"/>
      <c r="AT181" s="148" t="s">
        <v>137</v>
      </c>
      <c r="AU181" s="148" t="s">
        <v>83</v>
      </c>
      <c r="AV181" s="13" t="s">
        <v>83</v>
      </c>
      <c r="AW181" s="13" t="s">
        <v>37</v>
      </c>
      <c r="AX181" s="13" t="s">
        <v>76</v>
      </c>
      <c r="AY181" s="148" t="s">
        <v>123</v>
      </c>
    </row>
    <row r="182" spans="2:65" s="12" customFormat="1" ht="11.25">
      <c r="B182" s="141"/>
      <c r="D182" s="135" t="s">
        <v>137</v>
      </c>
      <c r="E182" s="142" t="s">
        <v>19</v>
      </c>
      <c r="F182" s="143" t="s">
        <v>233</v>
      </c>
      <c r="H182" s="142" t="s">
        <v>19</v>
      </c>
      <c r="I182" s="144"/>
      <c r="L182" s="141"/>
      <c r="M182" s="145"/>
      <c r="T182" s="146"/>
      <c r="AT182" s="142" t="s">
        <v>137</v>
      </c>
      <c r="AU182" s="142" t="s">
        <v>83</v>
      </c>
      <c r="AV182" s="12" t="s">
        <v>81</v>
      </c>
      <c r="AW182" s="12" t="s">
        <v>37</v>
      </c>
      <c r="AX182" s="12" t="s">
        <v>76</v>
      </c>
      <c r="AY182" s="142" t="s">
        <v>123</v>
      </c>
    </row>
    <row r="183" spans="2:65" s="13" customFormat="1" ht="11.25">
      <c r="B183" s="147"/>
      <c r="D183" s="135" t="s">
        <v>137</v>
      </c>
      <c r="E183" s="148" t="s">
        <v>19</v>
      </c>
      <c r="F183" s="149" t="s">
        <v>234</v>
      </c>
      <c r="H183" s="150">
        <v>59.38</v>
      </c>
      <c r="I183" s="151"/>
      <c r="L183" s="147"/>
      <c r="M183" s="152"/>
      <c r="T183" s="153"/>
      <c r="AT183" s="148" t="s">
        <v>137</v>
      </c>
      <c r="AU183" s="148" t="s">
        <v>83</v>
      </c>
      <c r="AV183" s="13" t="s">
        <v>83</v>
      </c>
      <c r="AW183" s="13" t="s">
        <v>37</v>
      </c>
      <c r="AX183" s="13" t="s">
        <v>76</v>
      </c>
      <c r="AY183" s="148" t="s">
        <v>123</v>
      </c>
    </row>
    <row r="184" spans="2:65" s="12" customFormat="1" ht="11.25">
      <c r="B184" s="141"/>
      <c r="D184" s="135" t="s">
        <v>137</v>
      </c>
      <c r="E184" s="142" t="s">
        <v>19</v>
      </c>
      <c r="F184" s="143" t="s">
        <v>235</v>
      </c>
      <c r="H184" s="142" t="s">
        <v>19</v>
      </c>
      <c r="I184" s="144"/>
      <c r="L184" s="141"/>
      <c r="M184" s="145"/>
      <c r="T184" s="146"/>
      <c r="AT184" s="142" t="s">
        <v>137</v>
      </c>
      <c r="AU184" s="142" t="s">
        <v>83</v>
      </c>
      <c r="AV184" s="12" t="s">
        <v>81</v>
      </c>
      <c r="AW184" s="12" t="s">
        <v>37</v>
      </c>
      <c r="AX184" s="12" t="s">
        <v>76</v>
      </c>
      <c r="AY184" s="142" t="s">
        <v>123</v>
      </c>
    </row>
    <row r="185" spans="2:65" s="13" customFormat="1" ht="11.25">
      <c r="B185" s="147"/>
      <c r="D185" s="135" t="s">
        <v>137</v>
      </c>
      <c r="E185" s="148" t="s">
        <v>19</v>
      </c>
      <c r="F185" s="149" t="s">
        <v>236</v>
      </c>
      <c r="H185" s="150">
        <v>72.55</v>
      </c>
      <c r="I185" s="151"/>
      <c r="L185" s="147"/>
      <c r="M185" s="152"/>
      <c r="T185" s="153"/>
      <c r="AT185" s="148" t="s">
        <v>137</v>
      </c>
      <c r="AU185" s="148" t="s">
        <v>83</v>
      </c>
      <c r="AV185" s="13" t="s">
        <v>83</v>
      </c>
      <c r="AW185" s="13" t="s">
        <v>37</v>
      </c>
      <c r="AX185" s="13" t="s">
        <v>76</v>
      </c>
      <c r="AY185" s="148" t="s">
        <v>123</v>
      </c>
    </row>
    <row r="186" spans="2:65" s="14" customFormat="1" ht="11.25">
      <c r="B186" s="154"/>
      <c r="D186" s="135" t="s">
        <v>137</v>
      </c>
      <c r="E186" s="155" t="s">
        <v>19</v>
      </c>
      <c r="F186" s="156" t="s">
        <v>180</v>
      </c>
      <c r="H186" s="157">
        <v>273.88</v>
      </c>
      <c r="I186" s="158"/>
      <c r="L186" s="154"/>
      <c r="M186" s="159"/>
      <c r="T186" s="160"/>
      <c r="AT186" s="155" t="s">
        <v>137</v>
      </c>
      <c r="AU186" s="155" t="s">
        <v>83</v>
      </c>
      <c r="AV186" s="14" t="s">
        <v>131</v>
      </c>
      <c r="AW186" s="14" t="s">
        <v>37</v>
      </c>
      <c r="AX186" s="14" t="s">
        <v>81</v>
      </c>
      <c r="AY186" s="155" t="s">
        <v>123</v>
      </c>
    </row>
    <row r="187" spans="2:65" s="1" customFormat="1" ht="16.5" customHeight="1">
      <c r="B187" s="32"/>
      <c r="C187" s="161" t="s">
        <v>205</v>
      </c>
      <c r="D187" s="161" t="s">
        <v>202</v>
      </c>
      <c r="E187" s="162" t="s">
        <v>237</v>
      </c>
      <c r="F187" s="163" t="s">
        <v>238</v>
      </c>
      <c r="G187" s="164" t="s">
        <v>211</v>
      </c>
      <c r="H187" s="165">
        <v>211.39699999999999</v>
      </c>
      <c r="I187" s="166"/>
      <c r="J187" s="167">
        <f>ROUND(I187*H187,2)</f>
        <v>0</v>
      </c>
      <c r="K187" s="163" t="s">
        <v>130</v>
      </c>
      <c r="L187" s="168"/>
      <c r="M187" s="169" t="s">
        <v>19</v>
      </c>
      <c r="N187" s="170" t="s">
        <v>47</v>
      </c>
      <c r="P187" s="131">
        <f>O187*H187</f>
        <v>0</v>
      </c>
      <c r="Q187" s="131">
        <v>1E-4</v>
      </c>
      <c r="R187" s="131">
        <f>Q187*H187</f>
        <v>2.1139700000000001E-2</v>
      </c>
      <c r="S187" s="131">
        <v>0</v>
      </c>
      <c r="T187" s="132">
        <f>S187*H187</f>
        <v>0</v>
      </c>
      <c r="AR187" s="133" t="s">
        <v>205</v>
      </c>
      <c r="AT187" s="133" t="s">
        <v>202</v>
      </c>
      <c r="AU187" s="133" t="s">
        <v>83</v>
      </c>
      <c r="AY187" s="17" t="s">
        <v>123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7" t="s">
        <v>81</v>
      </c>
      <c r="BK187" s="134">
        <f>ROUND(I187*H187,2)</f>
        <v>0</v>
      </c>
      <c r="BL187" s="17" t="s">
        <v>131</v>
      </c>
      <c r="BM187" s="133" t="s">
        <v>239</v>
      </c>
    </row>
    <row r="188" spans="2:65" s="1" customFormat="1" ht="11.25">
      <c r="B188" s="32"/>
      <c r="D188" s="135" t="s">
        <v>133</v>
      </c>
      <c r="F188" s="136" t="s">
        <v>238</v>
      </c>
      <c r="I188" s="137"/>
      <c r="L188" s="32"/>
      <c r="M188" s="138"/>
      <c r="T188" s="53"/>
      <c r="AT188" s="17" t="s">
        <v>133</v>
      </c>
      <c r="AU188" s="17" t="s">
        <v>83</v>
      </c>
    </row>
    <row r="189" spans="2:65" s="13" customFormat="1" ht="11.25">
      <c r="B189" s="147"/>
      <c r="D189" s="135" t="s">
        <v>137</v>
      </c>
      <c r="F189" s="149" t="s">
        <v>240</v>
      </c>
      <c r="H189" s="150">
        <v>211.39699999999999</v>
      </c>
      <c r="I189" s="151"/>
      <c r="L189" s="147"/>
      <c r="M189" s="152"/>
      <c r="T189" s="153"/>
      <c r="AT189" s="148" t="s">
        <v>137</v>
      </c>
      <c r="AU189" s="148" t="s">
        <v>83</v>
      </c>
      <c r="AV189" s="13" t="s">
        <v>83</v>
      </c>
      <c r="AW189" s="13" t="s">
        <v>4</v>
      </c>
      <c r="AX189" s="13" t="s">
        <v>81</v>
      </c>
      <c r="AY189" s="148" t="s">
        <v>123</v>
      </c>
    </row>
    <row r="190" spans="2:65" s="1" customFormat="1" ht="16.5" customHeight="1">
      <c r="B190" s="32"/>
      <c r="C190" s="161" t="s">
        <v>241</v>
      </c>
      <c r="D190" s="161" t="s">
        <v>202</v>
      </c>
      <c r="E190" s="162" t="s">
        <v>242</v>
      </c>
      <c r="F190" s="163" t="s">
        <v>243</v>
      </c>
      <c r="G190" s="164" t="s">
        <v>211</v>
      </c>
      <c r="H190" s="165">
        <v>72.55</v>
      </c>
      <c r="I190" s="166"/>
      <c r="J190" s="167">
        <f>ROUND(I190*H190,2)</f>
        <v>0</v>
      </c>
      <c r="K190" s="163" t="s">
        <v>130</v>
      </c>
      <c r="L190" s="168"/>
      <c r="M190" s="169" t="s">
        <v>19</v>
      </c>
      <c r="N190" s="170" t="s">
        <v>47</v>
      </c>
      <c r="P190" s="131">
        <f>O190*H190</f>
        <v>0</v>
      </c>
      <c r="Q190" s="131">
        <v>2.9999999999999997E-4</v>
      </c>
      <c r="R190" s="131">
        <f>Q190*H190</f>
        <v>2.1764999999999996E-2</v>
      </c>
      <c r="S190" s="131">
        <v>0</v>
      </c>
      <c r="T190" s="132">
        <f>S190*H190</f>
        <v>0</v>
      </c>
      <c r="AR190" s="133" t="s">
        <v>205</v>
      </c>
      <c r="AT190" s="133" t="s">
        <v>202</v>
      </c>
      <c r="AU190" s="133" t="s">
        <v>83</v>
      </c>
      <c r="AY190" s="17" t="s">
        <v>123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7" t="s">
        <v>81</v>
      </c>
      <c r="BK190" s="134">
        <f>ROUND(I190*H190,2)</f>
        <v>0</v>
      </c>
      <c r="BL190" s="17" t="s">
        <v>131</v>
      </c>
      <c r="BM190" s="133" t="s">
        <v>244</v>
      </c>
    </row>
    <row r="191" spans="2:65" s="1" customFormat="1" ht="11.25">
      <c r="B191" s="32"/>
      <c r="D191" s="135" t="s">
        <v>133</v>
      </c>
      <c r="F191" s="136" t="s">
        <v>243</v>
      </c>
      <c r="I191" s="137"/>
      <c r="L191" s="32"/>
      <c r="M191" s="138"/>
      <c r="T191" s="53"/>
      <c r="AT191" s="17" t="s">
        <v>133</v>
      </c>
      <c r="AU191" s="17" t="s">
        <v>83</v>
      </c>
    </row>
    <row r="192" spans="2:65" s="13" customFormat="1" ht="11.25">
      <c r="B192" s="147"/>
      <c r="D192" s="135" t="s">
        <v>137</v>
      </c>
      <c r="E192" s="148" t="s">
        <v>19</v>
      </c>
      <c r="F192" s="149" t="s">
        <v>245</v>
      </c>
      <c r="H192" s="150">
        <v>72.55</v>
      </c>
      <c r="I192" s="151"/>
      <c r="L192" s="147"/>
      <c r="M192" s="152"/>
      <c r="T192" s="153"/>
      <c r="AT192" s="148" t="s">
        <v>137</v>
      </c>
      <c r="AU192" s="148" t="s">
        <v>83</v>
      </c>
      <c r="AV192" s="13" t="s">
        <v>83</v>
      </c>
      <c r="AW192" s="13" t="s">
        <v>37</v>
      </c>
      <c r="AX192" s="13" t="s">
        <v>81</v>
      </c>
      <c r="AY192" s="148" t="s">
        <v>123</v>
      </c>
    </row>
    <row r="193" spans="2:65" s="1" customFormat="1" ht="16.5" customHeight="1">
      <c r="B193" s="32"/>
      <c r="C193" s="122" t="s">
        <v>246</v>
      </c>
      <c r="D193" s="122" t="s">
        <v>126</v>
      </c>
      <c r="E193" s="123" t="s">
        <v>247</v>
      </c>
      <c r="F193" s="124" t="s">
        <v>248</v>
      </c>
      <c r="G193" s="125" t="s">
        <v>129</v>
      </c>
      <c r="H193" s="126">
        <v>275.40699999999998</v>
      </c>
      <c r="I193" s="127"/>
      <c r="J193" s="128">
        <f>ROUND(I193*H193,2)</f>
        <v>0</v>
      </c>
      <c r="K193" s="124" t="s">
        <v>130</v>
      </c>
      <c r="L193" s="32"/>
      <c r="M193" s="129" t="s">
        <v>19</v>
      </c>
      <c r="N193" s="130" t="s">
        <v>47</v>
      </c>
      <c r="P193" s="131">
        <f>O193*H193</f>
        <v>0</v>
      </c>
      <c r="Q193" s="131">
        <v>2.3099999999999999E-2</v>
      </c>
      <c r="R193" s="131">
        <f>Q193*H193</f>
        <v>6.3619016999999989</v>
      </c>
      <c r="S193" s="131">
        <v>0</v>
      </c>
      <c r="T193" s="132">
        <f>S193*H193</f>
        <v>0</v>
      </c>
      <c r="AR193" s="133" t="s">
        <v>131</v>
      </c>
      <c r="AT193" s="133" t="s">
        <v>126</v>
      </c>
      <c r="AU193" s="133" t="s">
        <v>83</v>
      </c>
      <c r="AY193" s="17" t="s">
        <v>123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7" t="s">
        <v>81</v>
      </c>
      <c r="BK193" s="134">
        <f>ROUND(I193*H193,2)</f>
        <v>0</v>
      </c>
      <c r="BL193" s="17" t="s">
        <v>131</v>
      </c>
      <c r="BM193" s="133" t="s">
        <v>249</v>
      </c>
    </row>
    <row r="194" spans="2:65" s="1" customFormat="1" ht="11.25">
      <c r="B194" s="32"/>
      <c r="D194" s="135" t="s">
        <v>133</v>
      </c>
      <c r="F194" s="136" t="s">
        <v>250</v>
      </c>
      <c r="I194" s="137"/>
      <c r="L194" s="32"/>
      <c r="M194" s="138"/>
      <c r="T194" s="53"/>
      <c r="AT194" s="17" t="s">
        <v>133</v>
      </c>
      <c r="AU194" s="17" t="s">
        <v>83</v>
      </c>
    </row>
    <row r="195" spans="2:65" s="1" customFormat="1" ht="11.25">
      <c r="B195" s="32"/>
      <c r="D195" s="139" t="s">
        <v>135</v>
      </c>
      <c r="F195" s="140" t="s">
        <v>251</v>
      </c>
      <c r="I195" s="137"/>
      <c r="L195" s="32"/>
      <c r="M195" s="138"/>
      <c r="T195" s="53"/>
      <c r="AT195" s="17" t="s">
        <v>135</v>
      </c>
      <c r="AU195" s="17" t="s">
        <v>83</v>
      </c>
    </row>
    <row r="196" spans="2:65" s="12" customFormat="1" ht="11.25">
      <c r="B196" s="141"/>
      <c r="D196" s="135" t="s">
        <v>137</v>
      </c>
      <c r="E196" s="142" t="s">
        <v>19</v>
      </c>
      <c r="F196" s="143" t="s">
        <v>252</v>
      </c>
      <c r="H196" s="142" t="s">
        <v>19</v>
      </c>
      <c r="I196" s="144"/>
      <c r="L196" s="141"/>
      <c r="M196" s="145"/>
      <c r="T196" s="146"/>
      <c r="AT196" s="142" t="s">
        <v>137</v>
      </c>
      <c r="AU196" s="142" t="s">
        <v>83</v>
      </c>
      <c r="AV196" s="12" t="s">
        <v>81</v>
      </c>
      <c r="AW196" s="12" t="s">
        <v>37</v>
      </c>
      <c r="AX196" s="12" t="s">
        <v>76</v>
      </c>
      <c r="AY196" s="142" t="s">
        <v>123</v>
      </c>
    </row>
    <row r="197" spans="2:65" s="13" customFormat="1" ht="11.25">
      <c r="B197" s="147"/>
      <c r="D197" s="135" t="s">
        <v>137</v>
      </c>
      <c r="E197" s="148" t="s">
        <v>19</v>
      </c>
      <c r="F197" s="149" t="s">
        <v>139</v>
      </c>
      <c r="H197" s="150">
        <v>275.40699999999998</v>
      </c>
      <c r="I197" s="151"/>
      <c r="L197" s="147"/>
      <c r="M197" s="152"/>
      <c r="T197" s="153"/>
      <c r="AT197" s="148" t="s">
        <v>137</v>
      </c>
      <c r="AU197" s="148" t="s">
        <v>83</v>
      </c>
      <c r="AV197" s="13" t="s">
        <v>83</v>
      </c>
      <c r="AW197" s="13" t="s">
        <v>37</v>
      </c>
      <c r="AX197" s="13" t="s">
        <v>81</v>
      </c>
      <c r="AY197" s="148" t="s">
        <v>123</v>
      </c>
    </row>
    <row r="198" spans="2:65" s="1" customFormat="1" ht="16.5" customHeight="1">
      <c r="B198" s="32"/>
      <c r="C198" s="122" t="s">
        <v>253</v>
      </c>
      <c r="D198" s="122" t="s">
        <v>126</v>
      </c>
      <c r="E198" s="123" t="s">
        <v>254</v>
      </c>
      <c r="F198" s="124" t="s">
        <v>255</v>
      </c>
      <c r="G198" s="125" t="s">
        <v>129</v>
      </c>
      <c r="H198" s="126">
        <v>545.68600000000004</v>
      </c>
      <c r="I198" s="127"/>
      <c r="J198" s="128">
        <f>ROUND(I198*H198,2)</f>
        <v>0</v>
      </c>
      <c r="K198" s="124" t="s">
        <v>130</v>
      </c>
      <c r="L198" s="32"/>
      <c r="M198" s="129" t="s">
        <v>19</v>
      </c>
      <c r="N198" s="130" t="s">
        <v>47</v>
      </c>
      <c r="P198" s="131">
        <f>O198*H198</f>
        <v>0</v>
      </c>
      <c r="Q198" s="131">
        <v>2.7299999999999998E-3</v>
      </c>
      <c r="R198" s="131">
        <f>Q198*H198</f>
        <v>1.4897227799999999</v>
      </c>
      <c r="S198" s="131">
        <v>0</v>
      </c>
      <c r="T198" s="132">
        <f>S198*H198</f>
        <v>0</v>
      </c>
      <c r="AR198" s="133" t="s">
        <v>131</v>
      </c>
      <c r="AT198" s="133" t="s">
        <v>126</v>
      </c>
      <c r="AU198" s="133" t="s">
        <v>83</v>
      </c>
      <c r="AY198" s="17" t="s">
        <v>123</v>
      </c>
      <c r="BE198" s="134">
        <f>IF(N198="základní",J198,0)</f>
        <v>0</v>
      </c>
      <c r="BF198" s="134">
        <f>IF(N198="snížená",J198,0)</f>
        <v>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7" t="s">
        <v>81</v>
      </c>
      <c r="BK198" s="134">
        <f>ROUND(I198*H198,2)</f>
        <v>0</v>
      </c>
      <c r="BL198" s="17" t="s">
        <v>131</v>
      </c>
      <c r="BM198" s="133" t="s">
        <v>256</v>
      </c>
    </row>
    <row r="199" spans="2:65" s="1" customFormat="1" ht="11.25">
      <c r="B199" s="32"/>
      <c r="D199" s="135" t="s">
        <v>133</v>
      </c>
      <c r="F199" s="136" t="s">
        <v>257</v>
      </c>
      <c r="I199" s="137"/>
      <c r="L199" s="32"/>
      <c r="M199" s="138"/>
      <c r="T199" s="53"/>
      <c r="AT199" s="17" t="s">
        <v>133</v>
      </c>
      <c r="AU199" s="17" t="s">
        <v>83</v>
      </c>
    </row>
    <row r="200" spans="2:65" s="1" customFormat="1" ht="11.25">
      <c r="B200" s="32"/>
      <c r="D200" s="139" t="s">
        <v>135</v>
      </c>
      <c r="F200" s="140" t="s">
        <v>258</v>
      </c>
      <c r="I200" s="137"/>
      <c r="L200" s="32"/>
      <c r="M200" s="138"/>
      <c r="T200" s="53"/>
      <c r="AT200" s="17" t="s">
        <v>135</v>
      </c>
      <c r="AU200" s="17" t="s">
        <v>83</v>
      </c>
    </row>
    <row r="201" spans="2:65" s="12" customFormat="1" ht="11.25">
      <c r="B201" s="141"/>
      <c r="D201" s="135" t="s">
        <v>137</v>
      </c>
      <c r="E201" s="142" t="s">
        <v>19</v>
      </c>
      <c r="F201" s="143" t="s">
        <v>259</v>
      </c>
      <c r="H201" s="142" t="s">
        <v>19</v>
      </c>
      <c r="I201" s="144"/>
      <c r="L201" s="141"/>
      <c r="M201" s="145"/>
      <c r="T201" s="146"/>
      <c r="AT201" s="142" t="s">
        <v>137</v>
      </c>
      <c r="AU201" s="142" t="s">
        <v>83</v>
      </c>
      <c r="AV201" s="12" t="s">
        <v>81</v>
      </c>
      <c r="AW201" s="12" t="s">
        <v>37</v>
      </c>
      <c r="AX201" s="12" t="s">
        <v>76</v>
      </c>
      <c r="AY201" s="142" t="s">
        <v>123</v>
      </c>
    </row>
    <row r="202" spans="2:65" s="13" customFormat="1" ht="11.25">
      <c r="B202" s="147"/>
      <c r="D202" s="135" t="s">
        <v>137</v>
      </c>
      <c r="E202" s="148" t="s">
        <v>19</v>
      </c>
      <c r="F202" s="149" t="s">
        <v>177</v>
      </c>
      <c r="H202" s="150">
        <v>475.22</v>
      </c>
      <c r="I202" s="151"/>
      <c r="L202" s="147"/>
      <c r="M202" s="152"/>
      <c r="T202" s="153"/>
      <c r="AT202" s="148" t="s">
        <v>137</v>
      </c>
      <c r="AU202" s="148" t="s">
        <v>83</v>
      </c>
      <c r="AV202" s="13" t="s">
        <v>83</v>
      </c>
      <c r="AW202" s="13" t="s">
        <v>37</v>
      </c>
      <c r="AX202" s="13" t="s">
        <v>76</v>
      </c>
      <c r="AY202" s="148" t="s">
        <v>123</v>
      </c>
    </row>
    <row r="203" spans="2:65" s="12" customFormat="1" ht="11.25">
      <c r="B203" s="141"/>
      <c r="D203" s="135" t="s">
        <v>137</v>
      </c>
      <c r="E203" s="142" t="s">
        <v>19</v>
      </c>
      <c r="F203" s="143" t="s">
        <v>260</v>
      </c>
      <c r="H203" s="142" t="s">
        <v>19</v>
      </c>
      <c r="I203" s="144"/>
      <c r="L203" s="141"/>
      <c r="M203" s="145"/>
      <c r="T203" s="146"/>
      <c r="AT203" s="142" t="s">
        <v>137</v>
      </c>
      <c r="AU203" s="142" t="s">
        <v>83</v>
      </c>
      <c r="AV203" s="12" t="s">
        <v>81</v>
      </c>
      <c r="AW203" s="12" t="s">
        <v>37</v>
      </c>
      <c r="AX203" s="12" t="s">
        <v>76</v>
      </c>
      <c r="AY203" s="142" t="s">
        <v>123</v>
      </c>
    </row>
    <row r="204" spans="2:65" s="13" customFormat="1" ht="11.25">
      <c r="B204" s="147"/>
      <c r="D204" s="135" t="s">
        <v>137</v>
      </c>
      <c r="E204" s="148" t="s">
        <v>19</v>
      </c>
      <c r="F204" s="149" t="s">
        <v>261</v>
      </c>
      <c r="H204" s="150">
        <v>70.465999999999994</v>
      </c>
      <c r="I204" s="151"/>
      <c r="L204" s="147"/>
      <c r="M204" s="152"/>
      <c r="T204" s="153"/>
      <c r="AT204" s="148" t="s">
        <v>137</v>
      </c>
      <c r="AU204" s="148" t="s">
        <v>83</v>
      </c>
      <c r="AV204" s="13" t="s">
        <v>83</v>
      </c>
      <c r="AW204" s="13" t="s">
        <v>37</v>
      </c>
      <c r="AX204" s="13" t="s">
        <v>76</v>
      </c>
      <c r="AY204" s="148" t="s">
        <v>123</v>
      </c>
    </row>
    <row r="205" spans="2:65" s="14" customFormat="1" ht="11.25">
      <c r="B205" s="154"/>
      <c r="D205" s="135" t="s">
        <v>137</v>
      </c>
      <c r="E205" s="155" t="s">
        <v>19</v>
      </c>
      <c r="F205" s="156" t="s">
        <v>180</v>
      </c>
      <c r="H205" s="157">
        <v>545.68600000000004</v>
      </c>
      <c r="I205" s="158"/>
      <c r="L205" s="154"/>
      <c r="M205" s="159"/>
      <c r="T205" s="160"/>
      <c r="AT205" s="155" t="s">
        <v>137</v>
      </c>
      <c r="AU205" s="155" t="s">
        <v>83</v>
      </c>
      <c r="AV205" s="14" t="s">
        <v>131</v>
      </c>
      <c r="AW205" s="14" t="s">
        <v>37</v>
      </c>
      <c r="AX205" s="14" t="s">
        <v>81</v>
      </c>
      <c r="AY205" s="155" t="s">
        <v>123</v>
      </c>
    </row>
    <row r="206" spans="2:65" s="1" customFormat="1" ht="16.5" customHeight="1">
      <c r="B206" s="32"/>
      <c r="C206" s="122" t="s">
        <v>8</v>
      </c>
      <c r="D206" s="122" t="s">
        <v>126</v>
      </c>
      <c r="E206" s="123" t="s">
        <v>262</v>
      </c>
      <c r="F206" s="124" t="s">
        <v>263</v>
      </c>
      <c r="G206" s="125" t="s">
        <v>264</v>
      </c>
      <c r="H206" s="126">
        <v>100</v>
      </c>
      <c r="I206" s="127"/>
      <c r="J206" s="128">
        <f>ROUND(I206*H206,2)</f>
        <v>0</v>
      </c>
      <c r="K206" s="124" t="s">
        <v>130</v>
      </c>
      <c r="L206" s="32"/>
      <c r="M206" s="129" t="s">
        <v>19</v>
      </c>
      <c r="N206" s="130" t="s">
        <v>47</v>
      </c>
      <c r="P206" s="131">
        <f>O206*H206</f>
        <v>0</v>
      </c>
      <c r="Q206" s="131">
        <v>1.25E-3</v>
      </c>
      <c r="R206" s="131">
        <f>Q206*H206</f>
        <v>0.125</v>
      </c>
      <c r="S206" s="131">
        <v>0</v>
      </c>
      <c r="T206" s="132">
        <f>S206*H206</f>
        <v>0</v>
      </c>
      <c r="AR206" s="133" t="s">
        <v>131</v>
      </c>
      <c r="AT206" s="133" t="s">
        <v>126</v>
      </c>
      <c r="AU206" s="133" t="s">
        <v>83</v>
      </c>
      <c r="AY206" s="17" t="s">
        <v>123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7" t="s">
        <v>81</v>
      </c>
      <c r="BK206" s="134">
        <f>ROUND(I206*H206,2)</f>
        <v>0</v>
      </c>
      <c r="BL206" s="17" t="s">
        <v>131</v>
      </c>
      <c r="BM206" s="133" t="s">
        <v>265</v>
      </c>
    </row>
    <row r="207" spans="2:65" s="1" customFormat="1" ht="19.5">
      <c r="B207" s="32"/>
      <c r="D207" s="135" t="s">
        <v>133</v>
      </c>
      <c r="F207" s="136" t="s">
        <v>266</v>
      </c>
      <c r="I207" s="137"/>
      <c r="L207" s="32"/>
      <c r="M207" s="138"/>
      <c r="T207" s="53"/>
      <c r="AT207" s="17" t="s">
        <v>133</v>
      </c>
      <c r="AU207" s="17" t="s">
        <v>83</v>
      </c>
    </row>
    <row r="208" spans="2:65" s="1" customFormat="1" ht="11.25">
      <c r="B208" s="32"/>
      <c r="D208" s="139" t="s">
        <v>135</v>
      </c>
      <c r="F208" s="140" t="s">
        <v>267</v>
      </c>
      <c r="I208" s="137"/>
      <c r="L208" s="32"/>
      <c r="M208" s="138"/>
      <c r="T208" s="53"/>
      <c r="AT208" s="17" t="s">
        <v>135</v>
      </c>
      <c r="AU208" s="17" t="s">
        <v>83</v>
      </c>
    </row>
    <row r="209" spans="2:65" s="1" customFormat="1" ht="16.5" customHeight="1">
      <c r="B209" s="32"/>
      <c r="C209" s="122" t="s">
        <v>268</v>
      </c>
      <c r="D209" s="122" t="s">
        <v>126</v>
      </c>
      <c r="E209" s="123" t="s">
        <v>269</v>
      </c>
      <c r="F209" s="124" t="s">
        <v>270</v>
      </c>
      <c r="G209" s="125" t="s">
        <v>211</v>
      </c>
      <c r="H209" s="126">
        <v>551</v>
      </c>
      <c r="I209" s="127"/>
      <c r="J209" s="128">
        <f>ROUND(I209*H209,2)</f>
        <v>0</v>
      </c>
      <c r="K209" s="124" t="s">
        <v>130</v>
      </c>
      <c r="L209" s="32"/>
      <c r="M209" s="129" t="s">
        <v>19</v>
      </c>
      <c r="N209" s="130" t="s">
        <v>47</v>
      </c>
      <c r="P209" s="131">
        <f>O209*H209</f>
        <v>0</v>
      </c>
      <c r="Q209" s="131">
        <v>1.67E-3</v>
      </c>
      <c r="R209" s="131">
        <f>Q209*H209</f>
        <v>0.92017000000000004</v>
      </c>
      <c r="S209" s="131">
        <v>0</v>
      </c>
      <c r="T209" s="132">
        <f>S209*H209</f>
        <v>0</v>
      </c>
      <c r="AR209" s="133" t="s">
        <v>131</v>
      </c>
      <c r="AT209" s="133" t="s">
        <v>126</v>
      </c>
      <c r="AU209" s="133" t="s">
        <v>83</v>
      </c>
      <c r="AY209" s="17" t="s">
        <v>123</v>
      </c>
      <c r="BE209" s="134">
        <f>IF(N209="základní",J209,0)</f>
        <v>0</v>
      </c>
      <c r="BF209" s="134">
        <f>IF(N209="snížená",J209,0)</f>
        <v>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7" t="s">
        <v>81</v>
      </c>
      <c r="BK209" s="134">
        <f>ROUND(I209*H209,2)</f>
        <v>0</v>
      </c>
      <c r="BL209" s="17" t="s">
        <v>131</v>
      </c>
      <c r="BM209" s="133" t="s">
        <v>271</v>
      </c>
    </row>
    <row r="210" spans="2:65" s="1" customFormat="1" ht="11.25">
      <c r="B210" s="32"/>
      <c r="D210" s="135" t="s">
        <v>133</v>
      </c>
      <c r="F210" s="136" t="s">
        <v>272</v>
      </c>
      <c r="I210" s="137"/>
      <c r="L210" s="32"/>
      <c r="M210" s="138"/>
      <c r="T210" s="53"/>
      <c r="AT210" s="17" t="s">
        <v>133</v>
      </c>
      <c r="AU210" s="17" t="s">
        <v>83</v>
      </c>
    </row>
    <row r="211" spans="2:65" s="1" customFormat="1" ht="11.25">
      <c r="B211" s="32"/>
      <c r="D211" s="139" t="s">
        <v>135</v>
      </c>
      <c r="F211" s="140" t="s">
        <v>273</v>
      </c>
      <c r="I211" s="137"/>
      <c r="L211" s="32"/>
      <c r="M211" s="138"/>
      <c r="T211" s="53"/>
      <c r="AT211" s="17" t="s">
        <v>135</v>
      </c>
      <c r="AU211" s="17" t="s">
        <v>83</v>
      </c>
    </row>
    <row r="212" spans="2:65" s="12" customFormat="1" ht="11.25">
      <c r="B212" s="141"/>
      <c r="D212" s="135" t="s">
        <v>137</v>
      </c>
      <c r="E212" s="142" t="s">
        <v>19</v>
      </c>
      <c r="F212" s="143" t="s">
        <v>274</v>
      </c>
      <c r="H212" s="142" t="s">
        <v>19</v>
      </c>
      <c r="I212" s="144"/>
      <c r="L212" s="141"/>
      <c r="M212" s="145"/>
      <c r="T212" s="146"/>
      <c r="AT212" s="142" t="s">
        <v>137</v>
      </c>
      <c r="AU212" s="142" t="s">
        <v>83</v>
      </c>
      <c r="AV212" s="12" t="s">
        <v>81</v>
      </c>
      <c r="AW212" s="12" t="s">
        <v>37</v>
      </c>
      <c r="AX212" s="12" t="s">
        <v>76</v>
      </c>
      <c r="AY212" s="142" t="s">
        <v>123</v>
      </c>
    </row>
    <row r="213" spans="2:65" s="13" customFormat="1" ht="11.25">
      <c r="B213" s="147"/>
      <c r="D213" s="135" t="s">
        <v>137</v>
      </c>
      <c r="E213" s="148" t="s">
        <v>19</v>
      </c>
      <c r="F213" s="149" t="s">
        <v>275</v>
      </c>
      <c r="H213" s="150">
        <v>551</v>
      </c>
      <c r="I213" s="151"/>
      <c r="L213" s="147"/>
      <c r="M213" s="152"/>
      <c r="T213" s="153"/>
      <c r="AT213" s="148" t="s">
        <v>137</v>
      </c>
      <c r="AU213" s="148" t="s">
        <v>83</v>
      </c>
      <c r="AV213" s="13" t="s">
        <v>83</v>
      </c>
      <c r="AW213" s="13" t="s">
        <v>37</v>
      </c>
      <c r="AX213" s="13" t="s">
        <v>81</v>
      </c>
      <c r="AY213" s="148" t="s">
        <v>123</v>
      </c>
    </row>
    <row r="214" spans="2:65" s="1" customFormat="1" ht="16.5" customHeight="1">
      <c r="B214" s="32"/>
      <c r="C214" s="122" t="s">
        <v>276</v>
      </c>
      <c r="D214" s="122" t="s">
        <v>126</v>
      </c>
      <c r="E214" s="123" t="s">
        <v>277</v>
      </c>
      <c r="F214" s="124" t="s">
        <v>278</v>
      </c>
      <c r="G214" s="125" t="s">
        <v>129</v>
      </c>
      <c r="H214" s="126">
        <v>381.35</v>
      </c>
      <c r="I214" s="127"/>
      <c r="J214" s="128">
        <f>ROUND(I214*H214,2)</f>
        <v>0</v>
      </c>
      <c r="K214" s="124" t="s">
        <v>130</v>
      </c>
      <c r="L214" s="32"/>
      <c r="M214" s="129" t="s">
        <v>19</v>
      </c>
      <c r="N214" s="130" t="s">
        <v>47</v>
      </c>
      <c r="P214" s="131">
        <f>O214*H214</f>
        <v>0</v>
      </c>
      <c r="Q214" s="131">
        <v>2.0000000000000002E-5</v>
      </c>
      <c r="R214" s="131">
        <f>Q214*H214</f>
        <v>7.627000000000001E-3</v>
      </c>
      <c r="S214" s="131">
        <v>1.0000000000000001E-5</v>
      </c>
      <c r="T214" s="132">
        <f>S214*H214</f>
        <v>3.8135000000000005E-3</v>
      </c>
      <c r="AR214" s="133" t="s">
        <v>131</v>
      </c>
      <c r="AT214" s="133" t="s">
        <v>126</v>
      </c>
      <c r="AU214" s="133" t="s">
        <v>83</v>
      </c>
      <c r="AY214" s="17" t="s">
        <v>123</v>
      </c>
      <c r="BE214" s="134">
        <f>IF(N214="základní",J214,0)</f>
        <v>0</v>
      </c>
      <c r="BF214" s="134">
        <f>IF(N214="snížená",J214,0)</f>
        <v>0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7" t="s">
        <v>81</v>
      </c>
      <c r="BK214" s="134">
        <f>ROUND(I214*H214,2)</f>
        <v>0</v>
      </c>
      <c r="BL214" s="17" t="s">
        <v>131</v>
      </c>
      <c r="BM214" s="133" t="s">
        <v>279</v>
      </c>
    </row>
    <row r="215" spans="2:65" s="1" customFormat="1" ht="11.25">
      <c r="B215" s="32"/>
      <c r="D215" s="135" t="s">
        <v>133</v>
      </c>
      <c r="F215" s="136" t="s">
        <v>280</v>
      </c>
      <c r="I215" s="137"/>
      <c r="L215" s="32"/>
      <c r="M215" s="138"/>
      <c r="T215" s="53"/>
      <c r="AT215" s="17" t="s">
        <v>133</v>
      </c>
      <c r="AU215" s="17" t="s">
        <v>83</v>
      </c>
    </row>
    <row r="216" spans="2:65" s="1" customFormat="1" ht="11.25">
      <c r="B216" s="32"/>
      <c r="D216" s="139" t="s">
        <v>135</v>
      </c>
      <c r="F216" s="140" t="s">
        <v>281</v>
      </c>
      <c r="I216" s="137"/>
      <c r="L216" s="32"/>
      <c r="M216" s="138"/>
      <c r="T216" s="53"/>
      <c r="AT216" s="17" t="s">
        <v>135</v>
      </c>
      <c r="AU216" s="17" t="s">
        <v>83</v>
      </c>
    </row>
    <row r="217" spans="2:65" s="12" customFormat="1" ht="11.25">
      <c r="B217" s="141"/>
      <c r="D217" s="135" t="s">
        <v>137</v>
      </c>
      <c r="E217" s="142" t="s">
        <v>19</v>
      </c>
      <c r="F217" s="143" t="s">
        <v>282</v>
      </c>
      <c r="H217" s="142" t="s">
        <v>19</v>
      </c>
      <c r="I217" s="144"/>
      <c r="L217" s="141"/>
      <c r="M217" s="145"/>
      <c r="T217" s="146"/>
      <c r="AT217" s="142" t="s">
        <v>137</v>
      </c>
      <c r="AU217" s="142" t="s">
        <v>83</v>
      </c>
      <c r="AV217" s="12" t="s">
        <v>81</v>
      </c>
      <c r="AW217" s="12" t="s">
        <v>37</v>
      </c>
      <c r="AX217" s="12" t="s">
        <v>76</v>
      </c>
      <c r="AY217" s="142" t="s">
        <v>123</v>
      </c>
    </row>
    <row r="218" spans="2:65" s="13" customFormat="1" ht="11.25">
      <c r="B218" s="147"/>
      <c r="D218" s="135" t="s">
        <v>137</v>
      </c>
      <c r="E218" s="148" t="s">
        <v>19</v>
      </c>
      <c r="F218" s="149" t="s">
        <v>283</v>
      </c>
      <c r="H218" s="150">
        <v>45.6</v>
      </c>
      <c r="I218" s="151"/>
      <c r="L218" s="147"/>
      <c r="M218" s="152"/>
      <c r="T218" s="153"/>
      <c r="AT218" s="148" t="s">
        <v>137</v>
      </c>
      <c r="AU218" s="148" t="s">
        <v>83</v>
      </c>
      <c r="AV218" s="13" t="s">
        <v>83</v>
      </c>
      <c r="AW218" s="13" t="s">
        <v>37</v>
      </c>
      <c r="AX218" s="13" t="s">
        <v>76</v>
      </c>
      <c r="AY218" s="148" t="s">
        <v>123</v>
      </c>
    </row>
    <row r="219" spans="2:65" s="12" customFormat="1" ht="11.25">
      <c r="B219" s="141"/>
      <c r="D219" s="135" t="s">
        <v>137</v>
      </c>
      <c r="E219" s="142" t="s">
        <v>19</v>
      </c>
      <c r="F219" s="143" t="s">
        <v>284</v>
      </c>
      <c r="H219" s="142" t="s">
        <v>19</v>
      </c>
      <c r="I219" s="144"/>
      <c r="L219" s="141"/>
      <c r="M219" s="145"/>
      <c r="T219" s="146"/>
      <c r="AT219" s="142" t="s">
        <v>137</v>
      </c>
      <c r="AU219" s="142" t="s">
        <v>83</v>
      </c>
      <c r="AV219" s="12" t="s">
        <v>81</v>
      </c>
      <c r="AW219" s="12" t="s">
        <v>37</v>
      </c>
      <c r="AX219" s="12" t="s">
        <v>76</v>
      </c>
      <c r="AY219" s="142" t="s">
        <v>123</v>
      </c>
    </row>
    <row r="220" spans="2:65" s="13" customFormat="1" ht="11.25">
      <c r="B220" s="147"/>
      <c r="D220" s="135" t="s">
        <v>137</v>
      </c>
      <c r="E220" s="148" t="s">
        <v>19</v>
      </c>
      <c r="F220" s="149" t="s">
        <v>285</v>
      </c>
      <c r="H220" s="150">
        <v>89.51</v>
      </c>
      <c r="I220" s="151"/>
      <c r="L220" s="147"/>
      <c r="M220" s="152"/>
      <c r="T220" s="153"/>
      <c r="AT220" s="148" t="s">
        <v>137</v>
      </c>
      <c r="AU220" s="148" t="s">
        <v>83</v>
      </c>
      <c r="AV220" s="13" t="s">
        <v>83</v>
      </c>
      <c r="AW220" s="13" t="s">
        <v>37</v>
      </c>
      <c r="AX220" s="13" t="s">
        <v>76</v>
      </c>
      <c r="AY220" s="148" t="s">
        <v>123</v>
      </c>
    </row>
    <row r="221" spans="2:65" s="12" customFormat="1" ht="11.25">
      <c r="B221" s="141"/>
      <c r="D221" s="135" t="s">
        <v>137</v>
      </c>
      <c r="E221" s="142" t="s">
        <v>19</v>
      </c>
      <c r="F221" s="143" t="s">
        <v>286</v>
      </c>
      <c r="H221" s="142" t="s">
        <v>19</v>
      </c>
      <c r="I221" s="144"/>
      <c r="L221" s="141"/>
      <c r="M221" s="145"/>
      <c r="T221" s="146"/>
      <c r="AT221" s="142" t="s">
        <v>137</v>
      </c>
      <c r="AU221" s="142" t="s">
        <v>83</v>
      </c>
      <c r="AV221" s="12" t="s">
        <v>81</v>
      </c>
      <c r="AW221" s="12" t="s">
        <v>37</v>
      </c>
      <c r="AX221" s="12" t="s">
        <v>76</v>
      </c>
      <c r="AY221" s="142" t="s">
        <v>123</v>
      </c>
    </row>
    <row r="222" spans="2:65" s="13" customFormat="1" ht="11.25">
      <c r="B222" s="147"/>
      <c r="D222" s="135" t="s">
        <v>137</v>
      </c>
      <c r="E222" s="148" t="s">
        <v>19</v>
      </c>
      <c r="F222" s="149" t="s">
        <v>287</v>
      </c>
      <c r="H222" s="150">
        <v>137.03</v>
      </c>
      <c r="I222" s="151"/>
      <c r="L222" s="147"/>
      <c r="M222" s="152"/>
      <c r="T222" s="153"/>
      <c r="AT222" s="148" t="s">
        <v>137</v>
      </c>
      <c r="AU222" s="148" t="s">
        <v>83</v>
      </c>
      <c r="AV222" s="13" t="s">
        <v>83</v>
      </c>
      <c r="AW222" s="13" t="s">
        <v>37</v>
      </c>
      <c r="AX222" s="13" t="s">
        <v>76</v>
      </c>
      <c r="AY222" s="148" t="s">
        <v>123</v>
      </c>
    </row>
    <row r="223" spans="2:65" s="12" customFormat="1" ht="11.25">
      <c r="B223" s="141"/>
      <c r="D223" s="135" t="s">
        <v>137</v>
      </c>
      <c r="E223" s="142" t="s">
        <v>19</v>
      </c>
      <c r="F223" s="143" t="s">
        <v>288</v>
      </c>
      <c r="H223" s="142" t="s">
        <v>19</v>
      </c>
      <c r="I223" s="144"/>
      <c r="L223" s="141"/>
      <c r="M223" s="145"/>
      <c r="T223" s="146"/>
      <c r="AT223" s="142" t="s">
        <v>137</v>
      </c>
      <c r="AU223" s="142" t="s">
        <v>83</v>
      </c>
      <c r="AV223" s="12" t="s">
        <v>81</v>
      </c>
      <c r="AW223" s="12" t="s">
        <v>37</v>
      </c>
      <c r="AX223" s="12" t="s">
        <v>76</v>
      </c>
      <c r="AY223" s="142" t="s">
        <v>123</v>
      </c>
    </row>
    <row r="224" spans="2:65" s="13" customFormat="1" ht="11.25">
      <c r="B224" s="147"/>
      <c r="D224" s="135" t="s">
        <v>137</v>
      </c>
      <c r="E224" s="148" t="s">
        <v>19</v>
      </c>
      <c r="F224" s="149" t="s">
        <v>289</v>
      </c>
      <c r="H224" s="150">
        <v>109.21</v>
      </c>
      <c r="I224" s="151"/>
      <c r="L224" s="147"/>
      <c r="M224" s="152"/>
      <c r="T224" s="153"/>
      <c r="AT224" s="148" t="s">
        <v>137</v>
      </c>
      <c r="AU224" s="148" t="s">
        <v>83</v>
      </c>
      <c r="AV224" s="13" t="s">
        <v>83</v>
      </c>
      <c r="AW224" s="13" t="s">
        <v>37</v>
      </c>
      <c r="AX224" s="13" t="s">
        <v>76</v>
      </c>
      <c r="AY224" s="148" t="s">
        <v>123</v>
      </c>
    </row>
    <row r="225" spans="2:65" s="14" customFormat="1" ht="11.25">
      <c r="B225" s="154"/>
      <c r="D225" s="135" t="s">
        <v>137</v>
      </c>
      <c r="E225" s="155" t="s">
        <v>19</v>
      </c>
      <c r="F225" s="156" t="s">
        <v>180</v>
      </c>
      <c r="H225" s="157">
        <v>381.34999999999997</v>
      </c>
      <c r="I225" s="158"/>
      <c r="L225" s="154"/>
      <c r="M225" s="159"/>
      <c r="T225" s="160"/>
      <c r="AT225" s="155" t="s">
        <v>137</v>
      </c>
      <c r="AU225" s="155" t="s">
        <v>83</v>
      </c>
      <c r="AV225" s="14" t="s">
        <v>131</v>
      </c>
      <c r="AW225" s="14" t="s">
        <v>37</v>
      </c>
      <c r="AX225" s="14" t="s">
        <v>81</v>
      </c>
      <c r="AY225" s="155" t="s">
        <v>123</v>
      </c>
    </row>
    <row r="226" spans="2:65" s="1" customFormat="1" ht="16.5" customHeight="1">
      <c r="B226" s="32"/>
      <c r="C226" s="122" t="s">
        <v>290</v>
      </c>
      <c r="D226" s="122" t="s">
        <v>126</v>
      </c>
      <c r="E226" s="123" t="s">
        <v>291</v>
      </c>
      <c r="F226" s="124" t="s">
        <v>292</v>
      </c>
      <c r="G226" s="125" t="s">
        <v>129</v>
      </c>
      <c r="H226" s="126">
        <v>1534.3230000000001</v>
      </c>
      <c r="I226" s="127"/>
      <c r="J226" s="128">
        <f>ROUND(I226*H226,2)</f>
        <v>0</v>
      </c>
      <c r="K226" s="124" t="s">
        <v>130</v>
      </c>
      <c r="L226" s="32"/>
      <c r="M226" s="129" t="s">
        <v>19</v>
      </c>
      <c r="N226" s="130" t="s">
        <v>47</v>
      </c>
      <c r="P226" s="131">
        <f>O226*H226</f>
        <v>0</v>
      </c>
      <c r="Q226" s="131">
        <v>0</v>
      </c>
      <c r="R226" s="131">
        <f>Q226*H226</f>
        <v>0</v>
      </c>
      <c r="S226" s="131">
        <v>0</v>
      </c>
      <c r="T226" s="132">
        <f>S226*H226</f>
        <v>0</v>
      </c>
      <c r="AR226" s="133" t="s">
        <v>131</v>
      </c>
      <c r="AT226" s="133" t="s">
        <v>126</v>
      </c>
      <c r="AU226" s="133" t="s">
        <v>83</v>
      </c>
      <c r="AY226" s="17" t="s">
        <v>123</v>
      </c>
      <c r="BE226" s="134">
        <f>IF(N226="základní",J226,0)</f>
        <v>0</v>
      </c>
      <c r="BF226" s="134">
        <f>IF(N226="snížená",J226,0)</f>
        <v>0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7" t="s">
        <v>81</v>
      </c>
      <c r="BK226" s="134">
        <f>ROUND(I226*H226,2)</f>
        <v>0</v>
      </c>
      <c r="BL226" s="17" t="s">
        <v>131</v>
      </c>
      <c r="BM226" s="133" t="s">
        <v>293</v>
      </c>
    </row>
    <row r="227" spans="2:65" s="1" customFormat="1" ht="11.25">
      <c r="B227" s="32"/>
      <c r="D227" s="135" t="s">
        <v>133</v>
      </c>
      <c r="F227" s="136" t="s">
        <v>294</v>
      </c>
      <c r="I227" s="137"/>
      <c r="L227" s="32"/>
      <c r="M227" s="138"/>
      <c r="T227" s="53"/>
      <c r="AT227" s="17" t="s">
        <v>133</v>
      </c>
      <c r="AU227" s="17" t="s">
        <v>83</v>
      </c>
    </row>
    <row r="228" spans="2:65" s="1" customFormat="1" ht="11.25">
      <c r="B228" s="32"/>
      <c r="D228" s="139" t="s">
        <v>135</v>
      </c>
      <c r="F228" s="140" t="s">
        <v>295</v>
      </c>
      <c r="I228" s="137"/>
      <c r="L228" s="32"/>
      <c r="M228" s="138"/>
      <c r="T228" s="53"/>
      <c r="AT228" s="17" t="s">
        <v>135</v>
      </c>
      <c r="AU228" s="17" t="s">
        <v>83</v>
      </c>
    </row>
    <row r="229" spans="2:65" s="12" customFormat="1" ht="11.25">
      <c r="B229" s="141"/>
      <c r="D229" s="135" t="s">
        <v>137</v>
      </c>
      <c r="E229" s="142" t="s">
        <v>19</v>
      </c>
      <c r="F229" s="143" t="s">
        <v>296</v>
      </c>
      <c r="H229" s="142" t="s">
        <v>19</v>
      </c>
      <c r="I229" s="144"/>
      <c r="L229" s="141"/>
      <c r="M229" s="145"/>
      <c r="T229" s="146"/>
      <c r="AT229" s="142" t="s">
        <v>137</v>
      </c>
      <c r="AU229" s="142" t="s">
        <v>83</v>
      </c>
      <c r="AV229" s="12" t="s">
        <v>81</v>
      </c>
      <c r="AW229" s="12" t="s">
        <v>37</v>
      </c>
      <c r="AX229" s="12" t="s">
        <v>76</v>
      </c>
      <c r="AY229" s="142" t="s">
        <v>123</v>
      </c>
    </row>
    <row r="230" spans="2:65" s="13" customFormat="1" ht="11.25">
      <c r="B230" s="147"/>
      <c r="D230" s="135" t="s">
        <v>137</v>
      </c>
      <c r="E230" s="148" t="s">
        <v>19</v>
      </c>
      <c r="F230" s="149" t="s">
        <v>297</v>
      </c>
      <c r="H230" s="150">
        <v>275.387</v>
      </c>
      <c r="I230" s="151"/>
      <c r="L230" s="147"/>
      <c r="M230" s="152"/>
      <c r="T230" s="153"/>
      <c r="AT230" s="148" t="s">
        <v>137</v>
      </c>
      <c r="AU230" s="148" t="s">
        <v>83</v>
      </c>
      <c r="AV230" s="13" t="s">
        <v>83</v>
      </c>
      <c r="AW230" s="13" t="s">
        <v>37</v>
      </c>
      <c r="AX230" s="13" t="s">
        <v>76</v>
      </c>
      <c r="AY230" s="148" t="s">
        <v>123</v>
      </c>
    </row>
    <row r="231" spans="2:65" s="12" customFormat="1" ht="11.25">
      <c r="B231" s="141"/>
      <c r="D231" s="135" t="s">
        <v>137</v>
      </c>
      <c r="E231" s="142" t="s">
        <v>19</v>
      </c>
      <c r="F231" s="143" t="s">
        <v>298</v>
      </c>
      <c r="H231" s="142" t="s">
        <v>19</v>
      </c>
      <c r="I231" s="144"/>
      <c r="L231" s="141"/>
      <c r="M231" s="145"/>
      <c r="T231" s="146"/>
      <c r="AT231" s="142" t="s">
        <v>137</v>
      </c>
      <c r="AU231" s="142" t="s">
        <v>83</v>
      </c>
      <c r="AV231" s="12" t="s">
        <v>81</v>
      </c>
      <c r="AW231" s="12" t="s">
        <v>37</v>
      </c>
      <c r="AX231" s="12" t="s">
        <v>76</v>
      </c>
      <c r="AY231" s="142" t="s">
        <v>123</v>
      </c>
    </row>
    <row r="232" spans="2:65" s="13" customFormat="1" ht="11.25">
      <c r="B232" s="147"/>
      <c r="D232" s="135" t="s">
        <v>137</v>
      </c>
      <c r="E232" s="148" t="s">
        <v>19</v>
      </c>
      <c r="F232" s="149" t="s">
        <v>299</v>
      </c>
      <c r="H232" s="150">
        <v>-45.6</v>
      </c>
      <c r="I232" s="151"/>
      <c r="L232" s="147"/>
      <c r="M232" s="152"/>
      <c r="T232" s="153"/>
      <c r="AT232" s="148" t="s">
        <v>137</v>
      </c>
      <c r="AU232" s="148" t="s">
        <v>83</v>
      </c>
      <c r="AV232" s="13" t="s">
        <v>83</v>
      </c>
      <c r="AW232" s="13" t="s">
        <v>37</v>
      </c>
      <c r="AX232" s="13" t="s">
        <v>76</v>
      </c>
      <c r="AY232" s="148" t="s">
        <v>123</v>
      </c>
    </row>
    <row r="233" spans="2:65" s="12" customFormat="1" ht="11.25">
      <c r="B233" s="141"/>
      <c r="D233" s="135" t="s">
        <v>137</v>
      </c>
      <c r="E233" s="142" t="s">
        <v>19</v>
      </c>
      <c r="F233" s="143" t="s">
        <v>300</v>
      </c>
      <c r="H233" s="142" t="s">
        <v>19</v>
      </c>
      <c r="I233" s="144"/>
      <c r="L233" s="141"/>
      <c r="M233" s="145"/>
      <c r="T233" s="146"/>
      <c r="AT233" s="142" t="s">
        <v>137</v>
      </c>
      <c r="AU233" s="142" t="s">
        <v>83</v>
      </c>
      <c r="AV233" s="12" t="s">
        <v>81</v>
      </c>
      <c r="AW233" s="12" t="s">
        <v>37</v>
      </c>
      <c r="AX233" s="12" t="s">
        <v>76</v>
      </c>
      <c r="AY233" s="142" t="s">
        <v>123</v>
      </c>
    </row>
    <row r="234" spans="2:65" s="13" customFormat="1" ht="11.25">
      <c r="B234" s="147"/>
      <c r="D234" s="135" t="s">
        <v>137</v>
      </c>
      <c r="E234" s="148" t="s">
        <v>19</v>
      </c>
      <c r="F234" s="149" t="s">
        <v>301</v>
      </c>
      <c r="H234" s="150">
        <v>474</v>
      </c>
      <c r="I234" s="151"/>
      <c r="L234" s="147"/>
      <c r="M234" s="152"/>
      <c r="T234" s="153"/>
      <c r="AT234" s="148" t="s">
        <v>137</v>
      </c>
      <c r="AU234" s="148" t="s">
        <v>83</v>
      </c>
      <c r="AV234" s="13" t="s">
        <v>83</v>
      </c>
      <c r="AW234" s="13" t="s">
        <v>37</v>
      </c>
      <c r="AX234" s="13" t="s">
        <v>76</v>
      </c>
      <c r="AY234" s="148" t="s">
        <v>123</v>
      </c>
    </row>
    <row r="235" spans="2:65" s="12" customFormat="1" ht="11.25">
      <c r="B235" s="141"/>
      <c r="D235" s="135" t="s">
        <v>137</v>
      </c>
      <c r="E235" s="142" t="s">
        <v>19</v>
      </c>
      <c r="F235" s="143" t="s">
        <v>302</v>
      </c>
      <c r="H235" s="142" t="s">
        <v>19</v>
      </c>
      <c r="I235" s="144"/>
      <c r="L235" s="141"/>
      <c r="M235" s="145"/>
      <c r="T235" s="146"/>
      <c r="AT235" s="142" t="s">
        <v>137</v>
      </c>
      <c r="AU235" s="142" t="s">
        <v>83</v>
      </c>
      <c r="AV235" s="12" t="s">
        <v>81</v>
      </c>
      <c r="AW235" s="12" t="s">
        <v>37</v>
      </c>
      <c r="AX235" s="12" t="s">
        <v>76</v>
      </c>
      <c r="AY235" s="142" t="s">
        <v>123</v>
      </c>
    </row>
    <row r="236" spans="2:65" s="13" customFormat="1" ht="11.25">
      <c r="B236" s="147"/>
      <c r="D236" s="135" t="s">
        <v>137</v>
      </c>
      <c r="E236" s="148" t="s">
        <v>19</v>
      </c>
      <c r="F236" s="149" t="s">
        <v>303</v>
      </c>
      <c r="H236" s="150">
        <v>-89.51</v>
      </c>
      <c r="I236" s="151"/>
      <c r="L236" s="147"/>
      <c r="M236" s="152"/>
      <c r="T236" s="153"/>
      <c r="AT236" s="148" t="s">
        <v>137</v>
      </c>
      <c r="AU236" s="148" t="s">
        <v>83</v>
      </c>
      <c r="AV236" s="13" t="s">
        <v>83</v>
      </c>
      <c r="AW236" s="13" t="s">
        <v>37</v>
      </c>
      <c r="AX236" s="13" t="s">
        <v>76</v>
      </c>
      <c r="AY236" s="148" t="s">
        <v>123</v>
      </c>
    </row>
    <row r="237" spans="2:65" s="12" customFormat="1" ht="11.25">
      <c r="B237" s="141"/>
      <c r="D237" s="135" t="s">
        <v>137</v>
      </c>
      <c r="E237" s="142" t="s">
        <v>19</v>
      </c>
      <c r="F237" s="143" t="s">
        <v>304</v>
      </c>
      <c r="H237" s="142" t="s">
        <v>19</v>
      </c>
      <c r="I237" s="144"/>
      <c r="L237" s="141"/>
      <c r="M237" s="145"/>
      <c r="T237" s="146"/>
      <c r="AT237" s="142" t="s">
        <v>137</v>
      </c>
      <c r="AU237" s="142" t="s">
        <v>83</v>
      </c>
      <c r="AV237" s="12" t="s">
        <v>81</v>
      </c>
      <c r="AW237" s="12" t="s">
        <v>37</v>
      </c>
      <c r="AX237" s="12" t="s">
        <v>76</v>
      </c>
      <c r="AY237" s="142" t="s">
        <v>123</v>
      </c>
    </row>
    <row r="238" spans="2:65" s="13" customFormat="1" ht="11.25">
      <c r="B238" s="147"/>
      <c r="D238" s="135" t="s">
        <v>137</v>
      </c>
      <c r="E238" s="148" t="s">
        <v>19</v>
      </c>
      <c r="F238" s="149" t="s">
        <v>305</v>
      </c>
      <c r="H238" s="150">
        <v>525</v>
      </c>
      <c r="I238" s="151"/>
      <c r="L238" s="147"/>
      <c r="M238" s="152"/>
      <c r="T238" s="153"/>
      <c r="AT238" s="148" t="s">
        <v>137</v>
      </c>
      <c r="AU238" s="148" t="s">
        <v>83</v>
      </c>
      <c r="AV238" s="13" t="s">
        <v>83</v>
      </c>
      <c r="AW238" s="13" t="s">
        <v>37</v>
      </c>
      <c r="AX238" s="13" t="s">
        <v>76</v>
      </c>
      <c r="AY238" s="148" t="s">
        <v>123</v>
      </c>
    </row>
    <row r="239" spans="2:65" s="12" customFormat="1" ht="11.25">
      <c r="B239" s="141"/>
      <c r="D239" s="135" t="s">
        <v>137</v>
      </c>
      <c r="E239" s="142" t="s">
        <v>19</v>
      </c>
      <c r="F239" s="143" t="s">
        <v>306</v>
      </c>
      <c r="H239" s="142" t="s">
        <v>19</v>
      </c>
      <c r="I239" s="144"/>
      <c r="L239" s="141"/>
      <c r="M239" s="145"/>
      <c r="T239" s="146"/>
      <c r="AT239" s="142" t="s">
        <v>137</v>
      </c>
      <c r="AU239" s="142" t="s">
        <v>83</v>
      </c>
      <c r="AV239" s="12" t="s">
        <v>81</v>
      </c>
      <c r="AW239" s="12" t="s">
        <v>37</v>
      </c>
      <c r="AX239" s="12" t="s">
        <v>76</v>
      </c>
      <c r="AY239" s="142" t="s">
        <v>123</v>
      </c>
    </row>
    <row r="240" spans="2:65" s="13" customFormat="1" ht="11.25">
      <c r="B240" s="147"/>
      <c r="D240" s="135" t="s">
        <v>137</v>
      </c>
      <c r="E240" s="148" t="s">
        <v>19</v>
      </c>
      <c r="F240" s="149" t="s">
        <v>307</v>
      </c>
      <c r="H240" s="150">
        <v>-137.03</v>
      </c>
      <c r="I240" s="151"/>
      <c r="L240" s="147"/>
      <c r="M240" s="152"/>
      <c r="T240" s="153"/>
      <c r="AT240" s="148" t="s">
        <v>137</v>
      </c>
      <c r="AU240" s="148" t="s">
        <v>83</v>
      </c>
      <c r="AV240" s="13" t="s">
        <v>83</v>
      </c>
      <c r="AW240" s="13" t="s">
        <v>37</v>
      </c>
      <c r="AX240" s="13" t="s">
        <v>76</v>
      </c>
      <c r="AY240" s="148" t="s">
        <v>123</v>
      </c>
    </row>
    <row r="241" spans="2:65" s="12" customFormat="1" ht="11.25">
      <c r="B241" s="141"/>
      <c r="D241" s="135" t="s">
        <v>137</v>
      </c>
      <c r="E241" s="142" t="s">
        <v>19</v>
      </c>
      <c r="F241" s="143" t="s">
        <v>308</v>
      </c>
      <c r="H241" s="142" t="s">
        <v>19</v>
      </c>
      <c r="I241" s="144"/>
      <c r="L241" s="141"/>
      <c r="M241" s="145"/>
      <c r="T241" s="146"/>
      <c r="AT241" s="142" t="s">
        <v>137</v>
      </c>
      <c r="AU241" s="142" t="s">
        <v>83</v>
      </c>
      <c r="AV241" s="12" t="s">
        <v>81</v>
      </c>
      <c r="AW241" s="12" t="s">
        <v>37</v>
      </c>
      <c r="AX241" s="12" t="s">
        <v>76</v>
      </c>
      <c r="AY241" s="142" t="s">
        <v>123</v>
      </c>
    </row>
    <row r="242" spans="2:65" s="13" customFormat="1" ht="11.25">
      <c r="B242" s="147"/>
      <c r="D242" s="135" t="s">
        <v>137</v>
      </c>
      <c r="E242" s="148" t="s">
        <v>19</v>
      </c>
      <c r="F242" s="149" t="s">
        <v>309</v>
      </c>
      <c r="H242" s="150">
        <v>484</v>
      </c>
      <c r="I242" s="151"/>
      <c r="L242" s="147"/>
      <c r="M242" s="152"/>
      <c r="T242" s="153"/>
      <c r="AT242" s="148" t="s">
        <v>137</v>
      </c>
      <c r="AU242" s="148" t="s">
        <v>83</v>
      </c>
      <c r="AV242" s="13" t="s">
        <v>83</v>
      </c>
      <c r="AW242" s="13" t="s">
        <v>37</v>
      </c>
      <c r="AX242" s="13" t="s">
        <v>76</v>
      </c>
      <c r="AY242" s="148" t="s">
        <v>123</v>
      </c>
    </row>
    <row r="243" spans="2:65" s="12" customFormat="1" ht="11.25">
      <c r="B243" s="141"/>
      <c r="D243" s="135" t="s">
        <v>137</v>
      </c>
      <c r="E243" s="142" t="s">
        <v>19</v>
      </c>
      <c r="F243" s="143" t="s">
        <v>310</v>
      </c>
      <c r="H243" s="142" t="s">
        <v>19</v>
      </c>
      <c r="I243" s="144"/>
      <c r="L243" s="141"/>
      <c r="M243" s="145"/>
      <c r="T243" s="146"/>
      <c r="AT243" s="142" t="s">
        <v>137</v>
      </c>
      <c r="AU243" s="142" t="s">
        <v>83</v>
      </c>
      <c r="AV243" s="12" t="s">
        <v>81</v>
      </c>
      <c r="AW243" s="12" t="s">
        <v>37</v>
      </c>
      <c r="AX243" s="12" t="s">
        <v>76</v>
      </c>
      <c r="AY243" s="142" t="s">
        <v>123</v>
      </c>
    </row>
    <row r="244" spans="2:65" s="13" customFormat="1" ht="11.25">
      <c r="B244" s="147"/>
      <c r="D244" s="135" t="s">
        <v>137</v>
      </c>
      <c r="E244" s="148" t="s">
        <v>19</v>
      </c>
      <c r="F244" s="149" t="s">
        <v>311</v>
      </c>
      <c r="H244" s="150">
        <v>-109.21</v>
      </c>
      <c r="I244" s="151"/>
      <c r="L244" s="147"/>
      <c r="M244" s="152"/>
      <c r="T244" s="153"/>
      <c r="AT244" s="148" t="s">
        <v>137</v>
      </c>
      <c r="AU244" s="148" t="s">
        <v>83</v>
      </c>
      <c r="AV244" s="13" t="s">
        <v>83</v>
      </c>
      <c r="AW244" s="13" t="s">
        <v>37</v>
      </c>
      <c r="AX244" s="13" t="s">
        <v>76</v>
      </c>
      <c r="AY244" s="148" t="s">
        <v>123</v>
      </c>
    </row>
    <row r="245" spans="2:65" s="12" customFormat="1" ht="11.25">
      <c r="B245" s="141"/>
      <c r="D245" s="135" t="s">
        <v>137</v>
      </c>
      <c r="E245" s="142" t="s">
        <v>19</v>
      </c>
      <c r="F245" s="143" t="s">
        <v>312</v>
      </c>
      <c r="H245" s="142" t="s">
        <v>19</v>
      </c>
      <c r="I245" s="144"/>
      <c r="L245" s="141"/>
      <c r="M245" s="145"/>
      <c r="T245" s="146"/>
      <c r="AT245" s="142" t="s">
        <v>137</v>
      </c>
      <c r="AU245" s="142" t="s">
        <v>83</v>
      </c>
      <c r="AV245" s="12" t="s">
        <v>81</v>
      </c>
      <c r="AW245" s="12" t="s">
        <v>37</v>
      </c>
      <c r="AX245" s="12" t="s">
        <v>76</v>
      </c>
      <c r="AY245" s="142" t="s">
        <v>123</v>
      </c>
    </row>
    <row r="246" spans="2:65" s="13" customFormat="1" ht="11.25">
      <c r="B246" s="147"/>
      <c r="D246" s="135" t="s">
        <v>137</v>
      </c>
      <c r="E246" s="148" t="s">
        <v>19</v>
      </c>
      <c r="F246" s="149" t="s">
        <v>313</v>
      </c>
      <c r="H246" s="150">
        <v>157.286</v>
      </c>
      <c r="I246" s="151"/>
      <c r="L246" s="147"/>
      <c r="M246" s="152"/>
      <c r="T246" s="153"/>
      <c r="AT246" s="148" t="s">
        <v>137</v>
      </c>
      <c r="AU246" s="148" t="s">
        <v>83</v>
      </c>
      <c r="AV246" s="13" t="s">
        <v>83</v>
      </c>
      <c r="AW246" s="13" t="s">
        <v>37</v>
      </c>
      <c r="AX246" s="13" t="s">
        <v>76</v>
      </c>
      <c r="AY246" s="148" t="s">
        <v>123</v>
      </c>
    </row>
    <row r="247" spans="2:65" s="14" customFormat="1" ht="11.25">
      <c r="B247" s="154"/>
      <c r="D247" s="135" t="s">
        <v>137</v>
      </c>
      <c r="E247" s="155" t="s">
        <v>19</v>
      </c>
      <c r="F247" s="156" t="s">
        <v>180</v>
      </c>
      <c r="H247" s="157">
        <v>1534.3230000000001</v>
      </c>
      <c r="I247" s="158"/>
      <c r="L247" s="154"/>
      <c r="M247" s="159"/>
      <c r="T247" s="160"/>
      <c r="AT247" s="155" t="s">
        <v>137</v>
      </c>
      <c r="AU247" s="155" t="s">
        <v>83</v>
      </c>
      <c r="AV247" s="14" t="s">
        <v>131</v>
      </c>
      <c r="AW247" s="14" t="s">
        <v>37</v>
      </c>
      <c r="AX247" s="14" t="s">
        <v>81</v>
      </c>
      <c r="AY247" s="155" t="s">
        <v>123</v>
      </c>
    </row>
    <row r="248" spans="2:65" s="1" customFormat="1" ht="16.5" customHeight="1">
      <c r="B248" s="32"/>
      <c r="C248" s="122" t="s">
        <v>314</v>
      </c>
      <c r="D248" s="122" t="s">
        <v>126</v>
      </c>
      <c r="E248" s="123" t="s">
        <v>315</v>
      </c>
      <c r="F248" s="124" t="s">
        <v>316</v>
      </c>
      <c r="G248" s="125" t="s">
        <v>129</v>
      </c>
      <c r="H248" s="126">
        <v>21.765000000000001</v>
      </c>
      <c r="I248" s="127"/>
      <c r="J248" s="128">
        <f>ROUND(I248*H248,2)</f>
        <v>0</v>
      </c>
      <c r="K248" s="124" t="s">
        <v>130</v>
      </c>
      <c r="L248" s="32"/>
      <c r="M248" s="129" t="s">
        <v>19</v>
      </c>
      <c r="N248" s="130" t="s">
        <v>47</v>
      </c>
      <c r="P248" s="131">
        <f>O248*H248</f>
        <v>0</v>
      </c>
      <c r="Q248" s="131">
        <v>4.9840000000000002E-2</v>
      </c>
      <c r="R248" s="131">
        <f>Q248*H248</f>
        <v>1.0847676000000002</v>
      </c>
      <c r="S248" s="131">
        <v>0</v>
      </c>
      <c r="T248" s="132">
        <f>S248*H248</f>
        <v>0</v>
      </c>
      <c r="AR248" s="133" t="s">
        <v>131</v>
      </c>
      <c r="AT248" s="133" t="s">
        <v>126</v>
      </c>
      <c r="AU248" s="133" t="s">
        <v>83</v>
      </c>
      <c r="AY248" s="17" t="s">
        <v>123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7" t="s">
        <v>81</v>
      </c>
      <c r="BK248" s="134">
        <f>ROUND(I248*H248,2)</f>
        <v>0</v>
      </c>
      <c r="BL248" s="17" t="s">
        <v>131</v>
      </c>
      <c r="BM248" s="133" t="s">
        <v>317</v>
      </c>
    </row>
    <row r="249" spans="2:65" s="1" customFormat="1" ht="11.25">
      <c r="B249" s="32"/>
      <c r="D249" s="135" t="s">
        <v>133</v>
      </c>
      <c r="F249" s="136" t="s">
        <v>318</v>
      </c>
      <c r="I249" s="137"/>
      <c r="L249" s="32"/>
      <c r="M249" s="138"/>
      <c r="T249" s="53"/>
      <c r="AT249" s="17" t="s">
        <v>133</v>
      </c>
      <c r="AU249" s="17" t="s">
        <v>83</v>
      </c>
    </row>
    <row r="250" spans="2:65" s="1" customFormat="1" ht="11.25">
      <c r="B250" s="32"/>
      <c r="D250" s="139" t="s">
        <v>135</v>
      </c>
      <c r="F250" s="140" t="s">
        <v>319</v>
      </c>
      <c r="I250" s="137"/>
      <c r="L250" s="32"/>
      <c r="M250" s="138"/>
      <c r="T250" s="53"/>
      <c r="AT250" s="17" t="s">
        <v>135</v>
      </c>
      <c r="AU250" s="17" t="s">
        <v>83</v>
      </c>
    </row>
    <row r="251" spans="2:65" s="12" customFormat="1" ht="11.25">
      <c r="B251" s="141"/>
      <c r="D251" s="135" t="s">
        <v>137</v>
      </c>
      <c r="E251" s="142" t="s">
        <v>19</v>
      </c>
      <c r="F251" s="143" t="s">
        <v>320</v>
      </c>
      <c r="H251" s="142" t="s">
        <v>19</v>
      </c>
      <c r="I251" s="144"/>
      <c r="L251" s="141"/>
      <c r="M251" s="145"/>
      <c r="T251" s="146"/>
      <c r="AT251" s="142" t="s">
        <v>137</v>
      </c>
      <c r="AU251" s="142" t="s">
        <v>83</v>
      </c>
      <c r="AV251" s="12" t="s">
        <v>81</v>
      </c>
      <c r="AW251" s="12" t="s">
        <v>37</v>
      </c>
      <c r="AX251" s="12" t="s">
        <v>76</v>
      </c>
      <c r="AY251" s="142" t="s">
        <v>123</v>
      </c>
    </row>
    <row r="252" spans="2:65" s="13" customFormat="1" ht="11.25">
      <c r="B252" s="147"/>
      <c r="D252" s="135" t="s">
        <v>137</v>
      </c>
      <c r="E252" s="148" t="s">
        <v>19</v>
      </c>
      <c r="F252" s="149" t="s">
        <v>321</v>
      </c>
      <c r="H252" s="150">
        <v>21.765000000000001</v>
      </c>
      <c r="I252" s="151"/>
      <c r="L252" s="147"/>
      <c r="M252" s="152"/>
      <c r="T252" s="153"/>
      <c r="AT252" s="148" t="s">
        <v>137</v>
      </c>
      <c r="AU252" s="148" t="s">
        <v>83</v>
      </c>
      <c r="AV252" s="13" t="s">
        <v>83</v>
      </c>
      <c r="AW252" s="13" t="s">
        <v>37</v>
      </c>
      <c r="AX252" s="13" t="s">
        <v>81</v>
      </c>
      <c r="AY252" s="148" t="s">
        <v>123</v>
      </c>
    </row>
    <row r="253" spans="2:65" s="1" customFormat="1" ht="16.5" customHeight="1">
      <c r="B253" s="32"/>
      <c r="C253" s="122" t="s">
        <v>322</v>
      </c>
      <c r="D253" s="122" t="s">
        <v>126</v>
      </c>
      <c r="E253" s="123" t="s">
        <v>323</v>
      </c>
      <c r="F253" s="124" t="s">
        <v>324</v>
      </c>
      <c r="G253" s="125" t="s">
        <v>211</v>
      </c>
      <c r="H253" s="126">
        <v>551</v>
      </c>
      <c r="I253" s="127"/>
      <c r="J253" s="128">
        <f>ROUND(I253*H253,2)</f>
        <v>0</v>
      </c>
      <c r="K253" s="124" t="s">
        <v>19</v>
      </c>
      <c r="L253" s="32"/>
      <c r="M253" s="129" t="s">
        <v>19</v>
      </c>
      <c r="N253" s="130" t="s">
        <v>47</v>
      </c>
      <c r="P253" s="131">
        <f>O253*H253</f>
        <v>0</v>
      </c>
      <c r="Q253" s="131">
        <v>0</v>
      </c>
      <c r="R253" s="131">
        <f>Q253*H253</f>
        <v>0</v>
      </c>
      <c r="S253" s="131">
        <v>0</v>
      </c>
      <c r="T253" s="132">
        <f>S253*H253</f>
        <v>0</v>
      </c>
      <c r="AR253" s="133" t="s">
        <v>131</v>
      </c>
      <c r="AT253" s="133" t="s">
        <v>126</v>
      </c>
      <c r="AU253" s="133" t="s">
        <v>83</v>
      </c>
      <c r="AY253" s="17" t="s">
        <v>123</v>
      </c>
      <c r="BE253" s="134">
        <f>IF(N253="základní",J253,0)</f>
        <v>0</v>
      </c>
      <c r="BF253" s="134">
        <f>IF(N253="snížená",J253,0)</f>
        <v>0</v>
      </c>
      <c r="BG253" s="134">
        <f>IF(N253="zákl. přenesená",J253,0)</f>
        <v>0</v>
      </c>
      <c r="BH253" s="134">
        <f>IF(N253="sníž. přenesená",J253,0)</f>
        <v>0</v>
      </c>
      <c r="BI253" s="134">
        <f>IF(N253="nulová",J253,0)</f>
        <v>0</v>
      </c>
      <c r="BJ253" s="17" t="s">
        <v>81</v>
      </c>
      <c r="BK253" s="134">
        <f>ROUND(I253*H253,2)</f>
        <v>0</v>
      </c>
      <c r="BL253" s="17" t="s">
        <v>131</v>
      </c>
      <c r="BM253" s="133" t="s">
        <v>325</v>
      </c>
    </row>
    <row r="254" spans="2:65" s="1" customFormat="1" ht="11.25">
      <c r="B254" s="32"/>
      <c r="D254" s="135" t="s">
        <v>133</v>
      </c>
      <c r="F254" s="136" t="s">
        <v>324</v>
      </c>
      <c r="I254" s="137"/>
      <c r="L254" s="32"/>
      <c r="M254" s="138"/>
      <c r="T254" s="53"/>
      <c r="AT254" s="17" t="s">
        <v>133</v>
      </c>
      <c r="AU254" s="17" t="s">
        <v>83</v>
      </c>
    </row>
    <row r="255" spans="2:65" s="12" customFormat="1" ht="11.25">
      <c r="B255" s="141"/>
      <c r="D255" s="135" t="s">
        <v>137</v>
      </c>
      <c r="E255" s="142" t="s">
        <v>19</v>
      </c>
      <c r="F255" s="143" t="s">
        <v>326</v>
      </c>
      <c r="H255" s="142" t="s">
        <v>19</v>
      </c>
      <c r="I255" s="144"/>
      <c r="L255" s="141"/>
      <c r="M255" s="145"/>
      <c r="T255" s="146"/>
      <c r="AT255" s="142" t="s">
        <v>137</v>
      </c>
      <c r="AU255" s="142" t="s">
        <v>83</v>
      </c>
      <c r="AV255" s="12" t="s">
        <v>81</v>
      </c>
      <c r="AW255" s="12" t="s">
        <v>37</v>
      </c>
      <c r="AX255" s="12" t="s">
        <v>76</v>
      </c>
      <c r="AY255" s="142" t="s">
        <v>123</v>
      </c>
    </row>
    <row r="256" spans="2:65" s="13" customFormat="1" ht="11.25">
      <c r="B256" s="147"/>
      <c r="D256" s="135" t="s">
        <v>137</v>
      </c>
      <c r="E256" s="148" t="s">
        <v>19</v>
      </c>
      <c r="F256" s="149" t="s">
        <v>327</v>
      </c>
      <c r="H256" s="150">
        <v>166</v>
      </c>
      <c r="I256" s="151"/>
      <c r="L256" s="147"/>
      <c r="M256" s="152"/>
      <c r="T256" s="153"/>
      <c r="AT256" s="148" t="s">
        <v>137</v>
      </c>
      <c r="AU256" s="148" t="s">
        <v>83</v>
      </c>
      <c r="AV256" s="13" t="s">
        <v>83</v>
      </c>
      <c r="AW256" s="13" t="s">
        <v>37</v>
      </c>
      <c r="AX256" s="13" t="s">
        <v>76</v>
      </c>
      <c r="AY256" s="148" t="s">
        <v>123</v>
      </c>
    </row>
    <row r="257" spans="2:65" s="12" customFormat="1" ht="11.25">
      <c r="B257" s="141"/>
      <c r="D257" s="135" t="s">
        <v>137</v>
      </c>
      <c r="E257" s="142" t="s">
        <v>19</v>
      </c>
      <c r="F257" s="143" t="s">
        <v>328</v>
      </c>
      <c r="H257" s="142" t="s">
        <v>19</v>
      </c>
      <c r="I257" s="144"/>
      <c r="L257" s="141"/>
      <c r="M257" s="145"/>
      <c r="T257" s="146"/>
      <c r="AT257" s="142" t="s">
        <v>137</v>
      </c>
      <c r="AU257" s="142" t="s">
        <v>83</v>
      </c>
      <c r="AV257" s="12" t="s">
        <v>81</v>
      </c>
      <c r="AW257" s="12" t="s">
        <v>37</v>
      </c>
      <c r="AX257" s="12" t="s">
        <v>76</v>
      </c>
      <c r="AY257" s="142" t="s">
        <v>123</v>
      </c>
    </row>
    <row r="258" spans="2:65" s="13" customFormat="1" ht="11.25">
      <c r="B258" s="147"/>
      <c r="D258" s="135" t="s">
        <v>137</v>
      </c>
      <c r="E258" s="148" t="s">
        <v>19</v>
      </c>
      <c r="F258" s="149" t="s">
        <v>329</v>
      </c>
      <c r="H258" s="150">
        <v>161</v>
      </c>
      <c r="I258" s="151"/>
      <c r="L258" s="147"/>
      <c r="M258" s="152"/>
      <c r="T258" s="153"/>
      <c r="AT258" s="148" t="s">
        <v>137</v>
      </c>
      <c r="AU258" s="148" t="s">
        <v>83</v>
      </c>
      <c r="AV258" s="13" t="s">
        <v>83</v>
      </c>
      <c r="AW258" s="13" t="s">
        <v>37</v>
      </c>
      <c r="AX258" s="13" t="s">
        <v>76</v>
      </c>
      <c r="AY258" s="148" t="s">
        <v>123</v>
      </c>
    </row>
    <row r="259" spans="2:65" s="12" customFormat="1" ht="11.25">
      <c r="B259" s="141"/>
      <c r="D259" s="135" t="s">
        <v>137</v>
      </c>
      <c r="E259" s="142" t="s">
        <v>19</v>
      </c>
      <c r="F259" s="143" t="s">
        <v>330</v>
      </c>
      <c r="H259" s="142" t="s">
        <v>19</v>
      </c>
      <c r="I259" s="144"/>
      <c r="L259" s="141"/>
      <c r="M259" s="145"/>
      <c r="T259" s="146"/>
      <c r="AT259" s="142" t="s">
        <v>137</v>
      </c>
      <c r="AU259" s="142" t="s">
        <v>83</v>
      </c>
      <c r="AV259" s="12" t="s">
        <v>81</v>
      </c>
      <c r="AW259" s="12" t="s">
        <v>37</v>
      </c>
      <c r="AX259" s="12" t="s">
        <v>76</v>
      </c>
      <c r="AY259" s="142" t="s">
        <v>123</v>
      </c>
    </row>
    <row r="260" spans="2:65" s="13" customFormat="1" ht="11.25">
      <c r="B260" s="147"/>
      <c r="D260" s="135" t="s">
        <v>137</v>
      </c>
      <c r="E260" s="148" t="s">
        <v>19</v>
      </c>
      <c r="F260" s="149" t="s">
        <v>331</v>
      </c>
      <c r="H260" s="150">
        <v>132</v>
      </c>
      <c r="I260" s="151"/>
      <c r="L260" s="147"/>
      <c r="M260" s="152"/>
      <c r="T260" s="153"/>
      <c r="AT260" s="148" t="s">
        <v>137</v>
      </c>
      <c r="AU260" s="148" t="s">
        <v>83</v>
      </c>
      <c r="AV260" s="13" t="s">
        <v>83</v>
      </c>
      <c r="AW260" s="13" t="s">
        <v>37</v>
      </c>
      <c r="AX260" s="13" t="s">
        <v>76</v>
      </c>
      <c r="AY260" s="148" t="s">
        <v>123</v>
      </c>
    </row>
    <row r="261" spans="2:65" s="12" customFormat="1" ht="11.25">
      <c r="B261" s="141"/>
      <c r="D261" s="135" t="s">
        <v>137</v>
      </c>
      <c r="E261" s="142" t="s">
        <v>19</v>
      </c>
      <c r="F261" s="143" t="s">
        <v>332</v>
      </c>
      <c r="H261" s="142" t="s">
        <v>19</v>
      </c>
      <c r="I261" s="144"/>
      <c r="L261" s="141"/>
      <c r="M261" s="145"/>
      <c r="T261" s="146"/>
      <c r="AT261" s="142" t="s">
        <v>137</v>
      </c>
      <c r="AU261" s="142" t="s">
        <v>83</v>
      </c>
      <c r="AV261" s="12" t="s">
        <v>81</v>
      </c>
      <c r="AW261" s="12" t="s">
        <v>37</v>
      </c>
      <c r="AX261" s="12" t="s">
        <v>76</v>
      </c>
      <c r="AY261" s="142" t="s">
        <v>123</v>
      </c>
    </row>
    <row r="262" spans="2:65" s="13" customFormat="1" ht="11.25">
      <c r="B262" s="147"/>
      <c r="D262" s="135" t="s">
        <v>137</v>
      </c>
      <c r="E262" s="148" t="s">
        <v>19</v>
      </c>
      <c r="F262" s="149" t="s">
        <v>333</v>
      </c>
      <c r="H262" s="150">
        <v>92</v>
      </c>
      <c r="I262" s="151"/>
      <c r="L262" s="147"/>
      <c r="M262" s="152"/>
      <c r="T262" s="153"/>
      <c r="AT262" s="148" t="s">
        <v>137</v>
      </c>
      <c r="AU262" s="148" t="s">
        <v>83</v>
      </c>
      <c r="AV262" s="13" t="s">
        <v>83</v>
      </c>
      <c r="AW262" s="13" t="s">
        <v>37</v>
      </c>
      <c r="AX262" s="13" t="s">
        <v>76</v>
      </c>
      <c r="AY262" s="148" t="s">
        <v>123</v>
      </c>
    </row>
    <row r="263" spans="2:65" s="14" customFormat="1" ht="11.25">
      <c r="B263" s="154"/>
      <c r="D263" s="135" t="s">
        <v>137</v>
      </c>
      <c r="E263" s="155" t="s">
        <v>19</v>
      </c>
      <c r="F263" s="156" t="s">
        <v>180</v>
      </c>
      <c r="H263" s="157">
        <v>551</v>
      </c>
      <c r="I263" s="158"/>
      <c r="L263" s="154"/>
      <c r="M263" s="159"/>
      <c r="T263" s="160"/>
      <c r="AT263" s="155" t="s">
        <v>137</v>
      </c>
      <c r="AU263" s="155" t="s">
        <v>83</v>
      </c>
      <c r="AV263" s="14" t="s">
        <v>131</v>
      </c>
      <c r="AW263" s="14" t="s">
        <v>37</v>
      </c>
      <c r="AX263" s="14" t="s">
        <v>81</v>
      </c>
      <c r="AY263" s="155" t="s">
        <v>123</v>
      </c>
    </row>
    <row r="264" spans="2:65" s="11" customFormat="1" ht="22.9" customHeight="1">
      <c r="B264" s="110"/>
      <c r="D264" s="111" t="s">
        <v>75</v>
      </c>
      <c r="E264" s="120" t="s">
        <v>241</v>
      </c>
      <c r="F264" s="120" t="s">
        <v>334</v>
      </c>
      <c r="I264" s="113"/>
      <c r="J264" s="121">
        <f>BK264</f>
        <v>0</v>
      </c>
      <c r="L264" s="110"/>
      <c r="M264" s="115"/>
      <c r="P264" s="116">
        <f>SUM(P265:P325)</f>
        <v>0</v>
      </c>
      <c r="R264" s="116">
        <f>SUM(R265:R325)</f>
        <v>3.8135000000000005E-3</v>
      </c>
      <c r="T264" s="117">
        <f>SUM(T265:T325)</f>
        <v>19.278518000000002</v>
      </c>
      <c r="AR264" s="111" t="s">
        <v>81</v>
      </c>
      <c r="AT264" s="118" t="s">
        <v>75</v>
      </c>
      <c r="AU264" s="118" t="s">
        <v>81</v>
      </c>
      <c r="AY264" s="111" t="s">
        <v>123</v>
      </c>
      <c r="BK264" s="119">
        <f>SUM(BK265:BK325)</f>
        <v>0</v>
      </c>
    </row>
    <row r="265" spans="2:65" s="1" customFormat="1" ht="24.2" customHeight="1">
      <c r="B265" s="32"/>
      <c r="C265" s="122" t="s">
        <v>335</v>
      </c>
      <c r="D265" s="122" t="s">
        <v>126</v>
      </c>
      <c r="E265" s="123" t="s">
        <v>336</v>
      </c>
      <c r="F265" s="124" t="s">
        <v>337</v>
      </c>
      <c r="G265" s="125" t="s">
        <v>264</v>
      </c>
      <c r="H265" s="126">
        <v>3</v>
      </c>
      <c r="I265" s="127"/>
      <c r="J265" s="128">
        <f>ROUND(I265*H265,2)</f>
        <v>0</v>
      </c>
      <c r="K265" s="124" t="s">
        <v>130</v>
      </c>
      <c r="L265" s="32"/>
      <c r="M265" s="129" t="s">
        <v>19</v>
      </c>
      <c r="N265" s="130" t="s">
        <v>47</v>
      </c>
      <c r="P265" s="131">
        <f>O265*H265</f>
        <v>0</v>
      </c>
      <c r="Q265" s="131">
        <v>0</v>
      </c>
      <c r="R265" s="131">
        <f>Q265*H265</f>
        <v>0</v>
      </c>
      <c r="S265" s="131">
        <v>0</v>
      </c>
      <c r="T265" s="132">
        <f>S265*H265</f>
        <v>0</v>
      </c>
      <c r="AR265" s="133" t="s">
        <v>131</v>
      </c>
      <c r="AT265" s="133" t="s">
        <v>126</v>
      </c>
      <c r="AU265" s="133" t="s">
        <v>83</v>
      </c>
      <c r="AY265" s="17" t="s">
        <v>123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7" t="s">
        <v>81</v>
      </c>
      <c r="BK265" s="134">
        <f>ROUND(I265*H265,2)</f>
        <v>0</v>
      </c>
      <c r="BL265" s="17" t="s">
        <v>131</v>
      </c>
      <c r="BM265" s="133" t="s">
        <v>338</v>
      </c>
    </row>
    <row r="266" spans="2:65" s="1" customFormat="1" ht="19.5">
      <c r="B266" s="32"/>
      <c r="D266" s="135" t="s">
        <v>133</v>
      </c>
      <c r="F266" s="136" t="s">
        <v>339</v>
      </c>
      <c r="I266" s="137"/>
      <c r="L266" s="32"/>
      <c r="M266" s="138"/>
      <c r="T266" s="53"/>
      <c r="AT266" s="17" t="s">
        <v>133</v>
      </c>
      <c r="AU266" s="17" t="s">
        <v>83</v>
      </c>
    </row>
    <row r="267" spans="2:65" s="1" customFormat="1" ht="11.25">
      <c r="B267" s="32"/>
      <c r="D267" s="139" t="s">
        <v>135</v>
      </c>
      <c r="F267" s="140" t="s">
        <v>340</v>
      </c>
      <c r="I267" s="137"/>
      <c r="L267" s="32"/>
      <c r="M267" s="138"/>
      <c r="T267" s="53"/>
      <c r="AT267" s="17" t="s">
        <v>135</v>
      </c>
      <c r="AU267" s="17" t="s">
        <v>83</v>
      </c>
    </row>
    <row r="268" spans="2:65" s="1" customFormat="1" ht="21.75" customHeight="1">
      <c r="B268" s="32"/>
      <c r="C268" s="122" t="s">
        <v>341</v>
      </c>
      <c r="D268" s="122" t="s">
        <v>126</v>
      </c>
      <c r="E268" s="123" t="s">
        <v>342</v>
      </c>
      <c r="F268" s="124" t="s">
        <v>343</v>
      </c>
      <c r="G268" s="125" t="s">
        <v>129</v>
      </c>
      <c r="H268" s="126">
        <v>1700</v>
      </c>
      <c r="I268" s="127"/>
      <c r="J268" s="128">
        <f>ROUND(I268*H268,2)</f>
        <v>0</v>
      </c>
      <c r="K268" s="124" t="s">
        <v>130</v>
      </c>
      <c r="L268" s="32"/>
      <c r="M268" s="129" t="s">
        <v>19</v>
      </c>
      <c r="N268" s="130" t="s">
        <v>47</v>
      </c>
      <c r="P268" s="131">
        <f>O268*H268</f>
        <v>0</v>
      </c>
      <c r="Q268" s="131">
        <v>0</v>
      </c>
      <c r="R268" s="131">
        <f>Q268*H268</f>
        <v>0</v>
      </c>
      <c r="S268" s="131">
        <v>0</v>
      </c>
      <c r="T268" s="132">
        <f>S268*H268</f>
        <v>0</v>
      </c>
      <c r="AR268" s="133" t="s">
        <v>131</v>
      </c>
      <c r="AT268" s="133" t="s">
        <v>126</v>
      </c>
      <c r="AU268" s="133" t="s">
        <v>83</v>
      </c>
      <c r="AY268" s="17" t="s">
        <v>123</v>
      </c>
      <c r="BE268" s="134">
        <f>IF(N268="základní",J268,0)</f>
        <v>0</v>
      </c>
      <c r="BF268" s="134">
        <f>IF(N268="snížená",J268,0)</f>
        <v>0</v>
      </c>
      <c r="BG268" s="134">
        <f>IF(N268="zákl. přenesená",J268,0)</f>
        <v>0</v>
      </c>
      <c r="BH268" s="134">
        <f>IF(N268="sníž. přenesená",J268,0)</f>
        <v>0</v>
      </c>
      <c r="BI268" s="134">
        <f>IF(N268="nulová",J268,0)</f>
        <v>0</v>
      </c>
      <c r="BJ268" s="17" t="s">
        <v>81</v>
      </c>
      <c r="BK268" s="134">
        <f>ROUND(I268*H268,2)</f>
        <v>0</v>
      </c>
      <c r="BL268" s="17" t="s">
        <v>131</v>
      </c>
      <c r="BM268" s="133" t="s">
        <v>344</v>
      </c>
    </row>
    <row r="269" spans="2:65" s="1" customFormat="1" ht="19.5">
      <c r="B269" s="32"/>
      <c r="D269" s="135" t="s">
        <v>133</v>
      </c>
      <c r="F269" s="136" t="s">
        <v>345</v>
      </c>
      <c r="I269" s="137"/>
      <c r="L269" s="32"/>
      <c r="M269" s="138"/>
      <c r="T269" s="53"/>
      <c r="AT269" s="17" t="s">
        <v>133</v>
      </c>
      <c r="AU269" s="17" t="s">
        <v>83</v>
      </c>
    </row>
    <row r="270" spans="2:65" s="1" customFormat="1" ht="11.25">
      <c r="B270" s="32"/>
      <c r="D270" s="139" t="s">
        <v>135</v>
      </c>
      <c r="F270" s="140" t="s">
        <v>346</v>
      </c>
      <c r="I270" s="137"/>
      <c r="L270" s="32"/>
      <c r="M270" s="138"/>
      <c r="T270" s="53"/>
      <c r="AT270" s="17" t="s">
        <v>135</v>
      </c>
      <c r="AU270" s="17" t="s">
        <v>83</v>
      </c>
    </row>
    <row r="271" spans="2:65" s="1" customFormat="1" ht="24.2" customHeight="1">
      <c r="B271" s="32"/>
      <c r="C271" s="122" t="s">
        <v>347</v>
      </c>
      <c r="D271" s="122" t="s">
        <v>126</v>
      </c>
      <c r="E271" s="123" t="s">
        <v>348</v>
      </c>
      <c r="F271" s="124" t="s">
        <v>349</v>
      </c>
      <c r="G271" s="125" t="s">
        <v>129</v>
      </c>
      <c r="H271" s="126">
        <v>102000</v>
      </c>
      <c r="I271" s="127"/>
      <c r="J271" s="128">
        <f>ROUND(I271*H271,2)</f>
        <v>0</v>
      </c>
      <c r="K271" s="124" t="s">
        <v>130</v>
      </c>
      <c r="L271" s="32"/>
      <c r="M271" s="129" t="s">
        <v>19</v>
      </c>
      <c r="N271" s="130" t="s">
        <v>47</v>
      </c>
      <c r="P271" s="131">
        <f>O271*H271</f>
        <v>0</v>
      </c>
      <c r="Q271" s="131">
        <v>0</v>
      </c>
      <c r="R271" s="131">
        <f>Q271*H271</f>
        <v>0</v>
      </c>
      <c r="S271" s="131">
        <v>0</v>
      </c>
      <c r="T271" s="132">
        <f>S271*H271</f>
        <v>0</v>
      </c>
      <c r="AR271" s="133" t="s">
        <v>131</v>
      </c>
      <c r="AT271" s="133" t="s">
        <v>126</v>
      </c>
      <c r="AU271" s="133" t="s">
        <v>83</v>
      </c>
      <c r="AY271" s="17" t="s">
        <v>123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7" t="s">
        <v>81</v>
      </c>
      <c r="BK271" s="134">
        <f>ROUND(I271*H271,2)</f>
        <v>0</v>
      </c>
      <c r="BL271" s="17" t="s">
        <v>131</v>
      </c>
      <c r="BM271" s="133" t="s">
        <v>350</v>
      </c>
    </row>
    <row r="272" spans="2:65" s="1" customFormat="1" ht="19.5">
      <c r="B272" s="32"/>
      <c r="D272" s="135" t="s">
        <v>133</v>
      </c>
      <c r="F272" s="136" t="s">
        <v>351</v>
      </c>
      <c r="I272" s="137"/>
      <c r="L272" s="32"/>
      <c r="M272" s="138"/>
      <c r="T272" s="53"/>
      <c r="AT272" s="17" t="s">
        <v>133</v>
      </c>
      <c r="AU272" s="17" t="s">
        <v>83</v>
      </c>
    </row>
    <row r="273" spans="2:65" s="1" customFormat="1" ht="11.25">
      <c r="B273" s="32"/>
      <c r="D273" s="139" t="s">
        <v>135</v>
      </c>
      <c r="F273" s="140" t="s">
        <v>352</v>
      </c>
      <c r="I273" s="137"/>
      <c r="L273" s="32"/>
      <c r="M273" s="138"/>
      <c r="T273" s="53"/>
      <c r="AT273" s="17" t="s">
        <v>135</v>
      </c>
      <c r="AU273" s="17" t="s">
        <v>83</v>
      </c>
    </row>
    <row r="274" spans="2:65" s="13" customFormat="1" ht="11.25">
      <c r="B274" s="147"/>
      <c r="D274" s="135" t="s">
        <v>137</v>
      </c>
      <c r="F274" s="149" t="s">
        <v>353</v>
      </c>
      <c r="H274" s="150">
        <v>102000</v>
      </c>
      <c r="I274" s="151"/>
      <c r="L274" s="147"/>
      <c r="M274" s="152"/>
      <c r="T274" s="153"/>
      <c r="AT274" s="148" t="s">
        <v>137</v>
      </c>
      <c r="AU274" s="148" t="s">
        <v>83</v>
      </c>
      <c r="AV274" s="13" t="s">
        <v>83</v>
      </c>
      <c r="AW274" s="13" t="s">
        <v>4</v>
      </c>
      <c r="AX274" s="13" t="s">
        <v>81</v>
      </c>
      <c r="AY274" s="148" t="s">
        <v>123</v>
      </c>
    </row>
    <row r="275" spans="2:65" s="1" customFormat="1" ht="21.75" customHeight="1">
      <c r="B275" s="32"/>
      <c r="C275" s="122" t="s">
        <v>7</v>
      </c>
      <c r="D275" s="122" t="s">
        <v>126</v>
      </c>
      <c r="E275" s="123" t="s">
        <v>354</v>
      </c>
      <c r="F275" s="124" t="s">
        <v>355</v>
      </c>
      <c r="G275" s="125" t="s">
        <v>129</v>
      </c>
      <c r="H275" s="126">
        <v>1700</v>
      </c>
      <c r="I275" s="127"/>
      <c r="J275" s="128">
        <f>ROUND(I275*H275,2)</f>
        <v>0</v>
      </c>
      <c r="K275" s="124" t="s">
        <v>130</v>
      </c>
      <c r="L275" s="32"/>
      <c r="M275" s="129" t="s">
        <v>19</v>
      </c>
      <c r="N275" s="130" t="s">
        <v>47</v>
      </c>
      <c r="P275" s="131">
        <f>O275*H275</f>
        <v>0</v>
      </c>
      <c r="Q275" s="131">
        <v>0</v>
      </c>
      <c r="R275" s="131">
        <f>Q275*H275</f>
        <v>0</v>
      </c>
      <c r="S275" s="131">
        <v>0</v>
      </c>
      <c r="T275" s="132">
        <f>S275*H275</f>
        <v>0</v>
      </c>
      <c r="AR275" s="133" t="s">
        <v>131</v>
      </c>
      <c r="AT275" s="133" t="s">
        <v>126</v>
      </c>
      <c r="AU275" s="133" t="s">
        <v>83</v>
      </c>
      <c r="AY275" s="17" t="s">
        <v>123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7" t="s">
        <v>81</v>
      </c>
      <c r="BK275" s="134">
        <f>ROUND(I275*H275,2)</f>
        <v>0</v>
      </c>
      <c r="BL275" s="17" t="s">
        <v>131</v>
      </c>
      <c r="BM275" s="133" t="s">
        <v>356</v>
      </c>
    </row>
    <row r="276" spans="2:65" s="1" customFormat="1" ht="19.5">
      <c r="B276" s="32"/>
      <c r="D276" s="135" t="s">
        <v>133</v>
      </c>
      <c r="F276" s="136" t="s">
        <v>357</v>
      </c>
      <c r="I276" s="137"/>
      <c r="L276" s="32"/>
      <c r="M276" s="138"/>
      <c r="T276" s="53"/>
      <c r="AT276" s="17" t="s">
        <v>133</v>
      </c>
      <c r="AU276" s="17" t="s">
        <v>83</v>
      </c>
    </row>
    <row r="277" spans="2:65" s="1" customFormat="1" ht="11.25">
      <c r="B277" s="32"/>
      <c r="D277" s="139" t="s">
        <v>135</v>
      </c>
      <c r="F277" s="140" t="s">
        <v>358</v>
      </c>
      <c r="I277" s="137"/>
      <c r="L277" s="32"/>
      <c r="M277" s="138"/>
      <c r="T277" s="53"/>
      <c r="AT277" s="17" t="s">
        <v>135</v>
      </c>
      <c r="AU277" s="17" t="s">
        <v>83</v>
      </c>
    </row>
    <row r="278" spans="2:65" s="1" customFormat="1" ht="16.5" customHeight="1">
      <c r="B278" s="32"/>
      <c r="C278" s="122" t="s">
        <v>359</v>
      </c>
      <c r="D278" s="122" t="s">
        <v>126</v>
      </c>
      <c r="E278" s="123" t="s">
        <v>360</v>
      </c>
      <c r="F278" s="124" t="s">
        <v>361</v>
      </c>
      <c r="G278" s="125" t="s">
        <v>129</v>
      </c>
      <c r="H278" s="126">
        <v>1700</v>
      </c>
      <c r="I278" s="127"/>
      <c r="J278" s="128">
        <f>ROUND(I278*H278,2)</f>
        <v>0</v>
      </c>
      <c r="K278" s="124" t="s">
        <v>130</v>
      </c>
      <c r="L278" s="32"/>
      <c r="M278" s="129" t="s">
        <v>19</v>
      </c>
      <c r="N278" s="130" t="s">
        <v>47</v>
      </c>
      <c r="P278" s="131">
        <f>O278*H278</f>
        <v>0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131</v>
      </c>
      <c r="AT278" s="133" t="s">
        <v>126</v>
      </c>
      <c r="AU278" s="133" t="s">
        <v>83</v>
      </c>
      <c r="AY278" s="17" t="s">
        <v>123</v>
      </c>
      <c r="BE278" s="134">
        <f>IF(N278="základní",J278,0)</f>
        <v>0</v>
      </c>
      <c r="BF278" s="134">
        <f>IF(N278="snížená",J278,0)</f>
        <v>0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7" t="s">
        <v>81</v>
      </c>
      <c r="BK278" s="134">
        <f>ROUND(I278*H278,2)</f>
        <v>0</v>
      </c>
      <c r="BL278" s="17" t="s">
        <v>131</v>
      </c>
      <c r="BM278" s="133" t="s">
        <v>362</v>
      </c>
    </row>
    <row r="279" spans="2:65" s="1" customFormat="1" ht="11.25">
      <c r="B279" s="32"/>
      <c r="D279" s="135" t="s">
        <v>133</v>
      </c>
      <c r="F279" s="136" t="s">
        <v>363</v>
      </c>
      <c r="I279" s="137"/>
      <c r="L279" s="32"/>
      <c r="M279" s="138"/>
      <c r="T279" s="53"/>
      <c r="AT279" s="17" t="s">
        <v>133</v>
      </c>
      <c r="AU279" s="17" t="s">
        <v>83</v>
      </c>
    </row>
    <row r="280" spans="2:65" s="1" customFormat="1" ht="11.25">
      <c r="B280" s="32"/>
      <c r="D280" s="139" t="s">
        <v>135</v>
      </c>
      <c r="F280" s="140" t="s">
        <v>364</v>
      </c>
      <c r="I280" s="137"/>
      <c r="L280" s="32"/>
      <c r="M280" s="138"/>
      <c r="T280" s="53"/>
      <c r="AT280" s="17" t="s">
        <v>135</v>
      </c>
      <c r="AU280" s="17" t="s">
        <v>83</v>
      </c>
    </row>
    <row r="281" spans="2:65" s="12" customFormat="1" ht="11.25">
      <c r="B281" s="141"/>
      <c r="D281" s="135" t="s">
        <v>137</v>
      </c>
      <c r="E281" s="142" t="s">
        <v>19</v>
      </c>
      <c r="F281" s="143" t="s">
        <v>365</v>
      </c>
      <c r="H281" s="142" t="s">
        <v>19</v>
      </c>
      <c r="I281" s="144"/>
      <c r="L281" s="141"/>
      <c r="M281" s="145"/>
      <c r="T281" s="146"/>
      <c r="AT281" s="142" t="s">
        <v>137</v>
      </c>
      <c r="AU281" s="142" t="s">
        <v>83</v>
      </c>
      <c r="AV281" s="12" t="s">
        <v>81</v>
      </c>
      <c r="AW281" s="12" t="s">
        <v>37</v>
      </c>
      <c r="AX281" s="12" t="s">
        <v>76</v>
      </c>
      <c r="AY281" s="142" t="s">
        <v>123</v>
      </c>
    </row>
    <row r="282" spans="2:65" s="13" customFormat="1" ht="11.25">
      <c r="B282" s="147"/>
      <c r="D282" s="135" t="s">
        <v>137</v>
      </c>
      <c r="E282" s="148" t="s">
        <v>19</v>
      </c>
      <c r="F282" s="149" t="s">
        <v>366</v>
      </c>
      <c r="H282" s="150">
        <v>1700</v>
      </c>
      <c r="I282" s="151"/>
      <c r="L282" s="147"/>
      <c r="M282" s="152"/>
      <c r="T282" s="153"/>
      <c r="AT282" s="148" t="s">
        <v>137</v>
      </c>
      <c r="AU282" s="148" t="s">
        <v>83</v>
      </c>
      <c r="AV282" s="13" t="s">
        <v>83</v>
      </c>
      <c r="AW282" s="13" t="s">
        <v>37</v>
      </c>
      <c r="AX282" s="13" t="s">
        <v>81</v>
      </c>
      <c r="AY282" s="148" t="s">
        <v>123</v>
      </c>
    </row>
    <row r="283" spans="2:65" s="1" customFormat="1" ht="16.5" customHeight="1">
      <c r="B283" s="32"/>
      <c r="C283" s="122" t="s">
        <v>367</v>
      </c>
      <c r="D283" s="122" t="s">
        <v>126</v>
      </c>
      <c r="E283" s="123" t="s">
        <v>368</v>
      </c>
      <c r="F283" s="124" t="s">
        <v>369</v>
      </c>
      <c r="G283" s="125" t="s">
        <v>129</v>
      </c>
      <c r="H283" s="126">
        <v>102000</v>
      </c>
      <c r="I283" s="127"/>
      <c r="J283" s="128">
        <f>ROUND(I283*H283,2)</f>
        <v>0</v>
      </c>
      <c r="K283" s="124" t="s">
        <v>130</v>
      </c>
      <c r="L283" s="32"/>
      <c r="M283" s="129" t="s">
        <v>19</v>
      </c>
      <c r="N283" s="130" t="s">
        <v>47</v>
      </c>
      <c r="P283" s="131">
        <f>O283*H283</f>
        <v>0</v>
      </c>
      <c r="Q283" s="131">
        <v>0</v>
      </c>
      <c r="R283" s="131">
        <f>Q283*H283</f>
        <v>0</v>
      </c>
      <c r="S283" s="131">
        <v>0</v>
      </c>
      <c r="T283" s="132">
        <f>S283*H283</f>
        <v>0</v>
      </c>
      <c r="AR283" s="133" t="s">
        <v>131</v>
      </c>
      <c r="AT283" s="133" t="s">
        <v>126</v>
      </c>
      <c r="AU283" s="133" t="s">
        <v>83</v>
      </c>
      <c r="AY283" s="17" t="s">
        <v>123</v>
      </c>
      <c r="BE283" s="134">
        <f>IF(N283="základní",J283,0)</f>
        <v>0</v>
      </c>
      <c r="BF283" s="134">
        <f>IF(N283="snížená",J283,0)</f>
        <v>0</v>
      </c>
      <c r="BG283" s="134">
        <f>IF(N283="zákl. přenesená",J283,0)</f>
        <v>0</v>
      </c>
      <c r="BH283" s="134">
        <f>IF(N283="sníž. přenesená",J283,0)</f>
        <v>0</v>
      </c>
      <c r="BI283" s="134">
        <f>IF(N283="nulová",J283,0)</f>
        <v>0</v>
      </c>
      <c r="BJ283" s="17" t="s">
        <v>81</v>
      </c>
      <c r="BK283" s="134">
        <f>ROUND(I283*H283,2)</f>
        <v>0</v>
      </c>
      <c r="BL283" s="17" t="s">
        <v>131</v>
      </c>
      <c r="BM283" s="133" t="s">
        <v>370</v>
      </c>
    </row>
    <row r="284" spans="2:65" s="1" customFormat="1" ht="11.25">
      <c r="B284" s="32"/>
      <c r="D284" s="135" t="s">
        <v>133</v>
      </c>
      <c r="F284" s="136" t="s">
        <v>371</v>
      </c>
      <c r="I284" s="137"/>
      <c r="L284" s="32"/>
      <c r="M284" s="138"/>
      <c r="T284" s="53"/>
      <c r="AT284" s="17" t="s">
        <v>133</v>
      </c>
      <c r="AU284" s="17" t="s">
        <v>83</v>
      </c>
    </row>
    <row r="285" spans="2:65" s="1" customFormat="1" ht="11.25">
      <c r="B285" s="32"/>
      <c r="D285" s="139" t="s">
        <v>135</v>
      </c>
      <c r="F285" s="140" t="s">
        <v>372</v>
      </c>
      <c r="I285" s="137"/>
      <c r="L285" s="32"/>
      <c r="M285" s="138"/>
      <c r="T285" s="53"/>
      <c r="AT285" s="17" t="s">
        <v>135</v>
      </c>
      <c r="AU285" s="17" t="s">
        <v>83</v>
      </c>
    </row>
    <row r="286" spans="2:65" s="13" customFormat="1" ht="11.25">
      <c r="B286" s="147"/>
      <c r="D286" s="135" t="s">
        <v>137</v>
      </c>
      <c r="F286" s="149" t="s">
        <v>353</v>
      </c>
      <c r="H286" s="150">
        <v>102000</v>
      </c>
      <c r="I286" s="151"/>
      <c r="L286" s="147"/>
      <c r="M286" s="152"/>
      <c r="T286" s="153"/>
      <c r="AT286" s="148" t="s">
        <v>137</v>
      </c>
      <c r="AU286" s="148" t="s">
        <v>83</v>
      </c>
      <c r="AV286" s="13" t="s">
        <v>83</v>
      </c>
      <c r="AW286" s="13" t="s">
        <v>4</v>
      </c>
      <c r="AX286" s="13" t="s">
        <v>81</v>
      </c>
      <c r="AY286" s="148" t="s">
        <v>123</v>
      </c>
    </row>
    <row r="287" spans="2:65" s="1" customFormat="1" ht="16.5" customHeight="1">
      <c r="B287" s="32"/>
      <c r="C287" s="122" t="s">
        <v>373</v>
      </c>
      <c r="D287" s="122" t="s">
        <v>126</v>
      </c>
      <c r="E287" s="123" t="s">
        <v>374</v>
      </c>
      <c r="F287" s="124" t="s">
        <v>375</v>
      </c>
      <c r="G287" s="125" t="s">
        <v>129</v>
      </c>
      <c r="H287" s="126">
        <v>1700</v>
      </c>
      <c r="I287" s="127"/>
      <c r="J287" s="128">
        <f>ROUND(I287*H287,2)</f>
        <v>0</v>
      </c>
      <c r="K287" s="124" t="s">
        <v>130</v>
      </c>
      <c r="L287" s="32"/>
      <c r="M287" s="129" t="s">
        <v>19</v>
      </c>
      <c r="N287" s="130" t="s">
        <v>47</v>
      </c>
      <c r="P287" s="131">
        <f>O287*H287</f>
        <v>0</v>
      </c>
      <c r="Q287" s="131">
        <v>0</v>
      </c>
      <c r="R287" s="131">
        <f>Q287*H287</f>
        <v>0</v>
      </c>
      <c r="S287" s="131">
        <v>0</v>
      </c>
      <c r="T287" s="132">
        <f>S287*H287</f>
        <v>0</v>
      </c>
      <c r="AR287" s="133" t="s">
        <v>131</v>
      </c>
      <c r="AT287" s="133" t="s">
        <v>126</v>
      </c>
      <c r="AU287" s="133" t="s">
        <v>83</v>
      </c>
      <c r="AY287" s="17" t="s">
        <v>123</v>
      </c>
      <c r="BE287" s="134">
        <f>IF(N287="základní",J287,0)</f>
        <v>0</v>
      </c>
      <c r="BF287" s="134">
        <f>IF(N287="snížená",J287,0)</f>
        <v>0</v>
      </c>
      <c r="BG287" s="134">
        <f>IF(N287="zákl. přenesená",J287,0)</f>
        <v>0</v>
      </c>
      <c r="BH287" s="134">
        <f>IF(N287="sníž. přenesená",J287,0)</f>
        <v>0</v>
      </c>
      <c r="BI287" s="134">
        <f>IF(N287="nulová",J287,0)</f>
        <v>0</v>
      </c>
      <c r="BJ287" s="17" t="s">
        <v>81</v>
      </c>
      <c r="BK287" s="134">
        <f>ROUND(I287*H287,2)</f>
        <v>0</v>
      </c>
      <c r="BL287" s="17" t="s">
        <v>131</v>
      </c>
      <c r="BM287" s="133" t="s">
        <v>376</v>
      </c>
    </row>
    <row r="288" spans="2:65" s="1" customFormat="1" ht="11.25">
      <c r="B288" s="32"/>
      <c r="D288" s="135" t="s">
        <v>133</v>
      </c>
      <c r="F288" s="136" t="s">
        <v>377</v>
      </c>
      <c r="I288" s="137"/>
      <c r="L288" s="32"/>
      <c r="M288" s="138"/>
      <c r="T288" s="53"/>
      <c r="AT288" s="17" t="s">
        <v>133</v>
      </c>
      <c r="AU288" s="17" t="s">
        <v>83</v>
      </c>
    </row>
    <row r="289" spans="2:65" s="1" customFormat="1" ht="11.25">
      <c r="B289" s="32"/>
      <c r="D289" s="139" t="s">
        <v>135</v>
      </c>
      <c r="F289" s="140" t="s">
        <v>378</v>
      </c>
      <c r="I289" s="137"/>
      <c r="L289" s="32"/>
      <c r="M289" s="138"/>
      <c r="T289" s="53"/>
      <c r="AT289" s="17" t="s">
        <v>135</v>
      </c>
      <c r="AU289" s="17" t="s">
        <v>83</v>
      </c>
    </row>
    <row r="290" spans="2:65" s="1" customFormat="1" ht="16.5" customHeight="1">
      <c r="B290" s="32"/>
      <c r="C290" s="122" t="s">
        <v>379</v>
      </c>
      <c r="D290" s="122" t="s">
        <v>126</v>
      </c>
      <c r="E290" s="123" t="s">
        <v>380</v>
      </c>
      <c r="F290" s="124" t="s">
        <v>381</v>
      </c>
      <c r="G290" s="125" t="s">
        <v>382</v>
      </c>
      <c r="H290" s="126">
        <v>20</v>
      </c>
      <c r="I290" s="127"/>
      <c r="J290" s="128">
        <f>ROUND(I290*H290,2)</f>
        <v>0</v>
      </c>
      <c r="K290" s="124" t="s">
        <v>130</v>
      </c>
      <c r="L290" s="32"/>
      <c r="M290" s="129" t="s">
        <v>19</v>
      </c>
      <c r="N290" s="130" t="s">
        <v>47</v>
      </c>
      <c r="P290" s="131">
        <f>O290*H290</f>
        <v>0</v>
      </c>
      <c r="Q290" s="131">
        <v>0</v>
      </c>
      <c r="R290" s="131">
        <f>Q290*H290</f>
        <v>0</v>
      </c>
      <c r="S290" s="131">
        <v>0</v>
      </c>
      <c r="T290" s="132">
        <f>S290*H290</f>
        <v>0</v>
      </c>
      <c r="AR290" s="133" t="s">
        <v>131</v>
      </c>
      <c r="AT290" s="133" t="s">
        <v>126</v>
      </c>
      <c r="AU290" s="133" t="s">
        <v>83</v>
      </c>
      <c r="AY290" s="17" t="s">
        <v>123</v>
      </c>
      <c r="BE290" s="134">
        <f>IF(N290="základní",J290,0)</f>
        <v>0</v>
      </c>
      <c r="BF290" s="134">
        <f>IF(N290="snížená",J290,0)</f>
        <v>0</v>
      </c>
      <c r="BG290" s="134">
        <f>IF(N290="zákl. přenesená",J290,0)</f>
        <v>0</v>
      </c>
      <c r="BH290" s="134">
        <f>IF(N290="sníž. přenesená",J290,0)</f>
        <v>0</v>
      </c>
      <c r="BI290" s="134">
        <f>IF(N290="nulová",J290,0)</f>
        <v>0</v>
      </c>
      <c r="BJ290" s="17" t="s">
        <v>81</v>
      </c>
      <c r="BK290" s="134">
        <f>ROUND(I290*H290,2)</f>
        <v>0</v>
      </c>
      <c r="BL290" s="17" t="s">
        <v>131</v>
      </c>
      <c r="BM290" s="133" t="s">
        <v>383</v>
      </c>
    </row>
    <row r="291" spans="2:65" s="1" customFormat="1" ht="11.25">
      <c r="B291" s="32"/>
      <c r="D291" s="135" t="s">
        <v>133</v>
      </c>
      <c r="F291" s="136" t="s">
        <v>384</v>
      </c>
      <c r="I291" s="137"/>
      <c r="L291" s="32"/>
      <c r="M291" s="138"/>
      <c r="T291" s="53"/>
      <c r="AT291" s="17" t="s">
        <v>133</v>
      </c>
      <c r="AU291" s="17" t="s">
        <v>83</v>
      </c>
    </row>
    <row r="292" spans="2:65" s="1" customFormat="1" ht="11.25">
      <c r="B292" s="32"/>
      <c r="D292" s="139" t="s">
        <v>135</v>
      </c>
      <c r="F292" s="140" t="s">
        <v>385</v>
      </c>
      <c r="I292" s="137"/>
      <c r="L292" s="32"/>
      <c r="M292" s="138"/>
      <c r="T292" s="53"/>
      <c r="AT292" s="17" t="s">
        <v>135</v>
      </c>
      <c r="AU292" s="17" t="s">
        <v>83</v>
      </c>
    </row>
    <row r="293" spans="2:65" s="1" customFormat="1" ht="21.75" customHeight="1">
      <c r="B293" s="32"/>
      <c r="C293" s="122" t="s">
        <v>386</v>
      </c>
      <c r="D293" s="122" t="s">
        <v>126</v>
      </c>
      <c r="E293" s="123" t="s">
        <v>387</v>
      </c>
      <c r="F293" s="124" t="s">
        <v>388</v>
      </c>
      <c r="G293" s="125" t="s">
        <v>264</v>
      </c>
      <c r="H293" s="126">
        <v>6</v>
      </c>
      <c r="I293" s="127"/>
      <c r="J293" s="128">
        <f>ROUND(I293*H293,2)</f>
        <v>0</v>
      </c>
      <c r="K293" s="124" t="s">
        <v>130</v>
      </c>
      <c r="L293" s="32"/>
      <c r="M293" s="129" t="s">
        <v>19</v>
      </c>
      <c r="N293" s="130" t="s">
        <v>47</v>
      </c>
      <c r="P293" s="131">
        <f>O293*H293</f>
        <v>0</v>
      </c>
      <c r="Q293" s="131">
        <v>0</v>
      </c>
      <c r="R293" s="131">
        <f>Q293*H293</f>
        <v>0</v>
      </c>
      <c r="S293" s="131">
        <v>0</v>
      </c>
      <c r="T293" s="132">
        <f>S293*H293</f>
        <v>0</v>
      </c>
      <c r="AR293" s="133" t="s">
        <v>131</v>
      </c>
      <c r="AT293" s="133" t="s">
        <v>126</v>
      </c>
      <c r="AU293" s="133" t="s">
        <v>83</v>
      </c>
      <c r="AY293" s="17" t="s">
        <v>123</v>
      </c>
      <c r="BE293" s="134">
        <f>IF(N293="základní",J293,0)</f>
        <v>0</v>
      </c>
      <c r="BF293" s="134">
        <f>IF(N293="snížená",J293,0)</f>
        <v>0</v>
      </c>
      <c r="BG293" s="134">
        <f>IF(N293="zákl. přenesená",J293,0)</f>
        <v>0</v>
      </c>
      <c r="BH293" s="134">
        <f>IF(N293="sníž. přenesená",J293,0)</f>
        <v>0</v>
      </c>
      <c r="BI293" s="134">
        <f>IF(N293="nulová",J293,0)</f>
        <v>0</v>
      </c>
      <c r="BJ293" s="17" t="s">
        <v>81</v>
      </c>
      <c r="BK293" s="134">
        <f>ROUND(I293*H293,2)</f>
        <v>0</v>
      </c>
      <c r="BL293" s="17" t="s">
        <v>131</v>
      </c>
      <c r="BM293" s="133" t="s">
        <v>389</v>
      </c>
    </row>
    <row r="294" spans="2:65" s="1" customFormat="1" ht="19.5">
      <c r="B294" s="32"/>
      <c r="D294" s="135" t="s">
        <v>133</v>
      </c>
      <c r="F294" s="136" t="s">
        <v>390</v>
      </c>
      <c r="I294" s="137"/>
      <c r="L294" s="32"/>
      <c r="M294" s="138"/>
      <c r="T294" s="53"/>
      <c r="AT294" s="17" t="s">
        <v>133</v>
      </c>
      <c r="AU294" s="17" t="s">
        <v>83</v>
      </c>
    </row>
    <row r="295" spans="2:65" s="1" customFormat="1" ht="11.25">
      <c r="B295" s="32"/>
      <c r="D295" s="139" t="s">
        <v>135</v>
      </c>
      <c r="F295" s="140" t="s">
        <v>391</v>
      </c>
      <c r="I295" s="137"/>
      <c r="L295" s="32"/>
      <c r="M295" s="138"/>
      <c r="T295" s="53"/>
      <c r="AT295" s="17" t="s">
        <v>135</v>
      </c>
      <c r="AU295" s="17" t="s">
        <v>83</v>
      </c>
    </row>
    <row r="296" spans="2:65" s="1" customFormat="1" ht="21.75" customHeight="1">
      <c r="B296" s="32"/>
      <c r="C296" s="122" t="s">
        <v>392</v>
      </c>
      <c r="D296" s="122" t="s">
        <v>126</v>
      </c>
      <c r="E296" s="123" t="s">
        <v>393</v>
      </c>
      <c r="F296" s="124" t="s">
        <v>394</v>
      </c>
      <c r="G296" s="125" t="s">
        <v>264</v>
      </c>
      <c r="H296" s="126">
        <v>120</v>
      </c>
      <c r="I296" s="127"/>
      <c r="J296" s="128">
        <f>ROUND(I296*H296,2)</f>
        <v>0</v>
      </c>
      <c r="K296" s="124" t="s">
        <v>130</v>
      </c>
      <c r="L296" s="32"/>
      <c r="M296" s="129" t="s">
        <v>19</v>
      </c>
      <c r="N296" s="130" t="s">
        <v>47</v>
      </c>
      <c r="P296" s="131">
        <f>O296*H296</f>
        <v>0</v>
      </c>
      <c r="Q296" s="131">
        <v>0</v>
      </c>
      <c r="R296" s="131">
        <f>Q296*H296</f>
        <v>0</v>
      </c>
      <c r="S296" s="131">
        <v>0</v>
      </c>
      <c r="T296" s="132">
        <f>S296*H296</f>
        <v>0</v>
      </c>
      <c r="AR296" s="133" t="s">
        <v>131</v>
      </c>
      <c r="AT296" s="133" t="s">
        <v>126</v>
      </c>
      <c r="AU296" s="133" t="s">
        <v>83</v>
      </c>
      <c r="AY296" s="17" t="s">
        <v>123</v>
      </c>
      <c r="BE296" s="134">
        <f>IF(N296="základní",J296,0)</f>
        <v>0</v>
      </c>
      <c r="BF296" s="134">
        <f>IF(N296="snížená",J296,0)</f>
        <v>0</v>
      </c>
      <c r="BG296" s="134">
        <f>IF(N296="zákl. přenesená",J296,0)</f>
        <v>0</v>
      </c>
      <c r="BH296" s="134">
        <f>IF(N296="sníž. přenesená",J296,0)</f>
        <v>0</v>
      </c>
      <c r="BI296" s="134">
        <f>IF(N296="nulová",J296,0)</f>
        <v>0</v>
      </c>
      <c r="BJ296" s="17" t="s">
        <v>81</v>
      </c>
      <c r="BK296" s="134">
        <f>ROUND(I296*H296,2)</f>
        <v>0</v>
      </c>
      <c r="BL296" s="17" t="s">
        <v>131</v>
      </c>
      <c r="BM296" s="133" t="s">
        <v>395</v>
      </c>
    </row>
    <row r="297" spans="2:65" s="1" customFormat="1" ht="19.5">
      <c r="B297" s="32"/>
      <c r="D297" s="135" t="s">
        <v>133</v>
      </c>
      <c r="F297" s="136" t="s">
        <v>396</v>
      </c>
      <c r="I297" s="137"/>
      <c r="L297" s="32"/>
      <c r="M297" s="138"/>
      <c r="T297" s="53"/>
      <c r="AT297" s="17" t="s">
        <v>133</v>
      </c>
      <c r="AU297" s="17" t="s">
        <v>83</v>
      </c>
    </row>
    <row r="298" spans="2:65" s="1" customFormat="1" ht="11.25">
      <c r="B298" s="32"/>
      <c r="D298" s="139" t="s">
        <v>135</v>
      </c>
      <c r="F298" s="140" t="s">
        <v>397</v>
      </c>
      <c r="I298" s="137"/>
      <c r="L298" s="32"/>
      <c r="M298" s="138"/>
      <c r="T298" s="53"/>
      <c r="AT298" s="17" t="s">
        <v>135</v>
      </c>
      <c r="AU298" s="17" t="s">
        <v>83</v>
      </c>
    </row>
    <row r="299" spans="2:65" s="13" customFormat="1" ht="11.25">
      <c r="B299" s="147"/>
      <c r="D299" s="135" t="s">
        <v>137</v>
      </c>
      <c r="F299" s="149" t="s">
        <v>398</v>
      </c>
      <c r="H299" s="150">
        <v>120</v>
      </c>
      <c r="I299" s="151"/>
      <c r="L299" s="147"/>
      <c r="M299" s="152"/>
      <c r="T299" s="153"/>
      <c r="AT299" s="148" t="s">
        <v>137</v>
      </c>
      <c r="AU299" s="148" t="s">
        <v>83</v>
      </c>
      <c r="AV299" s="13" t="s">
        <v>83</v>
      </c>
      <c r="AW299" s="13" t="s">
        <v>4</v>
      </c>
      <c r="AX299" s="13" t="s">
        <v>81</v>
      </c>
      <c r="AY299" s="148" t="s">
        <v>123</v>
      </c>
    </row>
    <row r="300" spans="2:65" s="1" customFormat="1" ht="21.75" customHeight="1">
      <c r="B300" s="32"/>
      <c r="C300" s="122" t="s">
        <v>399</v>
      </c>
      <c r="D300" s="122" t="s">
        <v>126</v>
      </c>
      <c r="E300" s="123" t="s">
        <v>400</v>
      </c>
      <c r="F300" s="124" t="s">
        <v>401</v>
      </c>
      <c r="G300" s="125" t="s">
        <v>264</v>
      </c>
      <c r="H300" s="126">
        <v>6</v>
      </c>
      <c r="I300" s="127"/>
      <c r="J300" s="128">
        <f>ROUND(I300*H300,2)</f>
        <v>0</v>
      </c>
      <c r="K300" s="124" t="s">
        <v>130</v>
      </c>
      <c r="L300" s="32"/>
      <c r="M300" s="129" t="s">
        <v>19</v>
      </c>
      <c r="N300" s="130" t="s">
        <v>47</v>
      </c>
      <c r="P300" s="131">
        <f>O300*H300</f>
        <v>0</v>
      </c>
      <c r="Q300" s="131">
        <v>0</v>
      </c>
      <c r="R300" s="131">
        <f>Q300*H300</f>
        <v>0</v>
      </c>
      <c r="S300" s="131">
        <v>0</v>
      </c>
      <c r="T300" s="132">
        <f>S300*H300</f>
        <v>0</v>
      </c>
      <c r="AR300" s="133" t="s">
        <v>131</v>
      </c>
      <c r="AT300" s="133" t="s">
        <v>126</v>
      </c>
      <c r="AU300" s="133" t="s">
        <v>83</v>
      </c>
      <c r="AY300" s="17" t="s">
        <v>123</v>
      </c>
      <c r="BE300" s="134">
        <f>IF(N300="základní",J300,0)</f>
        <v>0</v>
      </c>
      <c r="BF300" s="134">
        <f>IF(N300="snížená",J300,0)</f>
        <v>0</v>
      </c>
      <c r="BG300" s="134">
        <f>IF(N300="zákl. přenesená",J300,0)</f>
        <v>0</v>
      </c>
      <c r="BH300" s="134">
        <f>IF(N300="sníž. přenesená",J300,0)</f>
        <v>0</v>
      </c>
      <c r="BI300" s="134">
        <f>IF(N300="nulová",J300,0)</f>
        <v>0</v>
      </c>
      <c r="BJ300" s="17" t="s">
        <v>81</v>
      </c>
      <c r="BK300" s="134">
        <f>ROUND(I300*H300,2)</f>
        <v>0</v>
      </c>
      <c r="BL300" s="17" t="s">
        <v>131</v>
      </c>
      <c r="BM300" s="133" t="s">
        <v>402</v>
      </c>
    </row>
    <row r="301" spans="2:65" s="1" customFormat="1" ht="19.5">
      <c r="B301" s="32"/>
      <c r="D301" s="135" t="s">
        <v>133</v>
      </c>
      <c r="F301" s="136" t="s">
        <v>403</v>
      </c>
      <c r="I301" s="137"/>
      <c r="L301" s="32"/>
      <c r="M301" s="138"/>
      <c r="T301" s="53"/>
      <c r="AT301" s="17" t="s">
        <v>133</v>
      </c>
      <c r="AU301" s="17" t="s">
        <v>83</v>
      </c>
    </row>
    <row r="302" spans="2:65" s="1" customFormat="1" ht="11.25">
      <c r="B302" s="32"/>
      <c r="D302" s="139" t="s">
        <v>135</v>
      </c>
      <c r="F302" s="140" t="s">
        <v>404</v>
      </c>
      <c r="I302" s="137"/>
      <c r="L302" s="32"/>
      <c r="M302" s="138"/>
      <c r="T302" s="53"/>
      <c r="AT302" s="17" t="s">
        <v>135</v>
      </c>
      <c r="AU302" s="17" t="s">
        <v>83</v>
      </c>
    </row>
    <row r="303" spans="2:65" s="1" customFormat="1" ht="16.5" customHeight="1">
      <c r="B303" s="32"/>
      <c r="C303" s="122" t="s">
        <v>405</v>
      </c>
      <c r="D303" s="122" t="s">
        <v>126</v>
      </c>
      <c r="E303" s="123" t="s">
        <v>406</v>
      </c>
      <c r="F303" s="124" t="s">
        <v>407</v>
      </c>
      <c r="G303" s="125" t="s">
        <v>129</v>
      </c>
      <c r="H303" s="126">
        <v>381.35</v>
      </c>
      <c r="I303" s="127"/>
      <c r="J303" s="128">
        <f>ROUND(I303*H303,2)</f>
        <v>0</v>
      </c>
      <c r="K303" s="124" t="s">
        <v>130</v>
      </c>
      <c r="L303" s="32"/>
      <c r="M303" s="129" t="s">
        <v>19</v>
      </c>
      <c r="N303" s="130" t="s">
        <v>47</v>
      </c>
      <c r="P303" s="131">
        <f>O303*H303</f>
        <v>0</v>
      </c>
      <c r="Q303" s="131">
        <v>1.0000000000000001E-5</v>
      </c>
      <c r="R303" s="131">
        <f>Q303*H303</f>
        <v>3.8135000000000005E-3</v>
      </c>
      <c r="S303" s="131">
        <v>0</v>
      </c>
      <c r="T303" s="132">
        <f>S303*H303</f>
        <v>0</v>
      </c>
      <c r="AR303" s="133" t="s">
        <v>131</v>
      </c>
      <c r="AT303" s="133" t="s">
        <v>126</v>
      </c>
      <c r="AU303" s="133" t="s">
        <v>83</v>
      </c>
      <c r="AY303" s="17" t="s">
        <v>123</v>
      </c>
      <c r="BE303" s="134">
        <f>IF(N303="základní",J303,0)</f>
        <v>0</v>
      </c>
      <c r="BF303" s="134">
        <f>IF(N303="snížená",J303,0)</f>
        <v>0</v>
      </c>
      <c r="BG303" s="134">
        <f>IF(N303="zákl. přenesená",J303,0)</f>
        <v>0</v>
      </c>
      <c r="BH303" s="134">
        <f>IF(N303="sníž. přenesená",J303,0)</f>
        <v>0</v>
      </c>
      <c r="BI303" s="134">
        <f>IF(N303="nulová",J303,0)</f>
        <v>0</v>
      </c>
      <c r="BJ303" s="17" t="s">
        <v>81</v>
      </c>
      <c r="BK303" s="134">
        <f>ROUND(I303*H303,2)</f>
        <v>0</v>
      </c>
      <c r="BL303" s="17" t="s">
        <v>131</v>
      </c>
      <c r="BM303" s="133" t="s">
        <v>408</v>
      </c>
    </row>
    <row r="304" spans="2:65" s="1" customFormat="1" ht="19.5">
      <c r="B304" s="32"/>
      <c r="D304" s="135" t="s">
        <v>133</v>
      </c>
      <c r="F304" s="136" t="s">
        <v>409</v>
      </c>
      <c r="I304" s="137"/>
      <c r="L304" s="32"/>
      <c r="M304" s="138"/>
      <c r="T304" s="53"/>
      <c r="AT304" s="17" t="s">
        <v>133</v>
      </c>
      <c r="AU304" s="17" t="s">
        <v>83</v>
      </c>
    </row>
    <row r="305" spans="2:65" s="1" customFormat="1" ht="11.25">
      <c r="B305" s="32"/>
      <c r="D305" s="139" t="s">
        <v>135</v>
      </c>
      <c r="F305" s="140" t="s">
        <v>410</v>
      </c>
      <c r="I305" s="137"/>
      <c r="L305" s="32"/>
      <c r="M305" s="138"/>
      <c r="T305" s="53"/>
      <c r="AT305" s="17" t="s">
        <v>135</v>
      </c>
      <c r="AU305" s="17" t="s">
        <v>83</v>
      </c>
    </row>
    <row r="306" spans="2:65" s="13" customFormat="1" ht="11.25">
      <c r="B306" s="147"/>
      <c r="D306" s="135" t="s">
        <v>137</v>
      </c>
      <c r="E306" s="148" t="s">
        <v>19</v>
      </c>
      <c r="F306" s="149" t="s">
        <v>411</v>
      </c>
      <c r="H306" s="150">
        <v>381.35</v>
      </c>
      <c r="I306" s="151"/>
      <c r="L306" s="147"/>
      <c r="M306" s="152"/>
      <c r="T306" s="153"/>
      <c r="AT306" s="148" t="s">
        <v>137</v>
      </c>
      <c r="AU306" s="148" t="s">
        <v>83</v>
      </c>
      <c r="AV306" s="13" t="s">
        <v>83</v>
      </c>
      <c r="AW306" s="13" t="s">
        <v>37</v>
      </c>
      <c r="AX306" s="13" t="s">
        <v>81</v>
      </c>
      <c r="AY306" s="148" t="s">
        <v>123</v>
      </c>
    </row>
    <row r="307" spans="2:65" s="1" customFormat="1" ht="24.2" customHeight="1">
      <c r="B307" s="32"/>
      <c r="C307" s="122" t="s">
        <v>412</v>
      </c>
      <c r="D307" s="122" t="s">
        <v>126</v>
      </c>
      <c r="E307" s="123" t="s">
        <v>413</v>
      </c>
      <c r="F307" s="124" t="s">
        <v>414</v>
      </c>
      <c r="G307" s="125" t="s">
        <v>129</v>
      </c>
      <c r="H307" s="126">
        <v>1377.037</v>
      </c>
      <c r="I307" s="127"/>
      <c r="J307" s="128">
        <f>ROUND(I307*H307,2)</f>
        <v>0</v>
      </c>
      <c r="K307" s="124" t="s">
        <v>130</v>
      </c>
      <c r="L307" s="32"/>
      <c r="M307" s="129" t="s">
        <v>19</v>
      </c>
      <c r="N307" s="130" t="s">
        <v>47</v>
      </c>
      <c r="P307" s="131">
        <f>O307*H307</f>
        <v>0</v>
      </c>
      <c r="Q307" s="131">
        <v>0</v>
      </c>
      <c r="R307" s="131">
        <f>Q307*H307</f>
        <v>0</v>
      </c>
      <c r="S307" s="131">
        <v>1.4E-2</v>
      </c>
      <c r="T307" s="132">
        <f>S307*H307</f>
        <v>19.278518000000002</v>
      </c>
      <c r="AR307" s="133" t="s">
        <v>131</v>
      </c>
      <c r="AT307" s="133" t="s">
        <v>126</v>
      </c>
      <c r="AU307" s="133" t="s">
        <v>83</v>
      </c>
      <c r="AY307" s="17" t="s">
        <v>123</v>
      </c>
      <c r="BE307" s="134">
        <f>IF(N307="základní",J307,0)</f>
        <v>0</v>
      </c>
      <c r="BF307" s="134">
        <f>IF(N307="snížená",J307,0)</f>
        <v>0</v>
      </c>
      <c r="BG307" s="134">
        <f>IF(N307="zákl. přenesená",J307,0)</f>
        <v>0</v>
      </c>
      <c r="BH307" s="134">
        <f>IF(N307="sníž. přenesená",J307,0)</f>
        <v>0</v>
      </c>
      <c r="BI307" s="134">
        <f>IF(N307="nulová",J307,0)</f>
        <v>0</v>
      </c>
      <c r="BJ307" s="17" t="s">
        <v>81</v>
      </c>
      <c r="BK307" s="134">
        <f>ROUND(I307*H307,2)</f>
        <v>0</v>
      </c>
      <c r="BL307" s="17" t="s">
        <v>131</v>
      </c>
      <c r="BM307" s="133" t="s">
        <v>415</v>
      </c>
    </row>
    <row r="308" spans="2:65" s="1" customFormat="1" ht="19.5">
      <c r="B308" s="32"/>
      <c r="D308" s="135" t="s">
        <v>133</v>
      </c>
      <c r="F308" s="136" t="s">
        <v>416</v>
      </c>
      <c r="I308" s="137"/>
      <c r="L308" s="32"/>
      <c r="M308" s="138"/>
      <c r="T308" s="53"/>
      <c r="AT308" s="17" t="s">
        <v>133</v>
      </c>
      <c r="AU308" s="17" t="s">
        <v>83</v>
      </c>
    </row>
    <row r="309" spans="2:65" s="1" customFormat="1" ht="11.25">
      <c r="B309" s="32"/>
      <c r="D309" s="139" t="s">
        <v>135</v>
      </c>
      <c r="F309" s="140" t="s">
        <v>417</v>
      </c>
      <c r="I309" s="137"/>
      <c r="L309" s="32"/>
      <c r="M309" s="138"/>
      <c r="T309" s="53"/>
      <c r="AT309" s="17" t="s">
        <v>135</v>
      </c>
      <c r="AU309" s="17" t="s">
        <v>83</v>
      </c>
    </row>
    <row r="310" spans="2:65" s="12" customFormat="1" ht="11.25">
      <c r="B310" s="141"/>
      <c r="D310" s="135" t="s">
        <v>137</v>
      </c>
      <c r="E310" s="142" t="s">
        <v>19</v>
      </c>
      <c r="F310" s="143" t="s">
        <v>418</v>
      </c>
      <c r="H310" s="142" t="s">
        <v>19</v>
      </c>
      <c r="I310" s="144"/>
      <c r="L310" s="141"/>
      <c r="M310" s="145"/>
      <c r="T310" s="146"/>
      <c r="AT310" s="142" t="s">
        <v>137</v>
      </c>
      <c r="AU310" s="142" t="s">
        <v>83</v>
      </c>
      <c r="AV310" s="12" t="s">
        <v>81</v>
      </c>
      <c r="AW310" s="12" t="s">
        <v>37</v>
      </c>
      <c r="AX310" s="12" t="s">
        <v>76</v>
      </c>
      <c r="AY310" s="142" t="s">
        <v>123</v>
      </c>
    </row>
    <row r="311" spans="2:65" s="13" customFormat="1" ht="11.25">
      <c r="B311" s="147"/>
      <c r="D311" s="135" t="s">
        <v>137</v>
      </c>
      <c r="E311" s="148" t="s">
        <v>19</v>
      </c>
      <c r="F311" s="149" t="s">
        <v>419</v>
      </c>
      <c r="H311" s="150">
        <v>229.78700000000001</v>
      </c>
      <c r="I311" s="151"/>
      <c r="L311" s="147"/>
      <c r="M311" s="152"/>
      <c r="T311" s="153"/>
      <c r="AT311" s="148" t="s">
        <v>137</v>
      </c>
      <c r="AU311" s="148" t="s">
        <v>83</v>
      </c>
      <c r="AV311" s="13" t="s">
        <v>83</v>
      </c>
      <c r="AW311" s="13" t="s">
        <v>37</v>
      </c>
      <c r="AX311" s="13" t="s">
        <v>76</v>
      </c>
      <c r="AY311" s="148" t="s">
        <v>123</v>
      </c>
    </row>
    <row r="312" spans="2:65" s="12" customFormat="1" ht="11.25">
      <c r="B312" s="141"/>
      <c r="D312" s="135" t="s">
        <v>137</v>
      </c>
      <c r="E312" s="142" t="s">
        <v>19</v>
      </c>
      <c r="F312" s="143" t="s">
        <v>420</v>
      </c>
      <c r="H312" s="142" t="s">
        <v>19</v>
      </c>
      <c r="I312" s="144"/>
      <c r="L312" s="141"/>
      <c r="M312" s="145"/>
      <c r="T312" s="146"/>
      <c r="AT312" s="142" t="s">
        <v>137</v>
      </c>
      <c r="AU312" s="142" t="s">
        <v>83</v>
      </c>
      <c r="AV312" s="12" t="s">
        <v>81</v>
      </c>
      <c r="AW312" s="12" t="s">
        <v>37</v>
      </c>
      <c r="AX312" s="12" t="s">
        <v>76</v>
      </c>
      <c r="AY312" s="142" t="s">
        <v>123</v>
      </c>
    </row>
    <row r="313" spans="2:65" s="13" customFormat="1" ht="11.25">
      <c r="B313" s="147"/>
      <c r="D313" s="135" t="s">
        <v>137</v>
      </c>
      <c r="E313" s="148" t="s">
        <v>19</v>
      </c>
      <c r="F313" s="149" t="s">
        <v>421</v>
      </c>
      <c r="H313" s="150">
        <v>384.49</v>
      </c>
      <c r="I313" s="151"/>
      <c r="L313" s="147"/>
      <c r="M313" s="152"/>
      <c r="T313" s="153"/>
      <c r="AT313" s="148" t="s">
        <v>137</v>
      </c>
      <c r="AU313" s="148" t="s">
        <v>83</v>
      </c>
      <c r="AV313" s="13" t="s">
        <v>83</v>
      </c>
      <c r="AW313" s="13" t="s">
        <v>37</v>
      </c>
      <c r="AX313" s="13" t="s">
        <v>76</v>
      </c>
      <c r="AY313" s="148" t="s">
        <v>123</v>
      </c>
    </row>
    <row r="314" spans="2:65" s="12" customFormat="1" ht="11.25">
      <c r="B314" s="141"/>
      <c r="D314" s="135" t="s">
        <v>137</v>
      </c>
      <c r="E314" s="142" t="s">
        <v>19</v>
      </c>
      <c r="F314" s="143" t="s">
        <v>422</v>
      </c>
      <c r="H314" s="142" t="s">
        <v>19</v>
      </c>
      <c r="I314" s="144"/>
      <c r="L314" s="141"/>
      <c r="M314" s="145"/>
      <c r="T314" s="146"/>
      <c r="AT314" s="142" t="s">
        <v>137</v>
      </c>
      <c r="AU314" s="142" t="s">
        <v>83</v>
      </c>
      <c r="AV314" s="12" t="s">
        <v>81</v>
      </c>
      <c r="AW314" s="12" t="s">
        <v>37</v>
      </c>
      <c r="AX314" s="12" t="s">
        <v>76</v>
      </c>
      <c r="AY314" s="142" t="s">
        <v>123</v>
      </c>
    </row>
    <row r="315" spans="2:65" s="13" customFormat="1" ht="11.25">
      <c r="B315" s="147"/>
      <c r="D315" s="135" t="s">
        <v>137</v>
      </c>
      <c r="E315" s="148" t="s">
        <v>19</v>
      </c>
      <c r="F315" s="149" t="s">
        <v>423</v>
      </c>
      <c r="H315" s="150">
        <v>387.97</v>
      </c>
      <c r="I315" s="151"/>
      <c r="L315" s="147"/>
      <c r="M315" s="152"/>
      <c r="T315" s="153"/>
      <c r="AT315" s="148" t="s">
        <v>137</v>
      </c>
      <c r="AU315" s="148" t="s">
        <v>83</v>
      </c>
      <c r="AV315" s="13" t="s">
        <v>83</v>
      </c>
      <c r="AW315" s="13" t="s">
        <v>37</v>
      </c>
      <c r="AX315" s="13" t="s">
        <v>76</v>
      </c>
      <c r="AY315" s="148" t="s">
        <v>123</v>
      </c>
    </row>
    <row r="316" spans="2:65" s="12" customFormat="1" ht="11.25">
      <c r="B316" s="141"/>
      <c r="D316" s="135" t="s">
        <v>137</v>
      </c>
      <c r="E316" s="142" t="s">
        <v>19</v>
      </c>
      <c r="F316" s="143" t="s">
        <v>424</v>
      </c>
      <c r="H316" s="142" t="s">
        <v>19</v>
      </c>
      <c r="I316" s="144"/>
      <c r="L316" s="141"/>
      <c r="M316" s="145"/>
      <c r="T316" s="146"/>
      <c r="AT316" s="142" t="s">
        <v>137</v>
      </c>
      <c r="AU316" s="142" t="s">
        <v>83</v>
      </c>
      <c r="AV316" s="12" t="s">
        <v>81</v>
      </c>
      <c r="AW316" s="12" t="s">
        <v>37</v>
      </c>
      <c r="AX316" s="12" t="s">
        <v>76</v>
      </c>
      <c r="AY316" s="142" t="s">
        <v>123</v>
      </c>
    </row>
    <row r="317" spans="2:65" s="13" customFormat="1" ht="11.25">
      <c r="B317" s="147"/>
      <c r="D317" s="135" t="s">
        <v>137</v>
      </c>
      <c r="E317" s="148" t="s">
        <v>19</v>
      </c>
      <c r="F317" s="149" t="s">
        <v>425</v>
      </c>
      <c r="H317" s="150">
        <v>374.79</v>
      </c>
      <c r="I317" s="151"/>
      <c r="L317" s="147"/>
      <c r="M317" s="152"/>
      <c r="T317" s="153"/>
      <c r="AT317" s="148" t="s">
        <v>137</v>
      </c>
      <c r="AU317" s="148" t="s">
        <v>83</v>
      </c>
      <c r="AV317" s="13" t="s">
        <v>83</v>
      </c>
      <c r="AW317" s="13" t="s">
        <v>37</v>
      </c>
      <c r="AX317" s="13" t="s">
        <v>76</v>
      </c>
      <c r="AY317" s="148" t="s">
        <v>123</v>
      </c>
    </row>
    <row r="318" spans="2:65" s="14" customFormat="1" ht="11.25">
      <c r="B318" s="154"/>
      <c r="D318" s="135" t="s">
        <v>137</v>
      </c>
      <c r="E318" s="155" t="s">
        <v>19</v>
      </c>
      <c r="F318" s="156" t="s">
        <v>180</v>
      </c>
      <c r="H318" s="157">
        <v>1377.037</v>
      </c>
      <c r="I318" s="158"/>
      <c r="L318" s="154"/>
      <c r="M318" s="159"/>
      <c r="T318" s="160"/>
      <c r="AT318" s="155" t="s">
        <v>137</v>
      </c>
      <c r="AU318" s="155" t="s">
        <v>83</v>
      </c>
      <c r="AV318" s="14" t="s">
        <v>131</v>
      </c>
      <c r="AW318" s="14" t="s">
        <v>37</v>
      </c>
      <c r="AX318" s="14" t="s">
        <v>81</v>
      </c>
      <c r="AY318" s="155" t="s">
        <v>123</v>
      </c>
    </row>
    <row r="319" spans="2:65" s="1" customFormat="1" ht="16.5" customHeight="1">
      <c r="B319" s="32"/>
      <c r="C319" s="122" t="s">
        <v>426</v>
      </c>
      <c r="D319" s="122" t="s">
        <v>126</v>
      </c>
      <c r="E319" s="123" t="s">
        <v>427</v>
      </c>
      <c r="F319" s="124" t="s">
        <v>428</v>
      </c>
      <c r="G319" s="125" t="s">
        <v>429</v>
      </c>
      <c r="H319" s="126">
        <v>1700</v>
      </c>
      <c r="I319" s="127"/>
      <c r="J319" s="128">
        <f>ROUND(I319*H319,2)</f>
        <v>0</v>
      </c>
      <c r="K319" s="124" t="s">
        <v>130</v>
      </c>
      <c r="L319" s="32"/>
      <c r="M319" s="129" t="s">
        <v>19</v>
      </c>
      <c r="N319" s="130" t="s">
        <v>47</v>
      </c>
      <c r="P319" s="131">
        <f>O319*H319</f>
        <v>0</v>
      </c>
      <c r="Q319" s="131">
        <v>0</v>
      </c>
      <c r="R319" s="131">
        <f>Q319*H319</f>
        <v>0</v>
      </c>
      <c r="S319" s="131">
        <v>0</v>
      </c>
      <c r="T319" s="132">
        <f>S319*H319</f>
        <v>0</v>
      </c>
      <c r="AR319" s="133" t="s">
        <v>131</v>
      </c>
      <c r="AT319" s="133" t="s">
        <v>126</v>
      </c>
      <c r="AU319" s="133" t="s">
        <v>83</v>
      </c>
      <c r="AY319" s="17" t="s">
        <v>123</v>
      </c>
      <c r="BE319" s="134">
        <f>IF(N319="základní",J319,0)</f>
        <v>0</v>
      </c>
      <c r="BF319" s="134">
        <f>IF(N319="snížená",J319,0)</f>
        <v>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7" t="s">
        <v>81</v>
      </c>
      <c r="BK319" s="134">
        <f>ROUND(I319*H319,2)</f>
        <v>0</v>
      </c>
      <c r="BL319" s="17" t="s">
        <v>131</v>
      </c>
      <c r="BM319" s="133" t="s">
        <v>430</v>
      </c>
    </row>
    <row r="320" spans="2:65" s="1" customFormat="1" ht="11.25">
      <c r="B320" s="32"/>
      <c r="D320" s="135" t="s">
        <v>133</v>
      </c>
      <c r="F320" s="136" t="s">
        <v>431</v>
      </c>
      <c r="I320" s="137"/>
      <c r="L320" s="32"/>
      <c r="M320" s="138"/>
      <c r="T320" s="53"/>
      <c r="AT320" s="17" t="s">
        <v>133</v>
      </c>
      <c r="AU320" s="17" t="s">
        <v>83</v>
      </c>
    </row>
    <row r="321" spans="2:65" s="1" customFormat="1" ht="11.25">
      <c r="B321" s="32"/>
      <c r="D321" s="139" t="s">
        <v>135</v>
      </c>
      <c r="F321" s="140" t="s">
        <v>432</v>
      </c>
      <c r="I321" s="137"/>
      <c r="L321" s="32"/>
      <c r="M321" s="138"/>
      <c r="T321" s="53"/>
      <c r="AT321" s="17" t="s">
        <v>135</v>
      </c>
      <c r="AU321" s="17" t="s">
        <v>83</v>
      </c>
    </row>
    <row r="322" spans="2:65" s="1" customFormat="1" ht="16.5" customHeight="1">
      <c r="B322" s="32"/>
      <c r="C322" s="122" t="s">
        <v>433</v>
      </c>
      <c r="D322" s="122" t="s">
        <v>126</v>
      </c>
      <c r="E322" s="123" t="s">
        <v>434</v>
      </c>
      <c r="F322" s="124" t="s">
        <v>435</v>
      </c>
      <c r="G322" s="125" t="s">
        <v>429</v>
      </c>
      <c r="H322" s="126">
        <v>3400</v>
      </c>
      <c r="I322" s="127"/>
      <c r="J322" s="128">
        <f>ROUND(I322*H322,2)</f>
        <v>0</v>
      </c>
      <c r="K322" s="124" t="s">
        <v>130</v>
      </c>
      <c r="L322" s="32"/>
      <c r="M322" s="129" t="s">
        <v>19</v>
      </c>
      <c r="N322" s="130" t="s">
        <v>47</v>
      </c>
      <c r="P322" s="131">
        <f>O322*H322</f>
        <v>0</v>
      </c>
      <c r="Q322" s="131">
        <v>0</v>
      </c>
      <c r="R322" s="131">
        <f>Q322*H322</f>
        <v>0</v>
      </c>
      <c r="S322" s="131">
        <v>0</v>
      </c>
      <c r="T322" s="132">
        <f>S322*H322</f>
        <v>0</v>
      </c>
      <c r="AR322" s="133" t="s">
        <v>131</v>
      </c>
      <c r="AT322" s="133" t="s">
        <v>126</v>
      </c>
      <c r="AU322" s="133" t="s">
        <v>83</v>
      </c>
      <c r="AY322" s="17" t="s">
        <v>123</v>
      </c>
      <c r="BE322" s="134">
        <f>IF(N322="základní",J322,0)</f>
        <v>0</v>
      </c>
      <c r="BF322" s="134">
        <f>IF(N322="snížená",J322,0)</f>
        <v>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7" t="s">
        <v>81</v>
      </c>
      <c r="BK322" s="134">
        <f>ROUND(I322*H322,2)</f>
        <v>0</v>
      </c>
      <c r="BL322" s="17" t="s">
        <v>131</v>
      </c>
      <c r="BM322" s="133" t="s">
        <v>436</v>
      </c>
    </row>
    <row r="323" spans="2:65" s="1" customFormat="1" ht="19.5">
      <c r="B323" s="32"/>
      <c r="D323" s="135" t="s">
        <v>133</v>
      </c>
      <c r="F323" s="136" t="s">
        <v>437</v>
      </c>
      <c r="I323" s="137"/>
      <c r="L323" s="32"/>
      <c r="M323" s="138"/>
      <c r="T323" s="53"/>
      <c r="AT323" s="17" t="s">
        <v>133</v>
      </c>
      <c r="AU323" s="17" t="s">
        <v>83</v>
      </c>
    </row>
    <row r="324" spans="2:65" s="1" customFormat="1" ht="11.25">
      <c r="B324" s="32"/>
      <c r="D324" s="139" t="s">
        <v>135</v>
      </c>
      <c r="F324" s="140" t="s">
        <v>438</v>
      </c>
      <c r="I324" s="137"/>
      <c r="L324" s="32"/>
      <c r="M324" s="138"/>
      <c r="T324" s="53"/>
      <c r="AT324" s="17" t="s">
        <v>135</v>
      </c>
      <c r="AU324" s="17" t="s">
        <v>83</v>
      </c>
    </row>
    <row r="325" spans="2:65" s="13" customFormat="1" ht="11.25">
      <c r="B325" s="147"/>
      <c r="D325" s="135" t="s">
        <v>137</v>
      </c>
      <c r="F325" s="149" t="s">
        <v>439</v>
      </c>
      <c r="H325" s="150">
        <v>3400</v>
      </c>
      <c r="I325" s="151"/>
      <c r="L325" s="147"/>
      <c r="M325" s="152"/>
      <c r="T325" s="153"/>
      <c r="AT325" s="148" t="s">
        <v>137</v>
      </c>
      <c r="AU325" s="148" t="s">
        <v>83</v>
      </c>
      <c r="AV325" s="13" t="s">
        <v>83</v>
      </c>
      <c r="AW325" s="13" t="s">
        <v>4</v>
      </c>
      <c r="AX325" s="13" t="s">
        <v>81</v>
      </c>
      <c r="AY325" s="148" t="s">
        <v>123</v>
      </c>
    </row>
    <row r="326" spans="2:65" s="11" customFormat="1" ht="22.9" customHeight="1">
      <c r="B326" s="110"/>
      <c r="D326" s="111" t="s">
        <v>75</v>
      </c>
      <c r="E326" s="120" t="s">
        <v>440</v>
      </c>
      <c r="F326" s="120" t="s">
        <v>441</v>
      </c>
      <c r="I326" s="113"/>
      <c r="J326" s="121">
        <f>BK326</f>
        <v>0</v>
      </c>
      <c r="L326" s="110"/>
      <c r="M326" s="115"/>
      <c r="P326" s="116">
        <f>SUM(P327:P349)</f>
        <v>0</v>
      </c>
      <c r="R326" s="116">
        <f>SUM(R327:R349)</f>
        <v>0</v>
      </c>
      <c r="T326" s="117">
        <f>SUM(T327:T349)</f>
        <v>0</v>
      </c>
      <c r="AR326" s="111" t="s">
        <v>81</v>
      </c>
      <c r="AT326" s="118" t="s">
        <v>75</v>
      </c>
      <c r="AU326" s="118" t="s">
        <v>81</v>
      </c>
      <c r="AY326" s="111" t="s">
        <v>123</v>
      </c>
      <c r="BK326" s="119">
        <f>SUM(BK327:BK349)</f>
        <v>0</v>
      </c>
    </row>
    <row r="327" spans="2:65" s="1" customFormat="1" ht="16.5" customHeight="1">
      <c r="B327" s="32"/>
      <c r="C327" s="122" t="s">
        <v>442</v>
      </c>
      <c r="D327" s="122" t="s">
        <v>126</v>
      </c>
      <c r="E327" s="123" t="s">
        <v>443</v>
      </c>
      <c r="F327" s="124" t="s">
        <v>444</v>
      </c>
      <c r="G327" s="125" t="s">
        <v>445</v>
      </c>
      <c r="H327" s="126">
        <v>23.736000000000001</v>
      </c>
      <c r="I327" s="127"/>
      <c r="J327" s="128">
        <f>ROUND(I327*H327,2)</f>
        <v>0</v>
      </c>
      <c r="K327" s="124" t="s">
        <v>130</v>
      </c>
      <c r="L327" s="32"/>
      <c r="M327" s="129" t="s">
        <v>19</v>
      </c>
      <c r="N327" s="130" t="s">
        <v>47</v>
      </c>
      <c r="P327" s="131">
        <f>O327*H327</f>
        <v>0</v>
      </c>
      <c r="Q327" s="131">
        <v>0</v>
      </c>
      <c r="R327" s="131">
        <f>Q327*H327</f>
        <v>0</v>
      </c>
      <c r="S327" s="131">
        <v>0</v>
      </c>
      <c r="T327" s="132">
        <f>S327*H327</f>
        <v>0</v>
      </c>
      <c r="AR327" s="133" t="s">
        <v>131</v>
      </c>
      <c r="AT327" s="133" t="s">
        <v>126</v>
      </c>
      <c r="AU327" s="133" t="s">
        <v>83</v>
      </c>
      <c r="AY327" s="17" t="s">
        <v>123</v>
      </c>
      <c r="BE327" s="134">
        <f>IF(N327="základní",J327,0)</f>
        <v>0</v>
      </c>
      <c r="BF327" s="134">
        <f>IF(N327="snížená",J327,0)</f>
        <v>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7" t="s">
        <v>81</v>
      </c>
      <c r="BK327" s="134">
        <f>ROUND(I327*H327,2)</f>
        <v>0</v>
      </c>
      <c r="BL327" s="17" t="s">
        <v>131</v>
      </c>
      <c r="BM327" s="133" t="s">
        <v>446</v>
      </c>
    </row>
    <row r="328" spans="2:65" s="1" customFormat="1" ht="11.25">
      <c r="B328" s="32"/>
      <c r="D328" s="135" t="s">
        <v>133</v>
      </c>
      <c r="F328" s="136" t="s">
        <v>447</v>
      </c>
      <c r="I328" s="137"/>
      <c r="L328" s="32"/>
      <c r="M328" s="138"/>
      <c r="T328" s="53"/>
      <c r="AT328" s="17" t="s">
        <v>133</v>
      </c>
      <c r="AU328" s="17" t="s">
        <v>83</v>
      </c>
    </row>
    <row r="329" spans="2:65" s="1" customFormat="1" ht="11.25">
      <c r="B329" s="32"/>
      <c r="D329" s="139" t="s">
        <v>135</v>
      </c>
      <c r="F329" s="140" t="s">
        <v>448</v>
      </c>
      <c r="I329" s="137"/>
      <c r="L329" s="32"/>
      <c r="M329" s="138"/>
      <c r="T329" s="53"/>
      <c r="AT329" s="17" t="s">
        <v>135</v>
      </c>
      <c r="AU329" s="17" t="s">
        <v>83</v>
      </c>
    </row>
    <row r="330" spans="2:65" s="1" customFormat="1" ht="16.5" customHeight="1">
      <c r="B330" s="32"/>
      <c r="C330" s="122" t="s">
        <v>449</v>
      </c>
      <c r="D330" s="122" t="s">
        <v>126</v>
      </c>
      <c r="E330" s="123" t="s">
        <v>450</v>
      </c>
      <c r="F330" s="124" t="s">
        <v>451</v>
      </c>
      <c r="G330" s="125" t="s">
        <v>211</v>
      </c>
      <c r="H330" s="126">
        <v>50</v>
      </c>
      <c r="I330" s="127"/>
      <c r="J330" s="128">
        <f>ROUND(I330*H330,2)</f>
        <v>0</v>
      </c>
      <c r="K330" s="124" t="s">
        <v>130</v>
      </c>
      <c r="L330" s="32"/>
      <c r="M330" s="129" t="s">
        <v>19</v>
      </c>
      <c r="N330" s="130" t="s">
        <v>47</v>
      </c>
      <c r="P330" s="131">
        <f>O330*H330</f>
        <v>0</v>
      </c>
      <c r="Q330" s="131">
        <v>0</v>
      </c>
      <c r="R330" s="131">
        <f>Q330*H330</f>
        <v>0</v>
      </c>
      <c r="S330" s="131">
        <v>0</v>
      </c>
      <c r="T330" s="132">
        <f>S330*H330</f>
        <v>0</v>
      </c>
      <c r="AR330" s="133" t="s">
        <v>131</v>
      </c>
      <c r="AT330" s="133" t="s">
        <v>126</v>
      </c>
      <c r="AU330" s="133" t="s">
        <v>83</v>
      </c>
      <c r="AY330" s="17" t="s">
        <v>123</v>
      </c>
      <c r="BE330" s="134">
        <f>IF(N330="základní",J330,0)</f>
        <v>0</v>
      </c>
      <c r="BF330" s="134">
        <f>IF(N330="snížená",J330,0)</f>
        <v>0</v>
      </c>
      <c r="BG330" s="134">
        <f>IF(N330="zákl. přenesená",J330,0)</f>
        <v>0</v>
      </c>
      <c r="BH330" s="134">
        <f>IF(N330="sníž. přenesená",J330,0)</f>
        <v>0</v>
      </c>
      <c r="BI330" s="134">
        <f>IF(N330="nulová",J330,0)</f>
        <v>0</v>
      </c>
      <c r="BJ330" s="17" t="s">
        <v>81</v>
      </c>
      <c r="BK330" s="134">
        <f>ROUND(I330*H330,2)</f>
        <v>0</v>
      </c>
      <c r="BL330" s="17" t="s">
        <v>131</v>
      </c>
      <c r="BM330" s="133" t="s">
        <v>452</v>
      </c>
    </row>
    <row r="331" spans="2:65" s="1" customFormat="1" ht="11.25">
      <c r="B331" s="32"/>
      <c r="D331" s="135" t="s">
        <v>133</v>
      </c>
      <c r="F331" s="136" t="s">
        <v>453</v>
      </c>
      <c r="I331" s="137"/>
      <c r="L331" s="32"/>
      <c r="M331" s="138"/>
      <c r="T331" s="53"/>
      <c r="AT331" s="17" t="s">
        <v>133</v>
      </c>
      <c r="AU331" s="17" t="s">
        <v>83</v>
      </c>
    </row>
    <row r="332" spans="2:65" s="1" customFormat="1" ht="11.25">
      <c r="B332" s="32"/>
      <c r="D332" s="139" t="s">
        <v>135</v>
      </c>
      <c r="F332" s="140" t="s">
        <v>454</v>
      </c>
      <c r="I332" s="137"/>
      <c r="L332" s="32"/>
      <c r="M332" s="138"/>
      <c r="T332" s="53"/>
      <c r="AT332" s="17" t="s">
        <v>135</v>
      </c>
      <c r="AU332" s="17" t="s">
        <v>83</v>
      </c>
    </row>
    <row r="333" spans="2:65" s="1" customFormat="1" ht="16.5" customHeight="1">
      <c r="B333" s="32"/>
      <c r="C333" s="122" t="s">
        <v>455</v>
      </c>
      <c r="D333" s="122" t="s">
        <v>126</v>
      </c>
      <c r="E333" s="123" t="s">
        <v>456</v>
      </c>
      <c r="F333" s="124" t="s">
        <v>457</v>
      </c>
      <c r="G333" s="125" t="s">
        <v>211</v>
      </c>
      <c r="H333" s="126">
        <v>750</v>
      </c>
      <c r="I333" s="127"/>
      <c r="J333" s="128">
        <f>ROUND(I333*H333,2)</f>
        <v>0</v>
      </c>
      <c r="K333" s="124" t="s">
        <v>130</v>
      </c>
      <c r="L333" s="32"/>
      <c r="M333" s="129" t="s">
        <v>19</v>
      </c>
      <c r="N333" s="130" t="s">
        <v>47</v>
      </c>
      <c r="P333" s="131">
        <f>O333*H333</f>
        <v>0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131</v>
      </c>
      <c r="AT333" s="133" t="s">
        <v>126</v>
      </c>
      <c r="AU333" s="133" t="s">
        <v>83</v>
      </c>
      <c r="AY333" s="17" t="s">
        <v>123</v>
      </c>
      <c r="BE333" s="134">
        <f>IF(N333="základní",J333,0)</f>
        <v>0</v>
      </c>
      <c r="BF333" s="134">
        <f>IF(N333="snížená",J333,0)</f>
        <v>0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7" t="s">
        <v>81</v>
      </c>
      <c r="BK333" s="134">
        <f>ROUND(I333*H333,2)</f>
        <v>0</v>
      </c>
      <c r="BL333" s="17" t="s">
        <v>131</v>
      </c>
      <c r="BM333" s="133" t="s">
        <v>458</v>
      </c>
    </row>
    <row r="334" spans="2:65" s="1" customFormat="1" ht="11.25">
      <c r="B334" s="32"/>
      <c r="D334" s="135" t="s">
        <v>133</v>
      </c>
      <c r="F334" s="136" t="s">
        <v>459</v>
      </c>
      <c r="I334" s="137"/>
      <c r="L334" s="32"/>
      <c r="M334" s="138"/>
      <c r="T334" s="53"/>
      <c r="AT334" s="17" t="s">
        <v>133</v>
      </c>
      <c r="AU334" s="17" t="s">
        <v>83</v>
      </c>
    </row>
    <row r="335" spans="2:65" s="1" customFormat="1" ht="11.25">
      <c r="B335" s="32"/>
      <c r="D335" s="139" t="s">
        <v>135</v>
      </c>
      <c r="F335" s="140" t="s">
        <v>460</v>
      </c>
      <c r="I335" s="137"/>
      <c r="L335" s="32"/>
      <c r="M335" s="138"/>
      <c r="T335" s="53"/>
      <c r="AT335" s="17" t="s">
        <v>135</v>
      </c>
      <c r="AU335" s="17" t="s">
        <v>83</v>
      </c>
    </row>
    <row r="336" spans="2:65" s="13" customFormat="1" ht="11.25">
      <c r="B336" s="147"/>
      <c r="D336" s="135" t="s">
        <v>137</v>
      </c>
      <c r="F336" s="149" t="s">
        <v>461</v>
      </c>
      <c r="H336" s="150">
        <v>750</v>
      </c>
      <c r="I336" s="151"/>
      <c r="L336" s="147"/>
      <c r="M336" s="152"/>
      <c r="T336" s="153"/>
      <c r="AT336" s="148" t="s">
        <v>137</v>
      </c>
      <c r="AU336" s="148" t="s">
        <v>83</v>
      </c>
      <c r="AV336" s="13" t="s">
        <v>83</v>
      </c>
      <c r="AW336" s="13" t="s">
        <v>4</v>
      </c>
      <c r="AX336" s="13" t="s">
        <v>81</v>
      </c>
      <c r="AY336" s="148" t="s">
        <v>123</v>
      </c>
    </row>
    <row r="337" spans="2:65" s="1" customFormat="1" ht="16.5" customHeight="1">
      <c r="B337" s="32"/>
      <c r="C337" s="122" t="s">
        <v>462</v>
      </c>
      <c r="D337" s="122" t="s">
        <v>126</v>
      </c>
      <c r="E337" s="123" t="s">
        <v>463</v>
      </c>
      <c r="F337" s="124" t="s">
        <v>464</v>
      </c>
      <c r="G337" s="125" t="s">
        <v>445</v>
      </c>
      <c r="H337" s="126">
        <v>427.24799999999999</v>
      </c>
      <c r="I337" s="127"/>
      <c r="J337" s="128">
        <f>ROUND(I337*H337,2)</f>
        <v>0</v>
      </c>
      <c r="K337" s="124" t="s">
        <v>130</v>
      </c>
      <c r="L337" s="32"/>
      <c r="M337" s="129" t="s">
        <v>19</v>
      </c>
      <c r="N337" s="130" t="s">
        <v>47</v>
      </c>
      <c r="P337" s="131">
        <f>O337*H337</f>
        <v>0</v>
      </c>
      <c r="Q337" s="131">
        <v>0</v>
      </c>
      <c r="R337" s="131">
        <f>Q337*H337</f>
        <v>0</v>
      </c>
      <c r="S337" s="131">
        <v>0</v>
      </c>
      <c r="T337" s="132">
        <f>S337*H337</f>
        <v>0</v>
      </c>
      <c r="AR337" s="133" t="s">
        <v>131</v>
      </c>
      <c r="AT337" s="133" t="s">
        <v>126</v>
      </c>
      <c r="AU337" s="133" t="s">
        <v>83</v>
      </c>
      <c r="AY337" s="17" t="s">
        <v>123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7" t="s">
        <v>81</v>
      </c>
      <c r="BK337" s="134">
        <f>ROUND(I337*H337,2)</f>
        <v>0</v>
      </c>
      <c r="BL337" s="17" t="s">
        <v>131</v>
      </c>
      <c r="BM337" s="133" t="s">
        <v>465</v>
      </c>
    </row>
    <row r="338" spans="2:65" s="1" customFormat="1" ht="19.5">
      <c r="B338" s="32"/>
      <c r="D338" s="135" t="s">
        <v>133</v>
      </c>
      <c r="F338" s="136" t="s">
        <v>466</v>
      </c>
      <c r="I338" s="137"/>
      <c r="L338" s="32"/>
      <c r="M338" s="138"/>
      <c r="T338" s="53"/>
      <c r="AT338" s="17" t="s">
        <v>133</v>
      </c>
      <c r="AU338" s="17" t="s">
        <v>83</v>
      </c>
    </row>
    <row r="339" spans="2:65" s="1" customFormat="1" ht="11.25">
      <c r="B339" s="32"/>
      <c r="D339" s="139" t="s">
        <v>135</v>
      </c>
      <c r="F339" s="140" t="s">
        <v>467</v>
      </c>
      <c r="I339" s="137"/>
      <c r="L339" s="32"/>
      <c r="M339" s="138"/>
      <c r="T339" s="53"/>
      <c r="AT339" s="17" t="s">
        <v>135</v>
      </c>
      <c r="AU339" s="17" t="s">
        <v>83</v>
      </c>
    </row>
    <row r="340" spans="2:65" s="13" customFormat="1" ht="11.25">
      <c r="B340" s="147"/>
      <c r="D340" s="135" t="s">
        <v>137</v>
      </c>
      <c r="F340" s="149" t="s">
        <v>468</v>
      </c>
      <c r="H340" s="150">
        <v>427.24799999999999</v>
      </c>
      <c r="I340" s="151"/>
      <c r="L340" s="147"/>
      <c r="M340" s="152"/>
      <c r="T340" s="153"/>
      <c r="AT340" s="148" t="s">
        <v>137</v>
      </c>
      <c r="AU340" s="148" t="s">
        <v>83</v>
      </c>
      <c r="AV340" s="13" t="s">
        <v>83</v>
      </c>
      <c r="AW340" s="13" t="s">
        <v>4</v>
      </c>
      <c r="AX340" s="13" t="s">
        <v>81</v>
      </c>
      <c r="AY340" s="148" t="s">
        <v>123</v>
      </c>
    </row>
    <row r="341" spans="2:65" s="1" customFormat="1" ht="16.5" customHeight="1">
      <c r="B341" s="32"/>
      <c r="C341" s="122" t="s">
        <v>469</v>
      </c>
      <c r="D341" s="122" t="s">
        <v>126</v>
      </c>
      <c r="E341" s="123" t="s">
        <v>470</v>
      </c>
      <c r="F341" s="124" t="s">
        <v>471</v>
      </c>
      <c r="G341" s="125" t="s">
        <v>445</v>
      </c>
      <c r="H341" s="126">
        <v>23.736000000000001</v>
      </c>
      <c r="I341" s="127"/>
      <c r="J341" s="128">
        <f>ROUND(I341*H341,2)</f>
        <v>0</v>
      </c>
      <c r="K341" s="124" t="s">
        <v>130</v>
      </c>
      <c r="L341" s="32"/>
      <c r="M341" s="129" t="s">
        <v>19</v>
      </c>
      <c r="N341" s="130" t="s">
        <v>47</v>
      </c>
      <c r="P341" s="131">
        <f>O341*H341</f>
        <v>0</v>
      </c>
      <c r="Q341" s="131">
        <v>0</v>
      </c>
      <c r="R341" s="131">
        <f>Q341*H341</f>
        <v>0</v>
      </c>
      <c r="S341" s="131">
        <v>0</v>
      </c>
      <c r="T341" s="132">
        <f>S341*H341</f>
        <v>0</v>
      </c>
      <c r="AR341" s="133" t="s">
        <v>131</v>
      </c>
      <c r="AT341" s="133" t="s">
        <v>126</v>
      </c>
      <c r="AU341" s="133" t="s">
        <v>83</v>
      </c>
      <c r="AY341" s="17" t="s">
        <v>123</v>
      </c>
      <c r="BE341" s="134">
        <f>IF(N341="základní",J341,0)</f>
        <v>0</v>
      </c>
      <c r="BF341" s="134">
        <f>IF(N341="snížená",J341,0)</f>
        <v>0</v>
      </c>
      <c r="BG341" s="134">
        <f>IF(N341="zákl. přenesená",J341,0)</f>
        <v>0</v>
      </c>
      <c r="BH341" s="134">
        <f>IF(N341="sníž. přenesená",J341,0)</f>
        <v>0</v>
      </c>
      <c r="BI341" s="134">
        <f>IF(N341="nulová",J341,0)</f>
        <v>0</v>
      </c>
      <c r="BJ341" s="17" t="s">
        <v>81</v>
      </c>
      <c r="BK341" s="134">
        <f>ROUND(I341*H341,2)</f>
        <v>0</v>
      </c>
      <c r="BL341" s="17" t="s">
        <v>131</v>
      </c>
      <c r="BM341" s="133" t="s">
        <v>472</v>
      </c>
    </row>
    <row r="342" spans="2:65" s="1" customFormat="1" ht="11.25">
      <c r="B342" s="32"/>
      <c r="D342" s="135" t="s">
        <v>133</v>
      </c>
      <c r="F342" s="136" t="s">
        <v>473</v>
      </c>
      <c r="I342" s="137"/>
      <c r="L342" s="32"/>
      <c r="M342" s="138"/>
      <c r="T342" s="53"/>
      <c r="AT342" s="17" t="s">
        <v>133</v>
      </c>
      <c r="AU342" s="17" t="s">
        <v>83</v>
      </c>
    </row>
    <row r="343" spans="2:65" s="1" customFormat="1" ht="11.25">
      <c r="B343" s="32"/>
      <c r="D343" s="139" t="s">
        <v>135</v>
      </c>
      <c r="F343" s="140" t="s">
        <v>474</v>
      </c>
      <c r="I343" s="137"/>
      <c r="L343" s="32"/>
      <c r="M343" s="138"/>
      <c r="T343" s="53"/>
      <c r="AT343" s="17" t="s">
        <v>135</v>
      </c>
      <c r="AU343" s="17" t="s">
        <v>83</v>
      </c>
    </row>
    <row r="344" spans="2:65" s="1" customFormat="1" ht="21.75" customHeight="1">
      <c r="B344" s="32"/>
      <c r="C344" s="122" t="s">
        <v>475</v>
      </c>
      <c r="D344" s="122" t="s">
        <v>126</v>
      </c>
      <c r="E344" s="123" t="s">
        <v>476</v>
      </c>
      <c r="F344" s="124" t="s">
        <v>477</v>
      </c>
      <c r="G344" s="125" t="s">
        <v>445</v>
      </c>
      <c r="H344" s="126">
        <v>23.577000000000002</v>
      </c>
      <c r="I344" s="127"/>
      <c r="J344" s="128">
        <f>ROUND(I344*H344,2)</f>
        <v>0</v>
      </c>
      <c r="K344" s="124" t="s">
        <v>130</v>
      </c>
      <c r="L344" s="32"/>
      <c r="M344" s="129" t="s">
        <v>19</v>
      </c>
      <c r="N344" s="130" t="s">
        <v>47</v>
      </c>
      <c r="P344" s="131">
        <f>O344*H344</f>
        <v>0</v>
      </c>
      <c r="Q344" s="131">
        <v>0</v>
      </c>
      <c r="R344" s="131">
        <f>Q344*H344</f>
        <v>0</v>
      </c>
      <c r="S344" s="131">
        <v>0</v>
      </c>
      <c r="T344" s="132">
        <f>S344*H344</f>
        <v>0</v>
      </c>
      <c r="AR344" s="133" t="s">
        <v>131</v>
      </c>
      <c r="AT344" s="133" t="s">
        <v>126</v>
      </c>
      <c r="AU344" s="133" t="s">
        <v>83</v>
      </c>
      <c r="AY344" s="17" t="s">
        <v>123</v>
      </c>
      <c r="BE344" s="134">
        <f>IF(N344="základní",J344,0)</f>
        <v>0</v>
      </c>
      <c r="BF344" s="134">
        <f>IF(N344="snížená",J344,0)</f>
        <v>0</v>
      </c>
      <c r="BG344" s="134">
        <f>IF(N344="zákl. přenesená",J344,0)</f>
        <v>0</v>
      </c>
      <c r="BH344" s="134">
        <f>IF(N344="sníž. přenesená",J344,0)</f>
        <v>0</v>
      </c>
      <c r="BI344" s="134">
        <f>IF(N344="nulová",J344,0)</f>
        <v>0</v>
      </c>
      <c r="BJ344" s="17" t="s">
        <v>81</v>
      </c>
      <c r="BK344" s="134">
        <f>ROUND(I344*H344,2)</f>
        <v>0</v>
      </c>
      <c r="BL344" s="17" t="s">
        <v>131</v>
      </c>
      <c r="BM344" s="133" t="s">
        <v>478</v>
      </c>
    </row>
    <row r="345" spans="2:65" s="1" customFormat="1" ht="19.5">
      <c r="B345" s="32"/>
      <c r="D345" s="135" t="s">
        <v>133</v>
      </c>
      <c r="F345" s="136" t="s">
        <v>479</v>
      </c>
      <c r="I345" s="137"/>
      <c r="L345" s="32"/>
      <c r="M345" s="138"/>
      <c r="T345" s="53"/>
      <c r="AT345" s="17" t="s">
        <v>133</v>
      </c>
      <c r="AU345" s="17" t="s">
        <v>83</v>
      </c>
    </row>
    <row r="346" spans="2:65" s="1" customFormat="1" ht="11.25">
      <c r="B346" s="32"/>
      <c r="D346" s="139" t="s">
        <v>135</v>
      </c>
      <c r="F346" s="140" t="s">
        <v>480</v>
      </c>
      <c r="I346" s="137"/>
      <c r="L346" s="32"/>
      <c r="M346" s="138"/>
      <c r="T346" s="53"/>
      <c r="AT346" s="17" t="s">
        <v>135</v>
      </c>
      <c r="AU346" s="17" t="s">
        <v>83</v>
      </c>
    </row>
    <row r="347" spans="2:65" s="1" customFormat="1" ht="21.75" customHeight="1">
      <c r="B347" s="32"/>
      <c r="C347" s="122" t="s">
        <v>481</v>
      </c>
      <c r="D347" s="122" t="s">
        <v>126</v>
      </c>
      <c r="E347" s="123" t="s">
        <v>482</v>
      </c>
      <c r="F347" s="124" t="s">
        <v>483</v>
      </c>
      <c r="G347" s="125" t="s">
        <v>445</v>
      </c>
      <c r="H347" s="126">
        <v>4.157</v>
      </c>
      <c r="I347" s="127"/>
      <c r="J347" s="128">
        <f>ROUND(I347*H347,2)</f>
        <v>0</v>
      </c>
      <c r="K347" s="124" t="s">
        <v>130</v>
      </c>
      <c r="L347" s="32"/>
      <c r="M347" s="129" t="s">
        <v>19</v>
      </c>
      <c r="N347" s="130" t="s">
        <v>47</v>
      </c>
      <c r="P347" s="131">
        <f>O347*H347</f>
        <v>0</v>
      </c>
      <c r="Q347" s="131">
        <v>0</v>
      </c>
      <c r="R347" s="131">
        <f>Q347*H347</f>
        <v>0</v>
      </c>
      <c r="S347" s="131">
        <v>0</v>
      </c>
      <c r="T347" s="132">
        <f>S347*H347</f>
        <v>0</v>
      </c>
      <c r="AR347" s="133" t="s">
        <v>131</v>
      </c>
      <c r="AT347" s="133" t="s">
        <v>126</v>
      </c>
      <c r="AU347" s="133" t="s">
        <v>83</v>
      </c>
      <c r="AY347" s="17" t="s">
        <v>123</v>
      </c>
      <c r="BE347" s="134">
        <f>IF(N347="základní",J347,0)</f>
        <v>0</v>
      </c>
      <c r="BF347" s="134">
        <f>IF(N347="snížená",J347,0)</f>
        <v>0</v>
      </c>
      <c r="BG347" s="134">
        <f>IF(N347="zákl. přenesená",J347,0)</f>
        <v>0</v>
      </c>
      <c r="BH347" s="134">
        <f>IF(N347="sníž. přenesená",J347,0)</f>
        <v>0</v>
      </c>
      <c r="BI347" s="134">
        <f>IF(N347="nulová",J347,0)</f>
        <v>0</v>
      </c>
      <c r="BJ347" s="17" t="s">
        <v>81</v>
      </c>
      <c r="BK347" s="134">
        <f>ROUND(I347*H347,2)</f>
        <v>0</v>
      </c>
      <c r="BL347" s="17" t="s">
        <v>131</v>
      </c>
      <c r="BM347" s="133" t="s">
        <v>484</v>
      </c>
    </row>
    <row r="348" spans="2:65" s="1" customFormat="1" ht="19.5">
      <c r="B348" s="32"/>
      <c r="D348" s="135" t="s">
        <v>133</v>
      </c>
      <c r="F348" s="136" t="s">
        <v>485</v>
      </c>
      <c r="I348" s="137"/>
      <c r="L348" s="32"/>
      <c r="M348" s="138"/>
      <c r="T348" s="53"/>
      <c r="AT348" s="17" t="s">
        <v>133</v>
      </c>
      <c r="AU348" s="17" t="s">
        <v>83</v>
      </c>
    </row>
    <row r="349" spans="2:65" s="1" customFormat="1" ht="11.25">
      <c r="B349" s="32"/>
      <c r="D349" s="139" t="s">
        <v>135</v>
      </c>
      <c r="F349" s="140" t="s">
        <v>486</v>
      </c>
      <c r="I349" s="137"/>
      <c r="L349" s="32"/>
      <c r="M349" s="138"/>
      <c r="T349" s="53"/>
      <c r="AT349" s="17" t="s">
        <v>135</v>
      </c>
      <c r="AU349" s="17" t="s">
        <v>83</v>
      </c>
    </row>
    <row r="350" spans="2:65" s="11" customFormat="1" ht="22.9" customHeight="1">
      <c r="B350" s="110"/>
      <c r="D350" s="111" t="s">
        <v>75</v>
      </c>
      <c r="E350" s="120" t="s">
        <v>487</v>
      </c>
      <c r="F350" s="120" t="s">
        <v>488</v>
      </c>
      <c r="I350" s="113"/>
      <c r="J350" s="121">
        <f>BK350</f>
        <v>0</v>
      </c>
      <c r="L350" s="110"/>
      <c r="M350" s="115"/>
      <c r="P350" s="116">
        <f>SUM(P351:P353)</f>
        <v>0</v>
      </c>
      <c r="R350" s="116">
        <f>SUM(R351:R353)</f>
        <v>0</v>
      </c>
      <c r="T350" s="117">
        <f>SUM(T351:T353)</f>
        <v>0</v>
      </c>
      <c r="AR350" s="111" t="s">
        <v>81</v>
      </c>
      <c r="AT350" s="118" t="s">
        <v>75</v>
      </c>
      <c r="AU350" s="118" t="s">
        <v>81</v>
      </c>
      <c r="AY350" s="111" t="s">
        <v>123</v>
      </c>
      <c r="BK350" s="119">
        <f>SUM(BK351:BK353)</f>
        <v>0</v>
      </c>
    </row>
    <row r="351" spans="2:65" s="1" customFormat="1" ht="16.5" customHeight="1">
      <c r="B351" s="32"/>
      <c r="C351" s="122" t="s">
        <v>489</v>
      </c>
      <c r="D351" s="122" t="s">
        <v>126</v>
      </c>
      <c r="E351" s="123" t="s">
        <v>490</v>
      </c>
      <c r="F351" s="124" t="s">
        <v>491</v>
      </c>
      <c r="G351" s="125" t="s">
        <v>445</v>
      </c>
      <c r="H351" s="126">
        <v>17.199000000000002</v>
      </c>
      <c r="I351" s="127"/>
      <c r="J351" s="128">
        <f>ROUND(I351*H351,2)</f>
        <v>0</v>
      </c>
      <c r="K351" s="124" t="s">
        <v>130</v>
      </c>
      <c r="L351" s="32"/>
      <c r="M351" s="129" t="s">
        <v>19</v>
      </c>
      <c r="N351" s="130" t="s">
        <v>47</v>
      </c>
      <c r="P351" s="131">
        <f>O351*H351</f>
        <v>0</v>
      </c>
      <c r="Q351" s="131">
        <v>0</v>
      </c>
      <c r="R351" s="131">
        <f>Q351*H351</f>
        <v>0</v>
      </c>
      <c r="S351" s="131">
        <v>0</v>
      </c>
      <c r="T351" s="132">
        <f>S351*H351</f>
        <v>0</v>
      </c>
      <c r="AR351" s="133" t="s">
        <v>131</v>
      </c>
      <c r="AT351" s="133" t="s">
        <v>126</v>
      </c>
      <c r="AU351" s="133" t="s">
        <v>83</v>
      </c>
      <c r="AY351" s="17" t="s">
        <v>123</v>
      </c>
      <c r="BE351" s="134">
        <f>IF(N351="základní",J351,0)</f>
        <v>0</v>
      </c>
      <c r="BF351" s="134">
        <f>IF(N351="snížená",J351,0)</f>
        <v>0</v>
      </c>
      <c r="BG351" s="134">
        <f>IF(N351="zákl. přenesená",J351,0)</f>
        <v>0</v>
      </c>
      <c r="BH351" s="134">
        <f>IF(N351="sníž. přenesená",J351,0)</f>
        <v>0</v>
      </c>
      <c r="BI351" s="134">
        <f>IF(N351="nulová",J351,0)</f>
        <v>0</v>
      </c>
      <c r="BJ351" s="17" t="s">
        <v>81</v>
      </c>
      <c r="BK351" s="134">
        <f>ROUND(I351*H351,2)</f>
        <v>0</v>
      </c>
      <c r="BL351" s="17" t="s">
        <v>131</v>
      </c>
      <c r="BM351" s="133" t="s">
        <v>492</v>
      </c>
    </row>
    <row r="352" spans="2:65" s="1" customFormat="1" ht="19.5">
      <c r="B352" s="32"/>
      <c r="D352" s="135" t="s">
        <v>133</v>
      </c>
      <c r="F352" s="136" t="s">
        <v>493</v>
      </c>
      <c r="I352" s="137"/>
      <c r="L352" s="32"/>
      <c r="M352" s="138"/>
      <c r="T352" s="53"/>
      <c r="AT352" s="17" t="s">
        <v>133</v>
      </c>
      <c r="AU352" s="17" t="s">
        <v>83</v>
      </c>
    </row>
    <row r="353" spans="2:65" s="1" customFormat="1" ht="11.25">
      <c r="B353" s="32"/>
      <c r="D353" s="139" t="s">
        <v>135</v>
      </c>
      <c r="F353" s="140" t="s">
        <v>494</v>
      </c>
      <c r="I353" s="137"/>
      <c r="L353" s="32"/>
      <c r="M353" s="138"/>
      <c r="T353" s="53"/>
      <c r="AT353" s="17" t="s">
        <v>135</v>
      </c>
      <c r="AU353" s="17" t="s">
        <v>83</v>
      </c>
    </row>
    <row r="354" spans="2:65" s="11" customFormat="1" ht="25.9" customHeight="1">
      <c r="B354" s="110"/>
      <c r="D354" s="111" t="s">
        <v>75</v>
      </c>
      <c r="E354" s="112" t="s">
        <v>495</v>
      </c>
      <c r="F354" s="112" t="s">
        <v>496</v>
      </c>
      <c r="I354" s="113"/>
      <c r="J354" s="114">
        <f>BK354</f>
        <v>0</v>
      </c>
      <c r="L354" s="110"/>
      <c r="M354" s="115"/>
      <c r="P354" s="116">
        <f>P355+P452+P456+P479+P512+P521+P586</f>
        <v>0</v>
      </c>
      <c r="R354" s="116">
        <f>R355+R452+R456+R479+R512+R521+R586</f>
        <v>4.65336909</v>
      </c>
      <c r="T354" s="117">
        <f>T355+T452+T456+T479+T512+T521+T586</f>
        <v>4.4538454999999999</v>
      </c>
      <c r="AR354" s="111" t="s">
        <v>83</v>
      </c>
      <c r="AT354" s="118" t="s">
        <v>75</v>
      </c>
      <c r="AU354" s="118" t="s">
        <v>76</v>
      </c>
      <c r="AY354" s="111" t="s">
        <v>123</v>
      </c>
      <c r="BK354" s="119">
        <f>BK355+BK452+BK456+BK479+BK512+BK521+BK586</f>
        <v>0</v>
      </c>
    </row>
    <row r="355" spans="2:65" s="11" customFormat="1" ht="22.9" customHeight="1">
      <c r="B355" s="110"/>
      <c r="D355" s="111" t="s">
        <v>75</v>
      </c>
      <c r="E355" s="120" t="s">
        <v>497</v>
      </c>
      <c r="F355" s="120" t="s">
        <v>498</v>
      </c>
      <c r="I355" s="113"/>
      <c r="J355" s="121">
        <f>BK355</f>
        <v>0</v>
      </c>
      <c r="L355" s="110"/>
      <c r="M355" s="115"/>
      <c r="P355" s="116">
        <f>SUM(P356:P451)</f>
        <v>0</v>
      </c>
      <c r="R355" s="116">
        <f>SUM(R356:R451)</f>
        <v>1.0395737899999999</v>
      </c>
      <c r="T355" s="117">
        <f>SUM(T356:T451)</f>
        <v>4.157</v>
      </c>
      <c r="AR355" s="111" t="s">
        <v>83</v>
      </c>
      <c r="AT355" s="118" t="s">
        <v>75</v>
      </c>
      <c r="AU355" s="118" t="s">
        <v>81</v>
      </c>
      <c r="AY355" s="111" t="s">
        <v>123</v>
      </c>
      <c r="BK355" s="119">
        <f>SUM(BK356:BK451)</f>
        <v>0</v>
      </c>
    </row>
    <row r="356" spans="2:65" s="1" customFormat="1" ht="16.5" customHeight="1">
      <c r="B356" s="32"/>
      <c r="C356" s="122" t="s">
        <v>499</v>
      </c>
      <c r="D356" s="122" t="s">
        <v>126</v>
      </c>
      <c r="E356" s="123" t="s">
        <v>500</v>
      </c>
      <c r="F356" s="124" t="s">
        <v>501</v>
      </c>
      <c r="G356" s="125" t="s">
        <v>129</v>
      </c>
      <c r="H356" s="126">
        <v>246</v>
      </c>
      <c r="I356" s="127"/>
      <c r="J356" s="128">
        <f>ROUND(I356*H356,2)</f>
        <v>0</v>
      </c>
      <c r="K356" s="124" t="s">
        <v>502</v>
      </c>
      <c r="L356" s="32"/>
      <c r="M356" s="129" t="s">
        <v>19</v>
      </c>
      <c r="N356" s="130" t="s">
        <v>47</v>
      </c>
      <c r="P356" s="131">
        <f>O356*H356</f>
        <v>0</v>
      </c>
      <c r="Q356" s="131">
        <v>0</v>
      </c>
      <c r="R356" s="131">
        <f>Q356*H356</f>
        <v>0</v>
      </c>
      <c r="S356" s="131">
        <v>1.6500000000000001E-2</v>
      </c>
      <c r="T356" s="132">
        <f>S356*H356</f>
        <v>4.0590000000000002</v>
      </c>
      <c r="AR356" s="133" t="s">
        <v>314</v>
      </c>
      <c r="AT356" s="133" t="s">
        <v>126</v>
      </c>
      <c r="AU356" s="133" t="s">
        <v>83</v>
      </c>
      <c r="AY356" s="17" t="s">
        <v>123</v>
      </c>
      <c r="BE356" s="134">
        <f>IF(N356="základní",J356,0)</f>
        <v>0</v>
      </c>
      <c r="BF356" s="134">
        <f>IF(N356="snížená",J356,0)</f>
        <v>0</v>
      </c>
      <c r="BG356" s="134">
        <f>IF(N356="zákl. přenesená",J356,0)</f>
        <v>0</v>
      </c>
      <c r="BH356" s="134">
        <f>IF(N356="sníž. přenesená",J356,0)</f>
        <v>0</v>
      </c>
      <c r="BI356" s="134">
        <f>IF(N356="nulová",J356,0)</f>
        <v>0</v>
      </c>
      <c r="BJ356" s="17" t="s">
        <v>81</v>
      </c>
      <c r="BK356" s="134">
        <f>ROUND(I356*H356,2)</f>
        <v>0</v>
      </c>
      <c r="BL356" s="17" t="s">
        <v>314</v>
      </c>
      <c r="BM356" s="133" t="s">
        <v>503</v>
      </c>
    </row>
    <row r="357" spans="2:65" s="1" customFormat="1" ht="11.25">
      <c r="B357" s="32"/>
      <c r="D357" s="135" t="s">
        <v>133</v>
      </c>
      <c r="F357" s="136" t="s">
        <v>504</v>
      </c>
      <c r="I357" s="137"/>
      <c r="L357" s="32"/>
      <c r="M357" s="138"/>
      <c r="T357" s="53"/>
      <c r="AT357" s="17" t="s">
        <v>133</v>
      </c>
      <c r="AU357" s="17" t="s">
        <v>83</v>
      </c>
    </row>
    <row r="358" spans="2:65" s="1" customFormat="1" ht="11.25">
      <c r="B358" s="32"/>
      <c r="D358" s="139" t="s">
        <v>135</v>
      </c>
      <c r="F358" s="140" t="s">
        <v>505</v>
      </c>
      <c r="I358" s="137"/>
      <c r="L358" s="32"/>
      <c r="M358" s="138"/>
      <c r="T358" s="53"/>
      <c r="AT358" s="17" t="s">
        <v>135</v>
      </c>
      <c r="AU358" s="17" t="s">
        <v>83</v>
      </c>
    </row>
    <row r="359" spans="2:65" s="12" customFormat="1" ht="11.25">
      <c r="B359" s="141"/>
      <c r="D359" s="135" t="s">
        <v>137</v>
      </c>
      <c r="E359" s="142" t="s">
        <v>19</v>
      </c>
      <c r="F359" s="143" t="s">
        <v>506</v>
      </c>
      <c r="H359" s="142" t="s">
        <v>19</v>
      </c>
      <c r="I359" s="144"/>
      <c r="L359" s="141"/>
      <c r="M359" s="145"/>
      <c r="T359" s="146"/>
      <c r="AT359" s="142" t="s">
        <v>137</v>
      </c>
      <c r="AU359" s="142" t="s">
        <v>83</v>
      </c>
      <c r="AV359" s="12" t="s">
        <v>81</v>
      </c>
      <c r="AW359" s="12" t="s">
        <v>37</v>
      </c>
      <c r="AX359" s="12" t="s">
        <v>76</v>
      </c>
      <c r="AY359" s="142" t="s">
        <v>123</v>
      </c>
    </row>
    <row r="360" spans="2:65" s="13" customFormat="1" ht="11.25">
      <c r="B360" s="147"/>
      <c r="D360" s="135" t="s">
        <v>137</v>
      </c>
      <c r="E360" s="148" t="s">
        <v>19</v>
      </c>
      <c r="F360" s="149" t="s">
        <v>507</v>
      </c>
      <c r="H360" s="150">
        <v>110</v>
      </c>
      <c r="I360" s="151"/>
      <c r="L360" s="147"/>
      <c r="M360" s="152"/>
      <c r="T360" s="153"/>
      <c r="AT360" s="148" t="s">
        <v>137</v>
      </c>
      <c r="AU360" s="148" t="s">
        <v>83</v>
      </c>
      <c r="AV360" s="13" t="s">
        <v>83</v>
      </c>
      <c r="AW360" s="13" t="s">
        <v>37</v>
      </c>
      <c r="AX360" s="13" t="s">
        <v>76</v>
      </c>
      <c r="AY360" s="148" t="s">
        <v>123</v>
      </c>
    </row>
    <row r="361" spans="2:65" s="12" customFormat="1" ht="11.25">
      <c r="B361" s="141"/>
      <c r="D361" s="135" t="s">
        <v>137</v>
      </c>
      <c r="E361" s="142" t="s">
        <v>19</v>
      </c>
      <c r="F361" s="143" t="s">
        <v>508</v>
      </c>
      <c r="H361" s="142" t="s">
        <v>19</v>
      </c>
      <c r="I361" s="144"/>
      <c r="L361" s="141"/>
      <c r="M361" s="145"/>
      <c r="T361" s="146"/>
      <c r="AT361" s="142" t="s">
        <v>137</v>
      </c>
      <c r="AU361" s="142" t="s">
        <v>83</v>
      </c>
      <c r="AV361" s="12" t="s">
        <v>81</v>
      </c>
      <c r="AW361" s="12" t="s">
        <v>37</v>
      </c>
      <c r="AX361" s="12" t="s">
        <v>76</v>
      </c>
      <c r="AY361" s="142" t="s">
        <v>123</v>
      </c>
    </row>
    <row r="362" spans="2:65" s="13" customFormat="1" ht="11.25">
      <c r="B362" s="147"/>
      <c r="D362" s="135" t="s">
        <v>137</v>
      </c>
      <c r="E362" s="148" t="s">
        <v>19</v>
      </c>
      <c r="F362" s="149" t="s">
        <v>290</v>
      </c>
      <c r="H362" s="150">
        <v>15</v>
      </c>
      <c r="I362" s="151"/>
      <c r="L362" s="147"/>
      <c r="M362" s="152"/>
      <c r="T362" s="153"/>
      <c r="AT362" s="148" t="s">
        <v>137</v>
      </c>
      <c r="AU362" s="148" t="s">
        <v>83</v>
      </c>
      <c r="AV362" s="13" t="s">
        <v>83</v>
      </c>
      <c r="AW362" s="13" t="s">
        <v>37</v>
      </c>
      <c r="AX362" s="13" t="s">
        <v>76</v>
      </c>
      <c r="AY362" s="148" t="s">
        <v>123</v>
      </c>
    </row>
    <row r="363" spans="2:65" s="12" customFormat="1" ht="11.25">
      <c r="B363" s="141"/>
      <c r="D363" s="135" t="s">
        <v>137</v>
      </c>
      <c r="E363" s="142" t="s">
        <v>19</v>
      </c>
      <c r="F363" s="143" t="s">
        <v>509</v>
      </c>
      <c r="H363" s="142" t="s">
        <v>19</v>
      </c>
      <c r="I363" s="144"/>
      <c r="L363" s="141"/>
      <c r="M363" s="145"/>
      <c r="T363" s="146"/>
      <c r="AT363" s="142" t="s">
        <v>137</v>
      </c>
      <c r="AU363" s="142" t="s">
        <v>83</v>
      </c>
      <c r="AV363" s="12" t="s">
        <v>81</v>
      </c>
      <c r="AW363" s="12" t="s">
        <v>37</v>
      </c>
      <c r="AX363" s="12" t="s">
        <v>76</v>
      </c>
      <c r="AY363" s="142" t="s">
        <v>123</v>
      </c>
    </row>
    <row r="364" spans="2:65" s="13" customFormat="1" ht="11.25">
      <c r="B364" s="147"/>
      <c r="D364" s="135" t="s">
        <v>137</v>
      </c>
      <c r="E364" s="148" t="s">
        <v>19</v>
      </c>
      <c r="F364" s="149" t="s">
        <v>510</v>
      </c>
      <c r="H364" s="150">
        <v>100</v>
      </c>
      <c r="I364" s="151"/>
      <c r="L364" s="147"/>
      <c r="M364" s="152"/>
      <c r="T364" s="153"/>
      <c r="AT364" s="148" t="s">
        <v>137</v>
      </c>
      <c r="AU364" s="148" t="s">
        <v>83</v>
      </c>
      <c r="AV364" s="13" t="s">
        <v>83</v>
      </c>
      <c r="AW364" s="13" t="s">
        <v>37</v>
      </c>
      <c r="AX364" s="13" t="s">
        <v>76</v>
      </c>
      <c r="AY364" s="148" t="s">
        <v>123</v>
      </c>
    </row>
    <row r="365" spans="2:65" s="12" customFormat="1" ht="11.25">
      <c r="B365" s="141"/>
      <c r="D365" s="135" t="s">
        <v>137</v>
      </c>
      <c r="E365" s="142" t="s">
        <v>19</v>
      </c>
      <c r="F365" s="143" t="s">
        <v>511</v>
      </c>
      <c r="H365" s="142" t="s">
        <v>19</v>
      </c>
      <c r="I365" s="144"/>
      <c r="L365" s="141"/>
      <c r="M365" s="145"/>
      <c r="T365" s="146"/>
      <c r="AT365" s="142" t="s">
        <v>137</v>
      </c>
      <c r="AU365" s="142" t="s">
        <v>83</v>
      </c>
      <c r="AV365" s="12" t="s">
        <v>81</v>
      </c>
      <c r="AW365" s="12" t="s">
        <v>37</v>
      </c>
      <c r="AX365" s="12" t="s">
        <v>76</v>
      </c>
      <c r="AY365" s="142" t="s">
        <v>123</v>
      </c>
    </row>
    <row r="366" spans="2:65" s="13" customFormat="1" ht="11.25">
      <c r="B366" s="147"/>
      <c r="D366" s="135" t="s">
        <v>137</v>
      </c>
      <c r="E366" s="148" t="s">
        <v>19</v>
      </c>
      <c r="F366" s="149" t="s">
        <v>7</v>
      </c>
      <c r="H366" s="150">
        <v>21</v>
      </c>
      <c r="I366" s="151"/>
      <c r="L366" s="147"/>
      <c r="M366" s="152"/>
      <c r="T366" s="153"/>
      <c r="AT366" s="148" t="s">
        <v>137</v>
      </c>
      <c r="AU366" s="148" t="s">
        <v>83</v>
      </c>
      <c r="AV366" s="13" t="s">
        <v>83</v>
      </c>
      <c r="AW366" s="13" t="s">
        <v>37</v>
      </c>
      <c r="AX366" s="13" t="s">
        <v>76</v>
      </c>
      <c r="AY366" s="148" t="s">
        <v>123</v>
      </c>
    </row>
    <row r="367" spans="2:65" s="14" customFormat="1" ht="11.25">
      <c r="B367" s="154"/>
      <c r="D367" s="135" t="s">
        <v>137</v>
      </c>
      <c r="E367" s="155" t="s">
        <v>19</v>
      </c>
      <c r="F367" s="156" t="s">
        <v>180</v>
      </c>
      <c r="H367" s="157">
        <v>246</v>
      </c>
      <c r="I367" s="158"/>
      <c r="L367" s="154"/>
      <c r="M367" s="159"/>
      <c r="T367" s="160"/>
      <c r="AT367" s="155" t="s">
        <v>137</v>
      </c>
      <c r="AU367" s="155" t="s">
        <v>83</v>
      </c>
      <c r="AV367" s="14" t="s">
        <v>131</v>
      </c>
      <c r="AW367" s="14" t="s">
        <v>37</v>
      </c>
      <c r="AX367" s="14" t="s">
        <v>81</v>
      </c>
      <c r="AY367" s="155" t="s">
        <v>123</v>
      </c>
    </row>
    <row r="368" spans="2:65" s="1" customFormat="1" ht="21.75" customHeight="1">
      <c r="B368" s="32"/>
      <c r="C368" s="122" t="s">
        <v>512</v>
      </c>
      <c r="D368" s="122" t="s">
        <v>126</v>
      </c>
      <c r="E368" s="123" t="s">
        <v>513</v>
      </c>
      <c r="F368" s="124" t="s">
        <v>514</v>
      </c>
      <c r="G368" s="125" t="s">
        <v>129</v>
      </c>
      <c r="H368" s="126">
        <v>246</v>
      </c>
      <c r="I368" s="127"/>
      <c r="J368" s="128">
        <f>ROUND(I368*H368,2)</f>
        <v>0</v>
      </c>
      <c r="K368" s="124" t="s">
        <v>130</v>
      </c>
      <c r="L368" s="32"/>
      <c r="M368" s="129" t="s">
        <v>19</v>
      </c>
      <c r="N368" s="130" t="s">
        <v>47</v>
      </c>
      <c r="P368" s="131">
        <f>O368*H368</f>
        <v>0</v>
      </c>
      <c r="Q368" s="131">
        <v>2.9299999999999999E-3</v>
      </c>
      <c r="R368" s="131">
        <f>Q368*H368</f>
        <v>0.72077999999999998</v>
      </c>
      <c r="S368" s="131">
        <v>0</v>
      </c>
      <c r="T368" s="132">
        <f>S368*H368</f>
        <v>0</v>
      </c>
      <c r="AR368" s="133" t="s">
        <v>314</v>
      </c>
      <c r="AT368" s="133" t="s">
        <v>126</v>
      </c>
      <c r="AU368" s="133" t="s">
        <v>83</v>
      </c>
      <c r="AY368" s="17" t="s">
        <v>123</v>
      </c>
      <c r="BE368" s="134">
        <f>IF(N368="základní",J368,0)</f>
        <v>0</v>
      </c>
      <c r="BF368" s="134">
        <f>IF(N368="snížená",J368,0)</f>
        <v>0</v>
      </c>
      <c r="BG368" s="134">
        <f>IF(N368="zákl. přenesená",J368,0)</f>
        <v>0</v>
      </c>
      <c r="BH368" s="134">
        <f>IF(N368="sníž. přenesená",J368,0)</f>
        <v>0</v>
      </c>
      <c r="BI368" s="134">
        <f>IF(N368="nulová",J368,0)</f>
        <v>0</v>
      </c>
      <c r="BJ368" s="17" t="s">
        <v>81</v>
      </c>
      <c r="BK368" s="134">
        <f>ROUND(I368*H368,2)</f>
        <v>0</v>
      </c>
      <c r="BL368" s="17" t="s">
        <v>314</v>
      </c>
      <c r="BM368" s="133" t="s">
        <v>515</v>
      </c>
    </row>
    <row r="369" spans="2:65" s="1" customFormat="1" ht="19.5">
      <c r="B369" s="32"/>
      <c r="D369" s="135" t="s">
        <v>133</v>
      </c>
      <c r="F369" s="136" t="s">
        <v>516</v>
      </c>
      <c r="I369" s="137"/>
      <c r="L369" s="32"/>
      <c r="M369" s="138"/>
      <c r="T369" s="53"/>
      <c r="AT369" s="17" t="s">
        <v>133</v>
      </c>
      <c r="AU369" s="17" t="s">
        <v>83</v>
      </c>
    </row>
    <row r="370" spans="2:65" s="1" customFormat="1" ht="11.25">
      <c r="B370" s="32"/>
      <c r="D370" s="139" t="s">
        <v>135</v>
      </c>
      <c r="F370" s="140" t="s">
        <v>517</v>
      </c>
      <c r="I370" s="137"/>
      <c r="L370" s="32"/>
      <c r="M370" s="138"/>
      <c r="T370" s="53"/>
      <c r="AT370" s="17" t="s">
        <v>135</v>
      </c>
      <c r="AU370" s="17" t="s">
        <v>83</v>
      </c>
    </row>
    <row r="371" spans="2:65" s="12" customFormat="1" ht="11.25">
      <c r="B371" s="141"/>
      <c r="D371" s="135" t="s">
        <v>137</v>
      </c>
      <c r="E371" s="142" t="s">
        <v>19</v>
      </c>
      <c r="F371" s="143" t="s">
        <v>518</v>
      </c>
      <c r="H371" s="142" t="s">
        <v>19</v>
      </c>
      <c r="I371" s="144"/>
      <c r="L371" s="141"/>
      <c r="M371" s="145"/>
      <c r="T371" s="146"/>
      <c r="AT371" s="142" t="s">
        <v>137</v>
      </c>
      <c r="AU371" s="142" t="s">
        <v>83</v>
      </c>
      <c r="AV371" s="12" t="s">
        <v>81</v>
      </c>
      <c r="AW371" s="12" t="s">
        <v>37</v>
      </c>
      <c r="AX371" s="12" t="s">
        <v>76</v>
      </c>
      <c r="AY371" s="142" t="s">
        <v>123</v>
      </c>
    </row>
    <row r="372" spans="2:65" s="13" customFormat="1" ht="11.25">
      <c r="B372" s="147"/>
      <c r="D372" s="135" t="s">
        <v>137</v>
      </c>
      <c r="E372" s="148" t="s">
        <v>19</v>
      </c>
      <c r="F372" s="149" t="s">
        <v>507</v>
      </c>
      <c r="H372" s="150">
        <v>110</v>
      </c>
      <c r="I372" s="151"/>
      <c r="L372" s="147"/>
      <c r="M372" s="152"/>
      <c r="T372" s="153"/>
      <c r="AT372" s="148" t="s">
        <v>137</v>
      </c>
      <c r="AU372" s="148" t="s">
        <v>83</v>
      </c>
      <c r="AV372" s="13" t="s">
        <v>83</v>
      </c>
      <c r="AW372" s="13" t="s">
        <v>37</v>
      </c>
      <c r="AX372" s="13" t="s">
        <v>76</v>
      </c>
      <c r="AY372" s="148" t="s">
        <v>123</v>
      </c>
    </row>
    <row r="373" spans="2:65" s="12" customFormat="1" ht="11.25">
      <c r="B373" s="141"/>
      <c r="D373" s="135" t="s">
        <v>137</v>
      </c>
      <c r="E373" s="142" t="s">
        <v>19</v>
      </c>
      <c r="F373" s="143" t="s">
        <v>519</v>
      </c>
      <c r="H373" s="142" t="s">
        <v>19</v>
      </c>
      <c r="I373" s="144"/>
      <c r="L373" s="141"/>
      <c r="M373" s="145"/>
      <c r="T373" s="146"/>
      <c r="AT373" s="142" t="s">
        <v>137</v>
      </c>
      <c r="AU373" s="142" t="s">
        <v>83</v>
      </c>
      <c r="AV373" s="12" t="s">
        <v>81</v>
      </c>
      <c r="AW373" s="12" t="s">
        <v>37</v>
      </c>
      <c r="AX373" s="12" t="s">
        <v>76</v>
      </c>
      <c r="AY373" s="142" t="s">
        <v>123</v>
      </c>
    </row>
    <row r="374" spans="2:65" s="13" customFormat="1" ht="11.25">
      <c r="B374" s="147"/>
      <c r="D374" s="135" t="s">
        <v>137</v>
      </c>
      <c r="E374" s="148" t="s">
        <v>19</v>
      </c>
      <c r="F374" s="149" t="s">
        <v>290</v>
      </c>
      <c r="H374" s="150">
        <v>15</v>
      </c>
      <c r="I374" s="151"/>
      <c r="L374" s="147"/>
      <c r="M374" s="152"/>
      <c r="T374" s="153"/>
      <c r="AT374" s="148" t="s">
        <v>137</v>
      </c>
      <c r="AU374" s="148" t="s">
        <v>83</v>
      </c>
      <c r="AV374" s="13" t="s">
        <v>83</v>
      </c>
      <c r="AW374" s="13" t="s">
        <v>37</v>
      </c>
      <c r="AX374" s="13" t="s">
        <v>76</v>
      </c>
      <c r="AY374" s="148" t="s">
        <v>123</v>
      </c>
    </row>
    <row r="375" spans="2:65" s="12" customFormat="1" ht="11.25">
      <c r="B375" s="141"/>
      <c r="D375" s="135" t="s">
        <v>137</v>
      </c>
      <c r="E375" s="142" t="s">
        <v>19</v>
      </c>
      <c r="F375" s="143" t="s">
        <v>520</v>
      </c>
      <c r="H375" s="142" t="s">
        <v>19</v>
      </c>
      <c r="I375" s="144"/>
      <c r="L375" s="141"/>
      <c r="M375" s="145"/>
      <c r="T375" s="146"/>
      <c r="AT375" s="142" t="s">
        <v>137</v>
      </c>
      <c r="AU375" s="142" t="s">
        <v>83</v>
      </c>
      <c r="AV375" s="12" t="s">
        <v>81</v>
      </c>
      <c r="AW375" s="12" t="s">
        <v>37</v>
      </c>
      <c r="AX375" s="12" t="s">
        <v>76</v>
      </c>
      <c r="AY375" s="142" t="s">
        <v>123</v>
      </c>
    </row>
    <row r="376" spans="2:65" s="13" customFormat="1" ht="11.25">
      <c r="B376" s="147"/>
      <c r="D376" s="135" t="s">
        <v>137</v>
      </c>
      <c r="E376" s="148" t="s">
        <v>19</v>
      </c>
      <c r="F376" s="149" t="s">
        <v>510</v>
      </c>
      <c r="H376" s="150">
        <v>100</v>
      </c>
      <c r="I376" s="151"/>
      <c r="L376" s="147"/>
      <c r="M376" s="152"/>
      <c r="T376" s="153"/>
      <c r="AT376" s="148" t="s">
        <v>137</v>
      </c>
      <c r="AU376" s="148" t="s">
        <v>83</v>
      </c>
      <c r="AV376" s="13" t="s">
        <v>83</v>
      </c>
      <c r="AW376" s="13" t="s">
        <v>37</v>
      </c>
      <c r="AX376" s="13" t="s">
        <v>76</v>
      </c>
      <c r="AY376" s="148" t="s">
        <v>123</v>
      </c>
    </row>
    <row r="377" spans="2:65" s="12" customFormat="1" ht="11.25">
      <c r="B377" s="141"/>
      <c r="D377" s="135" t="s">
        <v>137</v>
      </c>
      <c r="E377" s="142" t="s">
        <v>19</v>
      </c>
      <c r="F377" s="143" t="s">
        <v>521</v>
      </c>
      <c r="H377" s="142" t="s">
        <v>19</v>
      </c>
      <c r="I377" s="144"/>
      <c r="L377" s="141"/>
      <c r="M377" s="145"/>
      <c r="T377" s="146"/>
      <c r="AT377" s="142" t="s">
        <v>137</v>
      </c>
      <c r="AU377" s="142" t="s">
        <v>83</v>
      </c>
      <c r="AV377" s="12" t="s">
        <v>81</v>
      </c>
      <c r="AW377" s="12" t="s">
        <v>37</v>
      </c>
      <c r="AX377" s="12" t="s">
        <v>76</v>
      </c>
      <c r="AY377" s="142" t="s">
        <v>123</v>
      </c>
    </row>
    <row r="378" spans="2:65" s="13" customFormat="1" ht="11.25">
      <c r="B378" s="147"/>
      <c r="D378" s="135" t="s">
        <v>137</v>
      </c>
      <c r="E378" s="148" t="s">
        <v>19</v>
      </c>
      <c r="F378" s="149" t="s">
        <v>7</v>
      </c>
      <c r="H378" s="150">
        <v>21</v>
      </c>
      <c r="I378" s="151"/>
      <c r="L378" s="147"/>
      <c r="M378" s="152"/>
      <c r="T378" s="153"/>
      <c r="AT378" s="148" t="s">
        <v>137</v>
      </c>
      <c r="AU378" s="148" t="s">
        <v>83</v>
      </c>
      <c r="AV378" s="13" t="s">
        <v>83</v>
      </c>
      <c r="AW378" s="13" t="s">
        <v>37</v>
      </c>
      <c r="AX378" s="13" t="s">
        <v>76</v>
      </c>
      <c r="AY378" s="148" t="s">
        <v>123</v>
      </c>
    </row>
    <row r="379" spans="2:65" s="14" customFormat="1" ht="11.25">
      <c r="B379" s="154"/>
      <c r="D379" s="135" t="s">
        <v>137</v>
      </c>
      <c r="E379" s="155" t="s">
        <v>19</v>
      </c>
      <c r="F379" s="156" t="s">
        <v>180</v>
      </c>
      <c r="H379" s="157">
        <v>246</v>
      </c>
      <c r="I379" s="158"/>
      <c r="L379" s="154"/>
      <c r="M379" s="159"/>
      <c r="T379" s="160"/>
      <c r="AT379" s="155" t="s">
        <v>137</v>
      </c>
      <c r="AU379" s="155" t="s">
        <v>83</v>
      </c>
      <c r="AV379" s="14" t="s">
        <v>131</v>
      </c>
      <c r="AW379" s="14" t="s">
        <v>37</v>
      </c>
      <c r="AX379" s="14" t="s">
        <v>81</v>
      </c>
      <c r="AY379" s="155" t="s">
        <v>123</v>
      </c>
    </row>
    <row r="380" spans="2:65" s="1" customFormat="1" ht="21.75" customHeight="1">
      <c r="B380" s="32"/>
      <c r="C380" s="122" t="s">
        <v>522</v>
      </c>
      <c r="D380" s="122" t="s">
        <v>126</v>
      </c>
      <c r="E380" s="123" t="s">
        <v>523</v>
      </c>
      <c r="F380" s="124" t="s">
        <v>524</v>
      </c>
      <c r="G380" s="125" t="s">
        <v>211</v>
      </c>
      <c r="H380" s="126">
        <v>75.260000000000005</v>
      </c>
      <c r="I380" s="127"/>
      <c r="J380" s="128">
        <f>ROUND(I380*H380,2)</f>
        <v>0</v>
      </c>
      <c r="K380" s="124" t="s">
        <v>130</v>
      </c>
      <c r="L380" s="32"/>
      <c r="M380" s="129" t="s">
        <v>19</v>
      </c>
      <c r="N380" s="130" t="s">
        <v>47</v>
      </c>
      <c r="P380" s="131">
        <f>O380*H380</f>
        <v>0</v>
      </c>
      <c r="Q380" s="131">
        <v>1.15E-3</v>
      </c>
      <c r="R380" s="131">
        <f>Q380*H380</f>
        <v>8.6549000000000001E-2</v>
      </c>
      <c r="S380" s="131">
        <v>0</v>
      </c>
      <c r="T380" s="132">
        <f>S380*H380</f>
        <v>0</v>
      </c>
      <c r="AR380" s="133" t="s">
        <v>314</v>
      </c>
      <c r="AT380" s="133" t="s">
        <v>126</v>
      </c>
      <c r="AU380" s="133" t="s">
        <v>83</v>
      </c>
      <c r="AY380" s="17" t="s">
        <v>123</v>
      </c>
      <c r="BE380" s="134">
        <f>IF(N380="základní",J380,0)</f>
        <v>0</v>
      </c>
      <c r="BF380" s="134">
        <f>IF(N380="snížená",J380,0)</f>
        <v>0</v>
      </c>
      <c r="BG380" s="134">
        <f>IF(N380="zákl. přenesená",J380,0)</f>
        <v>0</v>
      </c>
      <c r="BH380" s="134">
        <f>IF(N380="sníž. přenesená",J380,0)</f>
        <v>0</v>
      </c>
      <c r="BI380" s="134">
        <f>IF(N380="nulová",J380,0)</f>
        <v>0</v>
      </c>
      <c r="BJ380" s="17" t="s">
        <v>81</v>
      </c>
      <c r="BK380" s="134">
        <f>ROUND(I380*H380,2)</f>
        <v>0</v>
      </c>
      <c r="BL380" s="17" t="s">
        <v>314</v>
      </c>
      <c r="BM380" s="133" t="s">
        <v>525</v>
      </c>
    </row>
    <row r="381" spans="2:65" s="1" customFormat="1" ht="11.25">
      <c r="B381" s="32"/>
      <c r="D381" s="135" t="s">
        <v>133</v>
      </c>
      <c r="F381" s="136" t="s">
        <v>526</v>
      </c>
      <c r="I381" s="137"/>
      <c r="L381" s="32"/>
      <c r="M381" s="138"/>
      <c r="T381" s="53"/>
      <c r="AT381" s="17" t="s">
        <v>133</v>
      </c>
      <c r="AU381" s="17" t="s">
        <v>83</v>
      </c>
    </row>
    <row r="382" spans="2:65" s="1" customFormat="1" ht="11.25">
      <c r="B382" s="32"/>
      <c r="D382" s="139" t="s">
        <v>135</v>
      </c>
      <c r="F382" s="140" t="s">
        <v>527</v>
      </c>
      <c r="I382" s="137"/>
      <c r="L382" s="32"/>
      <c r="M382" s="138"/>
      <c r="T382" s="53"/>
      <c r="AT382" s="17" t="s">
        <v>135</v>
      </c>
      <c r="AU382" s="17" t="s">
        <v>83</v>
      </c>
    </row>
    <row r="383" spans="2:65" s="12" customFormat="1" ht="11.25">
      <c r="B383" s="141"/>
      <c r="D383" s="135" t="s">
        <v>137</v>
      </c>
      <c r="E383" s="142" t="s">
        <v>19</v>
      </c>
      <c r="F383" s="143" t="s">
        <v>528</v>
      </c>
      <c r="H383" s="142" t="s">
        <v>19</v>
      </c>
      <c r="I383" s="144"/>
      <c r="L383" s="141"/>
      <c r="M383" s="145"/>
      <c r="T383" s="146"/>
      <c r="AT383" s="142" t="s">
        <v>137</v>
      </c>
      <c r="AU383" s="142" t="s">
        <v>83</v>
      </c>
      <c r="AV383" s="12" t="s">
        <v>81</v>
      </c>
      <c r="AW383" s="12" t="s">
        <v>37</v>
      </c>
      <c r="AX383" s="12" t="s">
        <v>76</v>
      </c>
      <c r="AY383" s="142" t="s">
        <v>123</v>
      </c>
    </row>
    <row r="384" spans="2:65" s="13" customFormat="1" ht="11.25">
      <c r="B384" s="147"/>
      <c r="D384" s="135" t="s">
        <v>137</v>
      </c>
      <c r="E384" s="148" t="s">
        <v>19</v>
      </c>
      <c r="F384" s="149" t="s">
        <v>529</v>
      </c>
      <c r="H384" s="150">
        <v>34.6</v>
      </c>
      <c r="I384" s="151"/>
      <c r="L384" s="147"/>
      <c r="M384" s="152"/>
      <c r="T384" s="153"/>
      <c r="AT384" s="148" t="s">
        <v>137</v>
      </c>
      <c r="AU384" s="148" t="s">
        <v>83</v>
      </c>
      <c r="AV384" s="13" t="s">
        <v>83</v>
      </c>
      <c r="AW384" s="13" t="s">
        <v>37</v>
      </c>
      <c r="AX384" s="13" t="s">
        <v>76</v>
      </c>
      <c r="AY384" s="148" t="s">
        <v>123</v>
      </c>
    </row>
    <row r="385" spans="2:65" s="12" customFormat="1" ht="11.25">
      <c r="B385" s="141"/>
      <c r="D385" s="135" t="s">
        <v>137</v>
      </c>
      <c r="E385" s="142" t="s">
        <v>19</v>
      </c>
      <c r="F385" s="143" t="s">
        <v>530</v>
      </c>
      <c r="H385" s="142" t="s">
        <v>19</v>
      </c>
      <c r="I385" s="144"/>
      <c r="L385" s="141"/>
      <c r="M385" s="145"/>
      <c r="T385" s="146"/>
      <c r="AT385" s="142" t="s">
        <v>137</v>
      </c>
      <c r="AU385" s="142" t="s">
        <v>83</v>
      </c>
      <c r="AV385" s="12" t="s">
        <v>81</v>
      </c>
      <c r="AW385" s="12" t="s">
        <v>37</v>
      </c>
      <c r="AX385" s="12" t="s">
        <v>76</v>
      </c>
      <c r="AY385" s="142" t="s">
        <v>123</v>
      </c>
    </row>
    <row r="386" spans="2:65" s="13" customFormat="1" ht="11.25">
      <c r="B386" s="147"/>
      <c r="D386" s="135" t="s">
        <v>137</v>
      </c>
      <c r="E386" s="148" t="s">
        <v>19</v>
      </c>
      <c r="F386" s="149" t="s">
        <v>205</v>
      </c>
      <c r="H386" s="150">
        <v>8</v>
      </c>
      <c r="I386" s="151"/>
      <c r="L386" s="147"/>
      <c r="M386" s="152"/>
      <c r="T386" s="153"/>
      <c r="AT386" s="148" t="s">
        <v>137</v>
      </c>
      <c r="AU386" s="148" t="s">
        <v>83</v>
      </c>
      <c r="AV386" s="13" t="s">
        <v>83</v>
      </c>
      <c r="AW386" s="13" t="s">
        <v>37</v>
      </c>
      <c r="AX386" s="13" t="s">
        <v>76</v>
      </c>
      <c r="AY386" s="148" t="s">
        <v>123</v>
      </c>
    </row>
    <row r="387" spans="2:65" s="12" customFormat="1" ht="11.25">
      <c r="B387" s="141"/>
      <c r="D387" s="135" t="s">
        <v>137</v>
      </c>
      <c r="E387" s="142" t="s">
        <v>19</v>
      </c>
      <c r="F387" s="143" t="s">
        <v>531</v>
      </c>
      <c r="H387" s="142" t="s">
        <v>19</v>
      </c>
      <c r="I387" s="144"/>
      <c r="L387" s="141"/>
      <c r="M387" s="145"/>
      <c r="T387" s="146"/>
      <c r="AT387" s="142" t="s">
        <v>137</v>
      </c>
      <c r="AU387" s="142" t="s">
        <v>83</v>
      </c>
      <c r="AV387" s="12" t="s">
        <v>81</v>
      </c>
      <c r="AW387" s="12" t="s">
        <v>37</v>
      </c>
      <c r="AX387" s="12" t="s">
        <v>76</v>
      </c>
      <c r="AY387" s="142" t="s">
        <v>123</v>
      </c>
    </row>
    <row r="388" spans="2:65" s="13" customFormat="1" ht="11.25">
      <c r="B388" s="147"/>
      <c r="D388" s="135" t="s">
        <v>137</v>
      </c>
      <c r="E388" s="148" t="s">
        <v>19</v>
      </c>
      <c r="F388" s="149" t="s">
        <v>532</v>
      </c>
      <c r="H388" s="150">
        <v>16.329999999999998</v>
      </c>
      <c r="I388" s="151"/>
      <c r="L388" s="147"/>
      <c r="M388" s="152"/>
      <c r="T388" s="153"/>
      <c r="AT388" s="148" t="s">
        <v>137</v>
      </c>
      <c r="AU388" s="148" t="s">
        <v>83</v>
      </c>
      <c r="AV388" s="13" t="s">
        <v>83</v>
      </c>
      <c r="AW388" s="13" t="s">
        <v>37</v>
      </c>
      <c r="AX388" s="13" t="s">
        <v>76</v>
      </c>
      <c r="AY388" s="148" t="s">
        <v>123</v>
      </c>
    </row>
    <row r="389" spans="2:65" s="12" customFormat="1" ht="11.25">
      <c r="B389" s="141"/>
      <c r="D389" s="135" t="s">
        <v>137</v>
      </c>
      <c r="E389" s="142" t="s">
        <v>19</v>
      </c>
      <c r="F389" s="143" t="s">
        <v>533</v>
      </c>
      <c r="H389" s="142" t="s">
        <v>19</v>
      </c>
      <c r="I389" s="144"/>
      <c r="L389" s="141"/>
      <c r="M389" s="145"/>
      <c r="T389" s="146"/>
      <c r="AT389" s="142" t="s">
        <v>137</v>
      </c>
      <c r="AU389" s="142" t="s">
        <v>83</v>
      </c>
      <c r="AV389" s="12" t="s">
        <v>81</v>
      </c>
      <c r="AW389" s="12" t="s">
        <v>37</v>
      </c>
      <c r="AX389" s="12" t="s">
        <v>76</v>
      </c>
      <c r="AY389" s="142" t="s">
        <v>123</v>
      </c>
    </row>
    <row r="390" spans="2:65" s="13" customFormat="1" ht="11.25">
      <c r="B390" s="147"/>
      <c r="D390" s="135" t="s">
        <v>137</v>
      </c>
      <c r="E390" s="148" t="s">
        <v>19</v>
      </c>
      <c r="F390" s="149" t="s">
        <v>532</v>
      </c>
      <c r="H390" s="150">
        <v>16.329999999999998</v>
      </c>
      <c r="I390" s="151"/>
      <c r="L390" s="147"/>
      <c r="M390" s="152"/>
      <c r="T390" s="153"/>
      <c r="AT390" s="148" t="s">
        <v>137</v>
      </c>
      <c r="AU390" s="148" t="s">
        <v>83</v>
      </c>
      <c r="AV390" s="13" t="s">
        <v>83</v>
      </c>
      <c r="AW390" s="13" t="s">
        <v>37</v>
      </c>
      <c r="AX390" s="13" t="s">
        <v>76</v>
      </c>
      <c r="AY390" s="148" t="s">
        <v>123</v>
      </c>
    </row>
    <row r="391" spans="2:65" s="14" customFormat="1" ht="11.25">
      <c r="B391" s="154"/>
      <c r="D391" s="135" t="s">
        <v>137</v>
      </c>
      <c r="E391" s="155" t="s">
        <v>19</v>
      </c>
      <c r="F391" s="156" t="s">
        <v>180</v>
      </c>
      <c r="H391" s="157">
        <v>75.259999999999991</v>
      </c>
      <c r="I391" s="158"/>
      <c r="L391" s="154"/>
      <c r="M391" s="159"/>
      <c r="T391" s="160"/>
      <c r="AT391" s="155" t="s">
        <v>137</v>
      </c>
      <c r="AU391" s="155" t="s">
        <v>83</v>
      </c>
      <c r="AV391" s="14" t="s">
        <v>131</v>
      </c>
      <c r="AW391" s="14" t="s">
        <v>37</v>
      </c>
      <c r="AX391" s="14" t="s">
        <v>81</v>
      </c>
      <c r="AY391" s="155" t="s">
        <v>123</v>
      </c>
    </row>
    <row r="392" spans="2:65" s="1" customFormat="1" ht="21.75" customHeight="1">
      <c r="B392" s="32"/>
      <c r="C392" s="122" t="s">
        <v>534</v>
      </c>
      <c r="D392" s="122" t="s">
        <v>126</v>
      </c>
      <c r="E392" s="123" t="s">
        <v>535</v>
      </c>
      <c r="F392" s="124" t="s">
        <v>536</v>
      </c>
      <c r="G392" s="125" t="s">
        <v>211</v>
      </c>
      <c r="H392" s="126">
        <v>75.260000000000005</v>
      </c>
      <c r="I392" s="127"/>
      <c r="J392" s="128">
        <f>ROUND(I392*H392,2)</f>
        <v>0</v>
      </c>
      <c r="K392" s="124" t="s">
        <v>130</v>
      </c>
      <c r="L392" s="32"/>
      <c r="M392" s="129" t="s">
        <v>19</v>
      </c>
      <c r="N392" s="130" t="s">
        <v>47</v>
      </c>
      <c r="P392" s="131">
        <f>O392*H392</f>
        <v>0</v>
      </c>
      <c r="Q392" s="131">
        <v>6.3000000000000003E-4</v>
      </c>
      <c r="R392" s="131">
        <f>Q392*H392</f>
        <v>4.7413800000000006E-2</v>
      </c>
      <c r="S392" s="131">
        <v>0</v>
      </c>
      <c r="T392" s="132">
        <f>S392*H392</f>
        <v>0</v>
      </c>
      <c r="AR392" s="133" t="s">
        <v>314</v>
      </c>
      <c r="AT392" s="133" t="s">
        <v>126</v>
      </c>
      <c r="AU392" s="133" t="s">
        <v>83</v>
      </c>
      <c r="AY392" s="17" t="s">
        <v>123</v>
      </c>
      <c r="BE392" s="134">
        <f>IF(N392="základní",J392,0)</f>
        <v>0</v>
      </c>
      <c r="BF392" s="134">
        <f>IF(N392="snížená",J392,0)</f>
        <v>0</v>
      </c>
      <c r="BG392" s="134">
        <f>IF(N392="zákl. přenesená",J392,0)</f>
        <v>0</v>
      </c>
      <c r="BH392" s="134">
        <f>IF(N392="sníž. přenesená",J392,0)</f>
        <v>0</v>
      </c>
      <c r="BI392" s="134">
        <f>IF(N392="nulová",J392,0)</f>
        <v>0</v>
      </c>
      <c r="BJ392" s="17" t="s">
        <v>81</v>
      </c>
      <c r="BK392" s="134">
        <f>ROUND(I392*H392,2)</f>
        <v>0</v>
      </c>
      <c r="BL392" s="17" t="s">
        <v>314</v>
      </c>
      <c r="BM392" s="133" t="s">
        <v>537</v>
      </c>
    </row>
    <row r="393" spans="2:65" s="1" customFormat="1" ht="11.25">
      <c r="B393" s="32"/>
      <c r="D393" s="135" t="s">
        <v>133</v>
      </c>
      <c r="F393" s="136" t="s">
        <v>538</v>
      </c>
      <c r="I393" s="137"/>
      <c r="L393" s="32"/>
      <c r="M393" s="138"/>
      <c r="T393" s="53"/>
      <c r="AT393" s="17" t="s">
        <v>133</v>
      </c>
      <c r="AU393" s="17" t="s">
        <v>83</v>
      </c>
    </row>
    <row r="394" spans="2:65" s="1" customFormat="1" ht="11.25">
      <c r="B394" s="32"/>
      <c r="D394" s="139" t="s">
        <v>135</v>
      </c>
      <c r="F394" s="140" t="s">
        <v>539</v>
      </c>
      <c r="I394" s="137"/>
      <c r="L394" s="32"/>
      <c r="M394" s="138"/>
      <c r="T394" s="53"/>
      <c r="AT394" s="17" t="s">
        <v>135</v>
      </c>
      <c r="AU394" s="17" t="s">
        <v>83</v>
      </c>
    </row>
    <row r="395" spans="2:65" s="13" customFormat="1" ht="11.25">
      <c r="B395" s="147"/>
      <c r="D395" s="135" t="s">
        <v>137</v>
      </c>
      <c r="E395" s="148" t="s">
        <v>19</v>
      </c>
      <c r="F395" s="149" t="s">
        <v>540</v>
      </c>
      <c r="H395" s="150">
        <v>75.260000000000005</v>
      </c>
      <c r="I395" s="151"/>
      <c r="L395" s="147"/>
      <c r="M395" s="152"/>
      <c r="T395" s="153"/>
      <c r="AT395" s="148" t="s">
        <v>137</v>
      </c>
      <c r="AU395" s="148" t="s">
        <v>83</v>
      </c>
      <c r="AV395" s="13" t="s">
        <v>83</v>
      </c>
      <c r="AW395" s="13" t="s">
        <v>37</v>
      </c>
      <c r="AX395" s="13" t="s">
        <v>81</v>
      </c>
      <c r="AY395" s="148" t="s">
        <v>123</v>
      </c>
    </row>
    <row r="396" spans="2:65" s="1" customFormat="1" ht="21.75" customHeight="1">
      <c r="B396" s="32"/>
      <c r="C396" s="122" t="s">
        <v>541</v>
      </c>
      <c r="D396" s="122" t="s">
        <v>126</v>
      </c>
      <c r="E396" s="123" t="s">
        <v>542</v>
      </c>
      <c r="F396" s="124" t="s">
        <v>543</v>
      </c>
      <c r="G396" s="125" t="s">
        <v>211</v>
      </c>
      <c r="H396" s="126">
        <v>75.260000000000005</v>
      </c>
      <c r="I396" s="127"/>
      <c r="J396" s="128">
        <f>ROUND(I396*H396,2)</f>
        <v>0</v>
      </c>
      <c r="K396" s="124" t="s">
        <v>130</v>
      </c>
      <c r="L396" s="32"/>
      <c r="M396" s="129" t="s">
        <v>19</v>
      </c>
      <c r="N396" s="130" t="s">
        <v>47</v>
      </c>
      <c r="P396" s="131">
        <f>O396*H396</f>
        <v>0</v>
      </c>
      <c r="Q396" s="131">
        <v>4.4999999999999999E-4</v>
      </c>
      <c r="R396" s="131">
        <f>Q396*H396</f>
        <v>3.3867000000000001E-2</v>
      </c>
      <c r="S396" s="131">
        <v>0</v>
      </c>
      <c r="T396" s="132">
        <f>S396*H396</f>
        <v>0</v>
      </c>
      <c r="AR396" s="133" t="s">
        <v>314</v>
      </c>
      <c r="AT396" s="133" t="s">
        <v>126</v>
      </c>
      <c r="AU396" s="133" t="s">
        <v>83</v>
      </c>
      <c r="AY396" s="17" t="s">
        <v>123</v>
      </c>
      <c r="BE396" s="134">
        <f>IF(N396="základní",J396,0)</f>
        <v>0</v>
      </c>
      <c r="BF396" s="134">
        <f>IF(N396="snížená",J396,0)</f>
        <v>0</v>
      </c>
      <c r="BG396" s="134">
        <f>IF(N396="zákl. přenesená",J396,0)</f>
        <v>0</v>
      </c>
      <c r="BH396" s="134">
        <f>IF(N396="sníž. přenesená",J396,0)</f>
        <v>0</v>
      </c>
      <c r="BI396" s="134">
        <f>IF(N396="nulová",J396,0)</f>
        <v>0</v>
      </c>
      <c r="BJ396" s="17" t="s">
        <v>81</v>
      </c>
      <c r="BK396" s="134">
        <f>ROUND(I396*H396,2)</f>
        <v>0</v>
      </c>
      <c r="BL396" s="17" t="s">
        <v>314</v>
      </c>
      <c r="BM396" s="133" t="s">
        <v>544</v>
      </c>
    </row>
    <row r="397" spans="2:65" s="1" customFormat="1" ht="11.25">
      <c r="B397" s="32"/>
      <c r="D397" s="135" t="s">
        <v>133</v>
      </c>
      <c r="F397" s="136" t="s">
        <v>545</v>
      </c>
      <c r="I397" s="137"/>
      <c r="L397" s="32"/>
      <c r="M397" s="138"/>
      <c r="T397" s="53"/>
      <c r="AT397" s="17" t="s">
        <v>133</v>
      </c>
      <c r="AU397" s="17" t="s">
        <v>83</v>
      </c>
    </row>
    <row r="398" spans="2:65" s="1" customFormat="1" ht="11.25">
      <c r="B398" s="32"/>
      <c r="D398" s="139" t="s">
        <v>135</v>
      </c>
      <c r="F398" s="140" t="s">
        <v>546</v>
      </c>
      <c r="I398" s="137"/>
      <c r="L398" s="32"/>
      <c r="M398" s="138"/>
      <c r="T398" s="53"/>
      <c r="AT398" s="17" t="s">
        <v>135</v>
      </c>
      <c r="AU398" s="17" t="s">
        <v>83</v>
      </c>
    </row>
    <row r="399" spans="2:65" s="12" customFormat="1" ht="11.25">
      <c r="B399" s="141"/>
      <c r="D399" s="135" t="s">
        <v>137</v>
      </c>
      <c r="E399" s="142" t="s">
        <v>19</v>
      </c>
      <c r="F399" s="143" t="s">
        <v>547</v>
      </c>
      <c r="H399" s="142" t="s">
        <v>19</v>
      </c>
      <c r="I399" s="144"/>
      <c r="L399" s="141"/>
      <c r="M399" s="145"/>
      <c r="T399" s="146"/>
      <c r="AT399" s="142" t="s">
        <v>137</v>
      </c>
      <c r="AU399" s="142" t="s">
        <v>83</v>
      </c>
      <c r="AV399" s="12" t="s">
        <v>81</v>
      </c>
      <c r="AW399" s="12" t="s">
        <v>37</v>
      </c>
      <c r="AX399" s="12" t="s">
        <v>76</v>
      </c>
      <c r="AY399" s="142" t="s">
        <v>123</v>
      </c>
    </row>
    <row r="400" spans="2:65" s="13" customFormat="1" ht="11.25">
      <c r="B400" s="147"/>
      <c r="D400" s="135" t="s">
        <v>137</v>
      </c>
      <c r="E400" s="148" t="s">
        <v>19</v>
      </c>
      <c r="F400" s="149" t="s">
        <v>205</v>
      </c>
      <c r="H400" s="150">
        <v>8</v>
      </c>
      <c r="I400" s="151"/>
      <c r="L400" s="147"/>
      <c r="M400" s="152"/>
      <c r="T400" s="153"/>
      <c r="AT400" s="148" t="s">
        <v>137</v>
      </c>
      <c r="AU400" s="148" t="s">
        <v>83</v>
      </c>
      <c r="AV400" s="13" t="s">
        <v>83</v>
      </c>
      <c r="AW400" s="13" t="s">
        <v>37</v>
      </c>
      <c r="AX400" s="13" t="s">
        <v>76</v>
      </c>
      <c r="AY400" s="148" t="s">
        <v>123</v>
      </c>
    </row>
    <row r="401" spans="2:65" s="12" customFormat="1" ht="11.25">
      <c r="B401" s="141"/>
      <c r="D401" s="135" t="s">
        <v>137</v>
      </c>
      <c r="E401" s="142" t="s">
        <v>19</v>
      </c>
      <c r="F401" s="143" t="s">
        <v>548</v>
      </c>
      <c r="H401" s="142" t="s">
        <v>19</v>
      </c>
      <c r="I401" s="144"/>
      <c r="L401" s="141"/>
      <c r="M401" s="145"/>
      <c r="T401" s="146"/>
      <c r="AT401" s="142" t="s">
        <v>137</v>
      </c>
      <c r="AU401" s="142" t="s">
        <v>83</v>
      </c>
      <c r="AV401" s="12" t="s">
        <v>81</v>
      </c>
      <c r="AW401" s="12" t="s">
        <v>37</v>
      </c>
      <c r="AX401" s="12" t="s">
        <v>76</v>
      </c>
      <c r="AY401" s="142" t="s">
        <v>123</v>
      </c>
    </row>
    <row r="402" spans="2:65" s="13" customFormat="1" ht="11.25">
      <c r="B402" s="147"/>
      <c r="D402" s="135" t="s">
        <v>137</v>
      </c>
      <c r="E402" s="148" t="s">
        <v>19</v>
      </c>
      <c r="F402" s="149" t="s">
        <v>529</v>
      </c>
      <c r="H402" s="150">
        <v>34.6</v>
      </c>
      <c r="I402" s="151"/>
      <c r="L402" s="147"/>
      <c r="M402" s="152"/>
      <c r="T402" s="153"/>
      <c r="AT402" s="148" t="s">
        <v>137</v>
      </c>
      <c r="AU402" s="148" t="s">
        <v>83</v>
      </c>
      <c r="AV402" s="13" t="s">
        <v>83</v>
      </c>
      <c r="AW402" s="13" t="s">
        <v>37</v>
      </c>
      <c r="AX402" s="13" t="s">
        <v>76</v>
      </c>
      <c r="AY402" s="148" t="s">
        <v>123</v>
      </c>
    </row>
    <row r="403" spans="2:65" s="12" customFormat="1" ht="11.25">
      <c r="B403" s="141"/>
      <c r="D403" s="135" t="s">
        <v>137</v>
      </c>
      <c r="E403" s="142" t="s">
        <v>19</v>
      </c>
      <c r="F403" s="143" t="s">
        <v>549</v>
      </c>
      <c r="H403" s="142" t="s">
        <v>19</v>
      </c>
      <c r="I403" s="144"/>
      <c r="L403" s="141"/>
      <c r="M403" s="145"/>
      <c r="T403" s="146"/>
      <c r="AT403" s="142" t="s">
        <v>137</v>
      </c>
      <c r="AU403" s="142" t="s">
        <v>83</v>
      </c>
      <c r="AV403" s="12" t="s">
        <v>81</v>
      </c>
      <c r="AW403" s="12" t="s">
        <v>37</v>
      </c>
      <c r="AX403" s="12" t="s">
        <v>76</v>
      </c>
      <c r="AY403" s="142" t="s">
        <v>123</v>
      </c>
    </row>
    <row r="404" spans="2:65" s="13" customFormat="1" ht="11.25">
      <c r="B404" s="147"/>
      <c r="D404" s="135" t="s">
        <v>137</v>
      </c>
      <c r="E404" s="148" t="s">
        <v>19</v>
      </c>
      <c r="F404" s="149" t="s">
        <v>532</v>
      </c>
      <c r="H404" s="150">
        <v>16.329999999999998</v>
      </c>
      <c r="I404" s="151"/>
      <c r="L404" s="147"/>
      <c r="M404" s="152"/>
      <c r="T404" s="153"/>
      <c r="AT404" s="148" t="s">
        <v>137</v>
      </c>
      <c r="AU404" s="148" t="s">
        <v>83</v>
      </c>
      <c r="AV404" s="13" t="s">
        <v>83</v>
      </c>
      <c r="AW404" s="13" t="s">
        <v>37</v>
      </c>
      <c r="AX404" s="13" t="s">
        <v>76</v>
      </c>
      <c r="AY404" s="148" t="s">
        <v>123</v>
      </c>
    </row>
    <row r="405" spans="2:65" s="12" customFormat="1" ht="11.25">
      <c r="B405" s="141"/>
      <c r="D405" s="135" t="s">
        <v>137</v>
      </c>
      <c r="E405" s="142" t="s">
        <v>19</v>
      </c>
      <c r="F405" s="143" t="s">
        <v>550</v>
      </c>
      <c r="H405" s="142" t="s">
        <v>19</v>
      </c>
      <c r="I405" s="144"/>
      <c r="L405" s="141"/>
      <c r="M405" s="145"/>
      <c r="T405" s="146"/>
      <c r="AT405" s="142" t="s">
        <v>137</v>
      </c>
      <c r="AU405" s="142" t="s">
        <v>83</v>
      </c>
      <c r="AV405" s="12" t="s">
        <v>81</v>
      </c>
      <c r="AW405" s="12" t="s">
        <v>37</v>
      </c>
      <c r="AX405" s="12" t="s">
        <v>76</v>
      </c>
      <c r="AY405" s="142" t="s">
        <v>123</v>
      </c>
    </row>
    <row r="406" spans="2:65" s="13" customFormat="1" ht="11.25">
      <c r="B406" s="147"/>
      <c r="D406" s="135" t="s">
        <v>137</v>
      </c>
      <c r="E406" s="148" t="s">
        <v>19</v>
      </c>
      <c r="F406" s="149" t="s">
        <v>532</v>
      </c>
      <c r="H406" s="150">
        <v>16.329999999999998</v>
      </c>
      <c r="I406" s="151"/>
      <c r="L406" s="147"/>
      <c r="M406" s="152"/>
      <c r="T406" s="153"/>
      <c r="AT406" s="148" t="s">
        <v>137</v>
      </c>
      <c r="AU406" s="148" t="s">
        <v>83</v>
      </c>
      <c r="AV406" s="13" t="s">
        <v>83</v>
      </c>
      <c r="AW406" s="13" t="s">
        <v>37</v>
      </c>
      <c r="AX406" s="13" t="s">
        <v>76</v>
      </c>
      <c r="AY406" s="148" t="s">
        <v>123</v>
      </c>
    </row>
    <row r="407" spans="2:65" s="14" customFormat="1" ht="11.25">
      <c r="B407" s="154"/>
      <c r="D407" s="135" t="s">
        <v>137</v>
      </c>
      <c r="E407" s="155" t="s">
        <v>19</v>
      </c>
      <c r="F407" s="156" t="s">
        <v>180</v>
      </c>
      <c r="H407" s="157">
        <v>75.259999999999991</v>
      </c>
      <c r="I407" s="158"/>
      <c r="L407" s="154"/>
      <c r="M407" s="159"/>
      <c r="T407" s="160"/>
      <c r="AT407" s="155" t="s">
        <v>137</v>
      </c>
      <c r="AU407" s="155" t="s">
        <v>83</v>
      </c>
      <c r="AV407" s="14" t="s">
        <v>131</v>
      </c>
      <c r="AW407" s="14" t="s">
        <v>37</v>
      </c>
      <c r="AX407" s="14" t="s">
        <v>81</v>
      </c>
      <c r="AY407" s="155" t="s">
        <v>123</v>
      </c>
    </row>
    <row r="408" spans="2:65" s="1" customFormat="1" ht="16.5" customHeight="1">
      <c r="B408" s="32"/>
      <c r="C408" s="122" t="s">
        <v>551</v>
      </c>
      <c r="D408" s="122" t="s">
        <v>126</v>
      </c>
      <c r="E408" s="123" t="s">
        <v>552</v>
      </c>
      <c r="F408" s="124" t="s">
        <v>553</v>
      </c>
      <c r="G408" s="125" t="s">
        <v>129</v>
      </c>
      <c r="H408" s="126">
        <v>246</v>
      </c>
      <c r="I408" s="127"/>
      <c r="J408" s="128">
        <f>ROUND(I408*H408,2)</f>
        <v>0</v>
      </c>
      <c r="K408" s="124" t="s">
        <v>130</v>
      </c>
      <c r="L408" s="32"/>
      <c r="M408" s="129" t="s">
        <v>19</v>
      </c>
      <c r="N408" s="130" t="s">
        <v>47</v>
      </c>
      <c r="P408" s="131">
        <f>O408*H408</f>
        <v>0</v>
      </c>
      <c r="Q408" s="131">
        <v>1.2999999999999999E-4</v>
      </c>
      <c r="R408" s="131">
        <f>Q408*H408</f>
        <v>3.1979999999999995E-2</v>
      </c>
      <c r="S408" s="131">
        <v>0</v>
      </c>
      <c r="T408" s="132">
        <f>S408*H408</f>
        <v>0</v>
      </c>
      <c r="AR408" s="133" t="s">
        <v>314</v>
      </c>
      <c r="AT408" s="133" t="s">
        <v>126</v>
      </c>
      <c r="AU408" s="133" t="s">
        <v>83</v>
      </c>
      <c r="AY408" s="17" t="s">
        <v>123</v>
      </c>
      <c r="BE408" s="134">
        <f>IF(N408="základní",J408,0)</f>
        <v>0</v>
      </c>
      <c r="BF408" s="134">
        <f>IF(N408="snížená",J408,0)</f>
        <v>0</v>
      </c>
      <c r="BG408" s="134">
        <f>IF(N408="zákl. přenesená",J408,0)</f>
        <v>0</v>
      </c>
      <c r="BH408" s="134">
        <f>IF(N408="sníž. přenesená",J408,0)</f>
        <v>0</v>
      </c>
      <c r="BI408" s="134">
        <f>IF(N408="nulová",J408,0)</f>
        <v>0</v>
      </c>
      <c r="BJ408" s="17" t="s">
        <v>81</v>
      </c>
      <c r="BK408" s="134">
        <f>ROUND(I408*H408,2)</f>
        <v>0</v>
      </c>
      <c r="BL408" s="17" t="s">
        <v>314</v>
      </c>
      <c r="BM408" s="133" t="s">
        <v>554</v>
      </c>
    </row>
    <row r="409" spans="2:65" s="1" customFormat="1" ht="11.25">
      <c r="B409" s="32"/>
      <c r="D409" s="135" t="s">
        <v>133</v>
      </c>
      <c r="F409" s="136" t="s">
        <v>555</v>
      </c>
      <c r="I409" s="137"/>
      <c r="L409" s="32"/>
      <c r="M409" s="138"/>
      <c r="T409" s="53"/>
      <c r="AT409" s="17" t="s">
        <v>133</v>
      </c>
      <c r="AU409" s="17" t="s">
        <v>83</v>
      </c>
    </row>
    <row r="410" spans="2:65" s="1" customFormat="1" ht="11.25">
      <c r="B410" s="32"/>
      <c r="D410" s="139" t="s">
        <v>135</v>
      </c>
      <c r="F410" s="140" t="s">
        <v>556</v>
      </c>
      <c r="I410" s="137"/>
      <c r="L410" s="32"/>
      <c r="M410" s="138"/>
      <c r="T410" s="53"/>
      <c r="AT410" s="17" t="s">
        <v>135</v>
      </c>
      <c r="AU410" s="17" t="s">
        <v>83</v>
      </c>
    </row>
    <row r="411" spans="2:65" s="12" customFormat="1" ht="11.25">
      <c r="B411" s="141"/>
      <c r="D411" s="135" t="s">
        <v>137</v>
      </c>
      <c r="E411" s="142" t="s">
        <v>19</v>
      </c>
      <c r="F411" s="143" t="s">
        <v>557</v>
      </c>
      <c r="H411" s="142" t="s">
        <v>19</v>
      </c>
      <c r="I411" s="144"/>
      <c r="L411" s="141"/>
      <c r="M411" s="145"/>
      <c r="T411" s="146"/>
      <c r="AT411" s="142" t="s">
        <v>137</v>
      </c>
      <c r="AU411" s="142" t="s">
        <v>83</v>
      </c>
      <c r="AV411" s="12" t="s">
        <v>81</v>
      </c>
      <c r="AW411" s="12" t="s">
        <v>37</v>
      </c>
      <c r="AX411" s="12" t="s">
        <v>76</v>
      </c>
      <c r="AY411" s="142" t="s">
        <v>123</v>
      </c>
    </row>
    <row r="412" spans="2:65" s="13" customFormat="1" ht="11.25">
      <c r="B412" s="147"/>
      <c r="D412" s="135" t="s">
        <v>137</v>
      </c>
      <c r="E412" s="148" t="s">
        <v>19</v>
      </c>
      <c r="F412" s="149" t="s">
        <v>507</v>
      </c>
      <c r="H412" s="150">
        <v>110</v>
      </c>
      <c r="I412" s="151"/>
      <c r="L412" s="147"/>
      <c r="M412" s="152"/>
      <c r="T412" s="153"/>
      <c r="AT412" s="148" t="s">
        <v>137</v>
      </c>
      <c r="AU412" s="148" t="s">
        <v>83</v>
      </c>
      <c r="AV412" s="13" t="s">
        <v>83</v>
      </c>
      <c r="AW412" s="13" t="s">
        <v>37</v>
      </c>
      <c r="AX412" s="13" t="s">
        <v>76</v>
      </c>
      <c r="AY412" s="148" t="s">
        <v>123</v>
      </c>
    </row>
    <row r="413" spans="2:65" s="12" customFormat="1" ht="11.25">
      <c r="B413" s="141"/>
      <c r="D413" s="135" t="s">
        <v>137</v>
      </c>
      <c r="E413" s="142" t="s">
        <v>19</v>
      </c>
      <c r="F413" s="143" t="s">
        <v>558</v>
      </c>
      <c r="H413" s="142" t="s">
        <v>19</v>
      </c>
      <c r="I413" s="144"/>
      <c r="L413" s="141"/>
      <c r="M413" s="145"/>
      <c r="T413" s="146"/>
      <c r="AT413" s="142" t="s">
        <v>137</v>
      </c>
      <c r="AU413" s="142" t="s">
        <v>83</v>
      </c>
      <c r="AV413" s="12" t="s">
        <v>81</v>
      </c>
      <c r="AW413" s="12" t="s">
        <v>37</v>
      </c>
      <c r="AX413" s="12" t="s">
        <v>76</v>
      </c>
      <c r="AY413" s="142" t="s">
        <v>123</v>
      </c>
    </row>
    <row r="414" spans="2:65" s="13" customFormat="1" ht="11.25">
      <c r="B414" s="147"/>
      <c r="D414" s="135" t="s">
        <v>137</v>
      </c>
      <c r="E414" s="148" t="s">
        <v>19</v>
      </c>
      <c r="F414" s="149" t="s">
        <v>290</v>
      </c>
      <c r="H414" s="150">
        <v>15</v>
      </c>
      <c r="I414" s="151"/>
      <c r="L414" s="147"/>
      <c r="M414" s="152"/>
      <c r="T414" s="153"/>
      <c r="AT414" s="148" t="s">
        <v>137</v>
      </c>
      <c r="AU414" s="148" t="s">
        <v>83</v>
      </c>
      <c r="AV414" s="13" t="s">
        <v>83</v>
      </c>
      <c r="AW414" s="13" t="s">
        <v>37</v>
      </c>
      <c r="AX414" s="13" t="s">
        <v>76</v>
      </c>
      <c r="AY414" s="148" t="s">
        <v>123</v>
      </c>
    </row>
    <row r="415" spans="2:65" s="12" customFormat="1" ht="11.25">
      <c r="B415" s="141"/>
      <c r="D415" s="135" t="s">
        <v>137</v>
      </c>
      <c r="E415" s="142" t="s">
        <v>19</v>
      </c>
      <c r="F415" s="143" t="s">
        <v>549</v>
      </c>
      <c r="H415" s="142" t="s">
        <v>19</v>
      </c>
      <c r="I415" s="144"/>
      <c r="L415" s="141"/>
      <c r="M415" s="145"/>
      <c r="T415" s="146"/>
      <c r="AT415" s="142" t="s">
        <v>137</v>
      </c>
      <c r="AU415" s="142" t="s">
        <v>83</v>
      </c>
      <c r="AV415" s="12" t="s">
        <v>81</v>
      </c>
      <c r="AW415" s="12" t="s">
        <v>37</v>
      </c>
      <c r="AX415" s="12" t="s">
        <v>76</v>
      </c>
      <c r="AY415" s="142" t="s">
        <v>123</v>
      </c>
    </row>
    <row r="416" spans="2:65" s="13" customFormat="1" ht="11.25">
      <c r="B416" s="147"/>
      <c r="D416" s="135" t="s">
        <v>137</v>
      </c>
      <c r="E416" s="148" t="s">
        <v>19</v>
      </c>
      <c r="F416" s="149" t="s">
        <v>510</v>
      </c>
      <c r="H416" s="150">
        <v>100</v>
      </c>
      <c r="I416" s="151"/>
      <c r="L416" s="147"/>
      <c r="M416" s="152"/>
      <c r="T416" s="153"/>
      <c r="AT416" s="148" t="s">
        <v>137</v>
      </c>
      <c r="AU416" s="148" t="s">
        <v>83</v>
      </c>
      <c r="AV416" s="13" t="s">
        <v>83</v>
      </c>
      <c r="AW416" s="13" t="s">
        <v>37</v>
      </c>
      <c r="AX416" s="13" t="s">
        <v>76</v>
      </c>
      <c r="AY416" s="148" t="s">
        <v>123</v>
      </c>
    </row>
    <row r="417" spans="2:65" s="12" customFormat="1" ht="11.25">
      <c r="B417" s="141"/>
      <c r="D417" s="135" t="s">
        <v>137</v>
      </c>
      <c r="E417" s="142" t="s">
        <v>19</v>
      </c>
      <c r="F417" s="143" t="s">
        <v>550</v>
      </c>
      <c r="H417" s="142" t="s">
        <v>19</v>
      </c>
      <c r="I417" s="144"/>
      <c r="L417" s="141"/>
      <c r="M417" s="145"/>
      <c r="T417" s="146"/>
      <c r="AT417" s="142" t="s">
        <v>137</v>
      </c>
      <c r="AU417" s="142" t="s">
        <v>83</v>
      </c>
      <c r="AV417" s="12" t="s">
        <v>81</v>
      </c>
      <c r="AW417" s="12" t="s">
        <v>37</v>
      </c>
      <c r="AX417" s="12" t="s">
        <v>76</v>
      </c>
      <c r="AY417" s="142" t="s">
        <v>123</v>
      </c>
    </row>
    <row r="418" spans="2:65" s="13" customFormat="1" ht="11.25">
      <c r="B418" s="147"/>
      <c r="D418" s="135" t="s">
        <v>137</v>
      </c>
      <c r="E418" s="148" t="s">
        <v>19</v>
      </c>
      <c r="F418" s="149" t="s">
        <v>7</v>
      </c>
      <c r="H418" s="150">
        <v>21</v>
      </c>
      <c r="I418" s="151"/>
      <c r="L418" s="147"/>
      <c r="M418" s="152"/>
      <c r="T418" s="153"/>
      <c r="AT418" s="148" t="s">
        <v>137</v>
      </c>
      <c r="AU418" s="148" t="s">
        <v>83</v>
      </c>
      <c r="AV418" s="13" t="s">
        <v>83</v>
      </c>
      <c r="AW418" s="13" t="s">
        <v>37</v>
      </c>
      <c r="AX418" s="13" t="s">
        <v>76</v>
      </c>
      <c r="AY418" s="148" t="s">
        <v>123</v>
      </c>
    </row>
    <row r="419" spans="2:65" s="14" customFormat="1" ht="11.25">
      <c r="B419" s="154"/>
      <c r="D419" s="135" t="s">
        <v>137</v>
      </c>
      <c r="E419" s="155" t="s">
        <v>19</v>
      </c>
      <c r="F419" s="156" t="s">
        <v>180</v>
      </c>
      <c r="H419" s="157">
        <v>246</v>
      </c>
      <c r="I419" s="158"/>
      <c r="L419" s="154"/>
      <c r="M419" s="159"/>
      <c r="T419" s="160"/>
      <c r="AT419" s="155" t="s">
        <v>137</v>
      </c>
      <c r="AU419" s="155" t="s">
        <v>83</v>
      </c>
      <c r="AV419" s="14" t="s">
        <v>131</v>
      </c>
      <c r="AW419" s="14" t="s">
        <v>37</v>
      </c>
      <c r="AX419" s="14" t="s">
        <v>81</v>
      </c>
      <c r="AY419" s="155" t="s">
        <v>123</v>
      </c>
    </row>
    <row r="420" spans="2:65" s="1" customFormat="1" ht="16.5" customHeight="1">
      <c r="B420" s="32"/>
      <c r="C420" s="122" t="s">
        <v>559</v>
      </c>
      <c r="D420" s="122" t="s">
        <v>126</v>
      </c>
      <c r="E420" s="123" t="s">
        <v>560</v>
      </c>
      <c r="F420" s="124" t="s">
        <v>561</v>
      </c>
      <c r="G420" s="125" t="s">
        <v>129</v>
      </c>
      <c r="H420" s="126">
        <v>49</v>
      </c>
      <c r="I420" s="127"/>
      <c r="J420" s="128">
        <f>ROUND(I420*H420,2)</f>
        <v>0</v>
      </c>
      <c r="K420" s="124" t="s">
        <v>130</v>
      </c>
      <c r="L420" s="32"/>
      <c r="M420" s="129" t="s">
        <v>19</v>
      </c>
      <c r="N420" s="130" t="s">
        <v>47</v>
      </c>
      <c r="P420" s="131">
        <f>O420*H420</f>
        <v>0</v>
      </c>
      <c r="Q420" s="131">
        <v>0</v>
      </c>
      <c r="R420" s="131">
        <f>Q420*H420</f>
        <v>0</v>
      </c>
      <c r="S420" s="131">
        <v>2E-3</v>
      </c>
      <c r="T420" s="132">
        <f>S420*H420</f>
        <v>9.8000000000000004E-2</v>
      </c>
      <c r="AR420" s="133" t="s">
        <v>314</v>
      </c>
      <c r="AT420" s="133" t="s">
        <v>126</v>
      </c>
      <c r="AU420" s="133" t="s">
        <v>83</v>
      </c>
      <c r="AY420" s="17" t="s">
        <v>123</v>
      </c>
      <c r="BE420" s="134">
        <f>IF(N420="základní",J420,0)</f>
        <v>0</v>
      </c>
      <c r="BF420" s="134">
        <f>IF(N420="snížená",J420,0)</f>
        <v>0</v>
      </c>
      <c r="BG420" s="134">
        <f>IF(N420="zákl. přenesená",J420,0)</f>
        <v>0</v>
      </c>
      <c r="BH420" s="134">
        <f>IF(N420="sníž. přenesená",J420,0)</f>
        <v>0</v>
      </c>
      <c r="BI420" s="134">
        <f>IF(N420="nulová",J420,0)</f>
        <v>0</v>
      </c>
      <c r="BJ420" s="17" t="s">
        <v>81</v>
      </c>
      <c r="BK420" s="134">
        <f>ROUND(I420*H420,2)</f>
        <v>0</v>
      </c>
      <c r="BL420" s="17" t="s">
        <v>314</v>
      </c>
      <c r="BM420" s="133" t="s">
        <v>562</v>
      </c>
    </row>
    <row r="421" spans="2:65" s="1" customFormat="1" ht="11.25">
      <c r="B421" s="32"/>
      <c r="D421" s="135" t="s">
        <v>133</v>
      </c>
      <c r="F421" s="136" t="s">
        <v>563</v>
      </c>
      <c r="I421" s="137"/>
      <c r="L421" s="32"/>
      <c r="M421" s="138"/>
      <c r="T421" s="53"/>
      <c r="AT421" s="17" t="s">
        <v>133</v>
      </c>
      <c r="AU421" s="17" t="s">
        <v>83</v>
      </c>
    </row>
    <row r="422" spans="2:65" s="1" customFormat="1" ht="11.25">
      <c r="B422" s="32"/>
      <c r="D422" s="139" t="s">
        <v>135</v>
      </c>
      <c r="F422" s="140" t="s">
        <v>564</v>
      </c>
      <c r="I422" s="137"/>
      <c r="L422" s="32"/>
      <c r="M422" s="138"/>
      <c r="T422" s="53"/>
      <c r="AT422" s="17" t="s">
        <v>135</v>
      </c>
      <c r="AU422" s="17" t="s">
        <v>83</v>
      </c>
    </row>
    <row r="423" spans="2:65" s="12" customFormat="1" ht="11.25">
      <c r="B423" s="141"/>
      <c r="D423" s="135" t="s">
        <v>137</v>
      </c>
      <c r="E423" s="142" t="s">
        <v>19</v>
      </c>
      <c r="F423" s="143" t="s">
        <v>565</v>
      </c>
      <c r="H423" s="142" t="s">
        <v>19</v>
      </c>
      <c r="I423" s="144"/>
      <c r="L423" s="141"/>
      <c r="M423" s="145"/>
      <c r="T423" s="146"/>
      <c r="AT423" s="142" t="s">
        <v>137</v>
      </c>
      <c r="AU423" s="142" t="s">
        <v>83</v>
      </c>
      <c r="AV423" s="12" t="s">
        <v>81</v>
      </c>
      <c r="AW423" s="12" t="s">
        <v>37</v>
      </c>
      <c r="AX423" s="12" t="s">
        <v>76</v>
      </c>
      <c r="AY423" s="142" t="s">
        <v>123</v>
      </c>
    </row>
    <row r="424" spans="2:65" s="13" customFormat="1" ht="11.25">
      <c r="B424" s="147"/>
      <c r="D424" s="135" t="s">
        <v>137</v>
      </c>
      <c r="E424" s="148" t="s">
        <v>19</v>
      </c>
      <c r="F424" s="149" t="s">
        <v>347</v>
      </c>
      <c r="H424" s="150">
        <v>20</v>
      </c>
      <c r="I424" s="151"/>
      <c r="L424" s="147"/>
      <c r="M424" s="152"/>
      <c r="T424" s="153"/>
      <c r="AT424" s="148" t="s">
        <v>137</v>
      </c>
      <c r="AU424" s="148" t="s">
        <v>83</v>
      </c>
      <c r="AV424" s="13" t="s">
        <v>83</v>
      </c>
      <c r="AW424" s="13" t="s">
        <v>37</v>
      </c>
      <c r="AX424" s="13" t="s">
        <v>76</v>
      </c>
      <c r="AY424" s="148" t="s">
        <v>123</v>
      </c>
    </row>
    <row r="425" spans="2:65" s="12" customFormat="1" ht="11.25">
      <c r="B425" s="141"/>
      <c r="D425" s="135" t="s">
        <v>137</v>
      </c>
      <c r="E425" s="142" t="s">
        <v>19</v>
      </c>
      <c r="F425" s="143" t="s">
        <v>566</v>
      </c>
      <c r="H425" s="142" t="s">
        <v>19</v>
      </c>
      <c r="I425" s="144"/>
      <c r="L425" s="141"/>
      <c r="M425" s="145"/>
      <c r="T425" s="146"/>
      <c r="AT425" s="142" t="s">
        <v>137</v>
      </c>
      <c r="AU425" s="142" t="s">
        <v>83</v>
      </c>
      <c r="AV425" s="12" t="s">
        <v>81</v>
      </c>
      <c r="AW425" s="12" t="s">
        <v>37</v>
      </c>
      <c r="AX425" s="12" t="s">
        <v>76</v>
      </c>
      <c r="AY425" s="142" t="s">
        <v>123</v>
      </c>
    </row>
    <row r="426" spans="2:65" s="13" customFormat="1" ht="11.25">
      <c r="B426" s="147"/>
      <c r="D426" s="135" t="s">
        <v>137</v>
      </c>
      <c r="E426" s="148" t="s">
        <v>19</v>
      </c>
      <c r="F426" s="149" t="s">
        <v>131</v>
      </c>
      <c r="H426" s="150">
        <v>4</v>
      </c>
      <c r="I426" s="151"/>
      <c r="L426" s="147"/>
      <c r="M426" s="152"/>
      <c r="T426" s="153"/>
      <c r="AT426" s="148" t="s">
        <v>137</v>
      </c>
      <c r="AU426" s="148" t="s">
        <v>83</v>
      </c>
      <c r="AV426" s="13" t="s">
        <v>83</v>
      </c>
      <c r="AW426" s="13" t="s">
        <v>37</v>
      </c>
      <c r="AX426" s="13" t="s">
        <v>76</v>
      </c>
      <c r="AY426" s="148" t="s">
        <v>123</v>
      </c>
    </row>
    <row r="427" spans="2:65" s="12" customFormat="1" ht="11.25">
      <c r="B427" s="141"/>
      <c r="D427" s="135" t="s">
        <v>137</v>
      </c>
      <c r="E427" s="142" t="s">
        <v>19</v>
      </c>
      <c r="F427" s="143" t="s">
        <v>567</v>
      </c>
      <c r="H427" s="142" t="s">
        <v>19</v>
      </c>
      <c r="I427" s="144"/>
      <c r="L427" s="141"/>
      <c r="M427" s="145"/>
      <c r="T427" s="146"/>
      <c r="AT427" s="142" t="s">
        <v>137</v>
      </c>
      <c r="AU427" s="142" t="s">
        <v>83</v>
      </c>
      <c r="AV427" s="12" t="s">
        <v>81</v>
      </c>
      <c r="AW427" s="12" t="s">
        <v>37</v>
      </c>
      <c r="AX427" s="12" t="s">
        <v>76</v>
      </c>
      <c r="AY427" s="142" t="s">
        <v>123</v>
      </c>
    </row>
    <row r="428" spans="2:65" s="13" customFormat="1" ht="11.25">
      <c r="B428" s="147"/>
      <c r="D428" s="135" t="s">
        <v>137</v>
      </c>
      <c r="E428" s="148" t="s">
        <v>19</v>
      </c>
      <c r="F428" s="149" t="s">
        <v>347</v>
      </c>
      <c r="H428" s="150">
        <v>20</v>
      </c>
      <c r="I428" s="151"/>
      <c r="L428" s="147"/>
      <c r="M428" s="152"/>
      <c r="T428" s="153"/>
      <c r="AT428" s="148" t="s">
        <v>137</v>
      </c>
      <c r="AU428" s="148" t="s">
        <v>83</v>
      </c>
      <c r="AV428" s="13" t="s">
        <v>83</v>
      </c>
      <c r="AW428" s="13" t="s">
        <v>37</v>
      </c>
      <c r="AX428" s="13" t="s">
        <v>76</v>
      </c>
      <c r="AY428" s="148" t="s">
        <v>123</v>
      </c>
    </row>
    <row r="429" spans="2:65" s="12" customFormat="1" ht="11.25">
      <c r="B429" s="141"/>
      <c r="D429" s="135" t="s">
        <v>137</v>
      </c>
      <c r="E429" s="142" t="s">
        <v>19</v>
      </c>
      <c r="F429" s="143" t="s">
        <v>568</v>
      </c>
      <c r="H429" s="142" t="s">
        <v>19</v>
      </c>
      <c r="I429" s="144"/>
      <c r="L429" s="141"/>
      <c r="M429" s="145"/>
      <c r="T429" s="146"/>
      <c r="AT429" s="142" t="s">
        <v>137</v>
      </c>
      <c r="AU429" s="142" t="s">
        <v>83</v>
      </c>
      <c r="AV429" s="12" t="s">
        <v>81</v>
      </c>
      <c r="AW429" s="12" t="s">
        <v>37</v>
      </c>
      <c r="AX429" s="12" t="s">
        <v>76</v>
      </c>
      <c r="AY429" s="142" t="s">
        <v>123</v>
      </c>
    </row>
    <row r="430" spans="2:65" s="13" customFormat="1" ht="11.25">
      <c r="B430" s="147"/>
      <c r="D430" s="135" t="s">
        <v>137</v>
      </c>
      <c r="E430" s="148" t="s">
        <v>19</v>
      </c>
      <c r="F430" s="149" t="s">
        <v>208</v>
      </c>
      <c r="H430" s="150">
        <v>5</v>
      </c>
      <c r="I430" s="151"/>
      <c r="L430" s="147"/>
      <c r="M430" s="152"/>
      <c r="T430" s="153"/>
      <c r="AT430" s="148" t="s">
        <v>137</v>
      </c>
      <c r="AU430" s="148" t="s">
        <v>83</v>
      </c>
      <c r="AV430" s="13" t="s">
        <v>83</v>
      </c>
      <c r="AW430" s="13" t="s">
        <v>37</v>
      </c>
      <c r="AX430" s="13" t="s">
        <v>76</v>
      </c>
      <c r="AY430" s="148" t="s">
        <v>123</v>
      </c>
    </row>
    <row r="431" spans="2:65" s="14" customFormat="1" ht="11.25">
      <c r="B431" s="154"/>
      <c r="D431" s="135" t="s">
        <v>137</v>
      </c>
      <c r="E431" s="155" t="s">
        <v>19</v>
      </c>
      <c r="F431" s="156" t="s">
        <v>180</v>
      </c>
      <c r="H431" s="157">
        <v>49</v>
      </c>
      <c r="I431" s="158"/>
      <c r="L431" s="154"/>
      <c r="M431" s="159"/>
      <c r="T431" s="160"/>
      <c r="AT431" s="155" t="s">
        <v>137</v>
      </c>
      <c r="AU431" s="155" t="s">
        <v>83</v>
      </c>
      <c r="AV431" s="14" t="s">
        <v>131</v>
      </c>
      <c r="AW431" s="14" t="s">
        <v>37</v>
      </c>
      <c r="AX431" s="14" t="s">
        <v>81</v>
      </c>
      <c r="AY431" s="155" t="s">
        <v>123</v>
      </c>
    </row>
    <row r="432" spans="2:65" s="1" customFormat="1" ht="24.2" customHeight="1">
      <c r="B432" s="32"/>
      <c r="C432" s="122" t="s">
        <v>569</v>
      </c>
      <c r="D432" s="122" t="s">
        <v>126</v>
      </c>
      <c r="E432" s="123" t="s">
        <v>570</v>
      </c>
      <c r="F432" s="124" t="s">
        <v>571</v>
      </c>
      <c r="G432" s="125" t="s">
        <v>129</v>
      </c>
      <c r="H432" s="126">
        <v>38.756999999999998</v>
      </c>
      <c r="I432" s="127"/>
      <c r="J432" s="128">
        <f>ROUND(I432*H432,2)</f>
        <v>0</v>
      </c>
      <c r="K432" s="124" t="s">
        <v>130</v>
      </c>
      <c r="L432" s="32"/>
      <c r="M432" s="129" t="s">
        <v>19</v>
      </c>
      <c r="N432" s="130" t="s">
        <v>47</v>
      </c>
      <c r="P432" s="131">
        <f>O432*H432</f>
        <v>0</v>
      </c>
      <c r="Q432" s="131">
        <v>3.0699999999999998E-3</v>
      </c>
      <c r="R432" s="131">
        <f>Q432*H432</f>
        <v>0.11898398999999998</v>
      </c>
      <c r="S432" s="131">
        <v>0</v>
      </c>
      <c r="T432" s="132">
        <f>S432*H432</f>
        <v>0</v>
      </c>
      <c r="AR432" s="133" t="s">
        <v>314</v>
      </c>
      <c r="AT432" s="133" t="s">
        <v>126</v>
      </c>
      <c r="AU432" s="133" t="s">
        <v>83</v>
      </c>
      <c r="AY432" s="17" t="s">
        <v>123</v>
      </c>
      <c r="BE432" s="134">
        <f>IF(N432="základní",J432,0)</f>
        <v>0</v>
      </c>
      <c r="BF432" s="134">
        <f>IF(N432="snížená",J432,0)</f>
        <v>0</v>
      </c>
      <c r="BG432" s="134">
        <f>IF(N432="zákl. přenesená",J432,0)</f>
        <v>0</v>
      </c>
      <c r="BH432" s="134">
        <f>IF(N432="sníž. přenesená",J432,0)</f>
        <v>0</v>
      </c>
      <c r="BI432" s="134">
        <f>IF(N432="nulová",J432,0)</f>
        <v>0</v>
      </c>
      <c r="BJ432" s="17" t="s">
        <v>81</v>
      </c>
      <c r="BK432" s="134">
        <f>ROUND(I432*H432,2)</f>
        <v>0</v>
      </c>
      <c r="BL432" s="17" t="s">
        <v>314</v>
      </c>
      <c r="BM432" s="133" t="s">
        <v>572</v>
      </c>
    </row>
    <row r="433" spans="2:65" s="1" customFormat="1" ht="19.5">
      <c r="B433" s="32"/>
      <c r="D433" s="135" t="s">
        <v>133</v>
      </c>
      <c r="F433" s="136" t="s">
        <v>573</v>
      </c>
      <c r="I433" s="137"/>
      <c r="L433" s="32"/>
      <c r="M433" s="138"/>
      <c r="T433" s="53"/>
      <c r="AT433" s="17" t="s">
        <v>133</v>
      </c>
      <c r="AU433" s="17" t="s">
        <v>83</v>
      </c>
    </row>
    <row r="434" spans="2:65" s="1" customFormat="1" ht="11.25">
      <c r="B434" s="32"/>
      <c r="D434" s="139" t="s">
        <v>135</v>
      </c>
      <c r="F434" s="140" t="s">
        <v>574</v>
      </c>
      <c r="I434" s="137"/>
      <c r="L434" s="32"/>
      <c r="M434" s="138"/>
      <c r="T434" s="53"/>
      <c r="AT434" s="17" t="s">
        <v>135</v>
      </c>
      <c r="AU434" s="17" t="s">
        <v>83</v>
      </c>
    </row>
    <row r="435" spans="2:65" s="12" customFormat="1" ht="11.25">
      <c r="B435" s="141"/>
      <c r="D435" s="135" t="s">
        <v>137</v>
      </c>
      <c r="E435" s="142" t="s">
        <v>19</v>
      </c>
      <c r="F435" s="143" t="s">
        <v>575</v>
      </c>
      <c r="H435" s="142" t="s">
        <v>19</v>
      </c>
      <c r="I435" s="144"/>
      <c r="L435" s="141"/>
      <c r="M435" s="145"/>
      <c r="T435" s="146"/>
      <c r="AT435" s="142" t="s">
        <v>137</v>
      </c>
      <c r="AU435" s="142" t="s">
        <v>83</v>
      </c>
      <c r="AV435" s="12" t="s">
        <v>81</v>
      </c>
      <c r="AW435" s="12" t="s">
        <v>37</v>
      </c>
      <c r="AX435" s="12" t="s">
        <v>76</v>
      </c>
      <c r="AY435" s="142" t="s">
        <v>123</v>
      </c>
    </row>
    <row r="436" spans="2:65" s="13" customFormat="1" ht="11.25">
      <c r="B436" s="147"/>
      <c r="D436" s="135" t="s">
        <v>137</v>
      </c>
      <c r="E436" s="148" t="s">
        <v>19</v>
      </c>
      <c r="F436" s="149" t="s">
        <v>576</v>
      </c>
      <c r="H436" s="150">
        <v>6.92</v>
      </c>
      <c r="I436" s="151"/>
      <c r="L436" s="147"/>
      <c r="M436" s="152"/>
      <c r="T436" s="153"/>
      <c r="AT436" s="148" t="s">
        <v>137</v>
      </c>
      <c r="AU436" s="148" t="s">
        <v>83</v>
      </c>
      <c r="AV436" s="13" t="s">
        <v>83</v>
      </c>
      <c r="AW436" s="13" t="s">
        <v>37</v>
      </c>
      <c r="AX436" s="13" t="s">
        <v>76</v>
      </c>
      <c r="AY436" s="148" t="s">
        <v>123</v>
      </c>
    </row>
    <row r="437" spans="2:65" s="12" customFormat="1" ht="11.25">
      <c r="B437" s="141"/>
      <c r="D437" s="135" t="s">
        <v>137</v>
      </c>
      <c r="E437" s="142" t="s">
        <v>19</v>
      </c>
      <c r="F437" s="143" t="s">
        <v>577</v>
      </c>
      <c r="H437" s="142" t="s">
        <v>19</v>
      </c>
      <c r="I437" s="144"/>
      <c r="L437" s="141"/>
      <c r="M437" s="145"/>
      <c r="T437" s="146"/>
      <c r="AT437" s="142" t="s">
        <v>137</v>
      </c>
      <c r="AU437" s="142" t="s">
        <v>83</v>
      </c>
      <c r="AV437" s="12" t="s">
        <v>81</v>
      </c>
      <c r="AW437" s="12" t="s">
        <v>37</v>
      </c>
      <c r="AX437" s="12" t="s">
        <v>76</v>
      </c>
      <c r="AY437" s="142" t="s">
        <v>123</v>
      </c>
    </row>
    <row r="438" spans="2:65" s="13" customFormat="1" ht="11.25">
      <c r="B438" s="147"/>
      <c r="D438" s="135" t="s">
        <v>137</v>
      </c>
      <c r="E438" s="148" t="s">
        <v>19</v>
      </c>
      <c r="F438" s="149" t="s">
        <v>578</v>
      </c>
      <c r="H438" s="150">
        <v>3.35</v>
      </c>
      <c r="I438" s="151"/>
      <c r="L438" s="147"/>
      <c r="M438" s="152"/>
      <c r="T438" s="153"/>
      <c r="AT438" s="148" t="s">
        <v>137</v>
      </c>
      <c r="AU438" s="148" t="s">
        <v>83</v>
      </c>
      <c r="AV438" s="13" t="s">
        <v>83</v>
      </c>
      <c r="AW438" s="13" t="s">
        <v>37</v>
      </c>
      <c r="AX438" s="13" t="s">
        <v>76</v>
      </c>
      <c r="AY438" s="148" t="s">
        <v>123</v>
      </c>
    </row>
    <row r="439" spans="2:65" s="12" customFormat="1" ht="11.25">
      <c r="B439" s="141"/>
      <c r="D439" s="135" t="s">
        <v>137</v>
      </c>
      <c r="E439" s="142" t="s">
        <v>19</v>
      </c>
      <c r="F439" s="143" t="s">
        <v>579</v>
      </c>
      <c r="H439" s="142" t="s">
        <v>19</v>
      </c>
      <c r="I439" s="144"/>
      <c r="L439" s="141"/>
      <c r="M439" s="145"/>
      <c r="T439" s="146"/>
      <c r="AT439" s="142" t="s">
        <v>137</v>
      </c>
      <c r="AU439" s="142" t="s">
        <v>83</v>
      </c>
      <c r="AV439" s="12" t="s">
        <v>81</v>
      </c>
      <c r="AW439" s="12" t="s">
        <v>37</v>
      </c>
      <c r="AX439" s="12" t="s">
        <v>76</v>
      </c>
      <c r="AY439" s="142" t="s">
        <v>123</v>
      </c>
    </row>
    <row r="440" spans="2:65" s="13" customFormat="1" ht="11.25">
      <c r="B440" s="147"/>
      <c r="D440" s="135" t="s">
        <v>137</v>
      </c>
      <c r="E440" s="148" t="s">
        <v>19</v>
      </c>
      <c r="F440" s="149" t="s">
        <v>580</v>
      </c>
      <c r="H440" s="150">
        <v>13.79</v>
      </c>
      <c r="I440" s="151"/>
      <c r="L440" s="147"/>
      <c r="M440" s="152"/>
      <c r="T440" s="153"/>
      <c r="AT440" s="148" t="s">
        <v>137</v>
      </c>
      <c r="AU440" s="148" t="s">
        <v>83</v>
      </c>
      <c r="AV440" s="13" t="s">
        <v>83</v>
      </c>
      <c r="AW440" s="13" t="s">
        <v>37</v>
      </c>
      <c r="AX440" s="13" t="s">
        <v>76</v>
      </c>
      <c r="AY440" s="148" t="s">
        <v>123</v>
      </c>
    </row>
    <row r="441" spans="2:65" s="12" customFormat="1" ht="11.25">
      <c r="B441" s="141"/>
      <c r="D441" s="135" t="s">
        <v>137</v>
      </c>
      <c r="E441" s="142" t="s">
        <v>19</v>
      </c>
      <c r="F441" s="143" t="s">
        <v>581</v>
      </c>
      <c r="H441" s="142" t="s">
        <v>19</v>
      </c>
      <c r="I441" s="144"/>
      <c r="L441" s="141"/>
      <c r="M441" s="145"/>
      <c r="T441" s="146"/>
      <c r="AT441" s="142" t="s">
        <v>137</v>
      </c>
      <c r="AU441" s="142" t="s">
        <v>83</v>
      </c>
      <c r="AV441" s="12" t="s">
        <v>81</v>
      </c>
      <c r="AW441" s="12" t="s">
        <v>37</v>
      </c>
      <c r="AX441" s="12" t="s">
        <v>76</v>
      </c>
      <c r="AY441" s="142" t="s">
        <v>123</v>
      </c>
    </row>
    <row r="442" spans="2:65" s="13" customFormat="1" ht="11.25">
      <c r="B442" s="147"/>
      <c r="D442" s="135" t="s">
        <v>137</v>
      </c>
      <c r="E442" s="148" t="s">
        <v>19</v>
      </c>
      <c r="F442" s="149" t="s">
        <v>582</v>
      </c>
      <c r="H442" s="150">
        <v>11.430999999999999</v>
      </c>
      <c r="I442" s="151"/>
      <c r="L442" s="147"/>
      <c r="M442" s="152"/>
      <c r="T442" s="153"/>
      <c r="AT442" s="148" t="s">
        <v>137</v>
      </c>
      <c r="AU442" s="148" t="s">
        <v>83</v>
      </c>
      <c r="AV442" s="13" t="s">
        <v>83</v>
      </c>
      <c r="AW442" s="13" t="s">
        <v>37</v>
      </c>
      <c r="AX442" s="13" t="s">
        <v>76</v>
      </c>
      <c r="AY442" s="148" t="s">
        <v>123</v>
      </c>
    </row>
    <row r="443" spans="2:65" s="12" customFormat="1" ht="11.25">
      <c r="B443" s="141"/>
      <c r="D443" s="135" t="s">
        <v>137</v>
      </c>
      <c r="E443" s="142" t="s">
        <v>19</v>
      </c>
      <c r="F443" s="143" t="s">
        <v>583</v>
      </c>
      <c r="H443" s="142" t="s">
        <v>19</v>
      </c>
      <c r="I443" s="144"/>
      <c r="L443" s="141"/>
      <c r="M443" s="145"/>
      <c r="T443" s="146"/>
      <c r="AT443" s="142" t="s">
        <v>137</v>
      </c>
      <c r="AU443" s="142" t="s">
        <v>83</v>
      </c>
      <c r="AV443" s="12" t="s">
        <v>81</v>
      </c>
      <c r="AW443" s="12" t="s">
        <v>37</v>
      </c>
      <c r="AX443" s="12" t="s">
        <v>76</v>
      </c>
      <c r="AY443" s="142" t="s">
        <v>123</v>
      </c>
    </row>
    <row r="444" spans="2:65" s="13" customFormat="1" ht="11.25">
      <c r="B444" s="147"/>
      <c r="D444" s="135" t="s">
        <v>137</v>
      </c>
      <c r="E444" s="148" t="s">
        <v>19</v>
      </c>
      <c r="F444" s="149" t="s">
        <v>584</v>
      </c>
      <c r="H444" s="150">
        <v>3.266</v>
      </c>
      <c r="I444" s="151"/>
      <c r="L444" s="147"/>
      <c r="M444" s="152"/>
      <c r="T444" s="153"/>
      <c r="AT444" s="148" t="s">
        <v>137</v>
      </c>
      <c r="AU444" s="148" t="s">
        <v>83</v>
      </c>
      <c r="AV444" s="13" t="s">
        <v>83</v>
      </c>
      <c r="AW444" s="13" t="s">
        <v>37</v>
      </c>
      <c r="AX444" s="13" t="s">
        <v>76</v>
      </c>
      <c r="AY444" s="148" t="s">
        <v>123</v>
      </c>
    </row>
    <row r="445" spans="2:65" s="14" customFormat="1" ht="11.25">
      <c r="B445" s="154"/>
      <c r="D445" s="135" t="s">
        <v>137</v>
      </c>
      <c r="E445" s="155" t="s">
        <v>19</v>
      </c>
      <c r="F445" s="156" t="s">
        <v>180</v>
      </c>
      <c r="H445" s="157">
        <v>38.756999999999998</v>
      </c>
      <c r="I445" s="158"/>
      <c r="L445" s="154"/>
      <c r="M445" s="159"/>
      <c r="T445" s="160"/>
      <c r="AT445" s="155" t="s">
        <v>137</v>
      </c>
      <c r="AU445" s="155" t="s">
        <v>83</v>
      </c>
      <c r="AV445" s="14" t="s">
        <v>131</v>
      </c>
      <c r="AW445" s="14" t="s">
        <v>37</v>
      </c>
      <c r="AX445" s="14" t="s">
        <v>81</v>
      </c>
      <c r="AY445" s="155" t="s">
        <v>123</v>
      </c>
    </row>
    <row r="446" spans="2:65" s="1" customFormat="1" ht="16.5" customHeight="1">
      <c r="B446" s="32"/>
      <c r="C446" s="122" t="s">
        <v>585</v>
      </c>
      <c r="D446" s="122" t="s">
        <v>126</v>
      </c>
      <c r="E446" s="123" t="s">
        <v>586</v>
      </c>
      <c r="F446" s="124" t="s">
        <v>587</v>
      </c>
      <c r="G446" s="125" t="s">
        <v>264</v>
      </c>
      <c r="H446" s="126">
        <v>10</v>
      </c>
      <c r="I446" s="127"/>
      <c r="J446" s="128">
        <f>ROUND(I446*H446,2)</f>
        <v>0</v>
      </c>
      <c r="K446" s="124" t="s">
        <v>19</v>
      </c>
      <c r="L446" s="32"/>
      <c r="M446" s="129" t="s">
        <v>19</v>
      </c>
      <c r="N446" s="130" t="s">
        <v>47</v>
      </c>
      <c r="P446" s="131">
        <f>O446*H446</f>
        <v>0</v>
      </c>
      <c r="Q446" s="131">
        <v>0</v>
      </c>
      <c r="R446" s="131">
        <f>Q446*H446</f>
        <v>0</v>
      </c>
      <c r="S446" s="131">
        <v>0</v>
      </c>
      <c r="T446" s="132">
        <f>S446*H446</f>
        <v>0</v>
      </c>
      <c r="AR446" s="133" t="s">
        <v>314</v>
      </c>
      <c r="AT446" s="133" t="s">
        <v>126</v>
      </c>
      <c r="AU446" s="133" t="s">
        <v>83</v>
      </c>
      <c r="AY446" s="17" t="s">
        <v>123</v>
      </c>
      <c r="BE446" s="134">
        <f>IF(N446="základní",J446,0)</f>
        <v>0</v>
      </c>
      <c r="BF446" s="134">
        <f>IF(N446="snížená",J446,0)</f>
        <v>0</v>
      </c>
      <c r="BG446" s="134">
        <f>IF(N446="zákl. přenesená",J446,0)</f>
        <v>0</v>
      </c>
      <c r="BH446" s="134">
        <f>IF(N446="sníž. přenesená",J446,0)</f>
        <v>0</v>
      </c>
      <c r="BI446" s="134">
        <f>IF(N446="nulová",J446,0)</f>
        <v>0</v>
      </c>
      <c r="BJ446" s="17" t="s">
        <v>81</v>
      </c>
      <c r="BK446" s="134">
        <f>ROUND(I446*H446,2)</f>
        <v>0</v>
      </c>
      <c r="BL446" s="17" t="s">
        <v>314</v>
      </c>
      <c r="BM446" s="133" t="s">
        <v>588</v>
      </c>
    </row>
    <row r="447" spans="2:65" s="1" customFormat="1" ht="11.25">
      <c r="B447" s="32"/>
      <c r="D447" s="135" t="s">
        <v>133</v>
      </c>
      <c r="F447" s="136" t="s">
        <v>587</v>
      </c>
      <c r="I447" s="137"/>
      <c r="L447" s="32"/>
      <c r="M447" s="138"/>
      <c r="T447" s="53"/>
      <c r="AT447" s="17" t="s">
        <v>133</v>
      </c>
      <c r="AU447" s="17" t="s">
        <v>83</v>
      </c>
    </row>
    <row r="448" spans="2:65" s="13" customFormat="1" ht="11.25">
      <c r="B448" s="147"/>
      <c r="D448" s="135" t="s">
        <v>137</v>
      </c>
      <c r="E448" s="148" t="s">
        <v>19</v>
      </c>
      <c r="F448" s="149" t="s">
        <v>246</v>
      </c>
      <c r="H448" s="150">
        <v>10</v>
      </c>
      <c r="I448" s="151"/>
      <c r="L448" s="147"/>
      <c r="M448" s="152"/>
      <c r="T448" s="153"/>
      <c r="AT448" s="148" t="s">
        <v>137</v>
      </c>
      <c r="AU448" s="148" t="s">
        <v>83</v>
      </c>
      <c r="AV448" s="13" t="s">
        <v>83</v>
      </c>
      <c r="AW448" s="13" t="s">
        <v>37</v>
      </c>
      <c r="AX448" s="13" t="s">
        <v>81</v>
      </c>
      <c r="AY448" s="148" t="s">
        <v>123</v>
      </c>
    </row>
    <row r="449" spans="2:65" s="1" customFormat="1" ht="21.75" customHeight="1">
      <c r="B449" s="32"/>
      <c r="C449" s="122" t="s">
        <v>589</v>
      </c>
      <c r="D449" s="122" t="s">
        <v>126</v>
      </c>
      <c r="E449" s="123" t="s">
        <v>590</v>
      </c>
      <c r="F449" s="124" t="s">
        <v>591</v>
      </c>
      <c r="G449" s="125" t="s">
        <v>445</v>
      </c>
      <c r="H449" s="126">
        <v>1.04</v>
      </c>
      <c r="I449" s="127"/>
      <c r="J449" s="128">
        <f>ROUND(I449*H449,2)</f>
        <v>0</v>
      </c>
      <c r="K449" s="124" t="s">
        <v>130</v>
      </c>
      <c r="L449" s="32"/>
      <c r="M449" s="129" t="s">
        <v>19</v>
      </c>
      <c r="N449" s="130" t="s">
        <v>47</v>
      </c>
      <c r="P449" s="131">
        <f>O449*H449</f>
        <v>0</v>
      </c>
      <c r="Q449" s="131">
        <v>0</v>
      </c>
      <c r="R449" s="131">
        <f>Q449*H449</f>
        <v>0</v>
      </c>
      <c r="S449" s="131">
        <v>0</v>
      </c>
      <c r="T449" s="132">
        <f>S449*H449</f>
        <v>0</v>
      </c>
      <c r="AR449" s="133" t="s">
        <v>314</v>
      </c>
      <c r="AT449" s="133" t="s">
        <v>126</v>
      </c>
      <c r="AU449" s="133" t="s">
        <v>83</v>
      </c>
      <c r="AY449" s="17" t="s">
        <v>123</v>
      </c>
      <c r="BE449" s="134">
        <f>IF(N449="základní",J449,0)</f>
        <v>0</v>
      </c>
      <c r="BF449" s="134">
        <f>IF(N449="snížená",J449,0)</f>
        <v>0</v>
      </c>
      <c r="BG449" s="134">
        <f>IF(N449="zákl. přenesená",J449,0)</f>
        <v>0</v>
      </c>
      <c r="BH449" s="134">
        <f>IF(N449="sníž. přenesená",J449,0)</f>
        <v>0</v>
      </c>
      <c r="BI449" s="134">
        <f>IF(N449="nulová",J449,0)</f>
        <v>0</v>
      </c>
      <c r="BJ449" s="17" t="s">
        <v>81</v>
      </c>
      <c r="BK449" s="134">
        <f>ROUND(I449*H449,2)</f>
        <v>0</v>
      </c>
      <c r="BL449" s="17" t="s">
        <v>314</v>
      </c>
      <c r="BM449" s="133" t="s">
        <v>592</v>
      </c>
    </row>
    <row r="450" spans="2:65" s="1" customFormat="1" ht="19.5">
      <c r="B450" s="32"/>
      <c r="D450" s="135" t="s">
        <v>133</v>
      </c>
      <c r="F450" s="136" t="s">
        <v>593</v>
      </c>
      <c r="I450" s="137"/>
      <c r="L450" s="32"/>
      <c r="M450" s="138"/>
      <c r="T450" s="53"/>
      <c r="AT450" s="17" t="s">
        <v>133</v>
      </c>
      <c r="AU450" s="17" t="s">
        <v>83</v>
      </c>
    </row>
    <row r="451" spans="2:65" s="1" customFormat="1" ht="11.25">
      <c r="B451" s="32"/>
      <c r="D451" s="139" t="s">
        <v>135</v>
      </c>
      <c r="F451" s="140" t="s">
        <v>594</v>
      </c>
      <c r="I451" s="137"/>
      <c r="L451" s="32"/>
      <c r="M451" s="138"/>
      <c r="T451" s="53"/>
      <c r="AT451" s="17" t="s">
        <v>135</v>
      </c>
      <c r="AU451" s="17" t="s">
        <v>83</v>
      </c>
    </row>
    <row r="452" spans="2:65" s="11" customFormat="1" ht="22.9" customHeight="1">
      <c r="B452" s="110"/>
      <c r="D452" s="111" t="s">
        <v>75</v>
      </c>
      <c r="E452" s="120" t="s">
        <v>595</v>
      </c>
      <c r="F452" s="120" t="s">
        <v>596</v>
      </c>
      <c r="I452" s="113"/>
      <c r="J452" s="121">
        <f>BK452</f>
        <v>0</v>
      </c>
      <c r="L452" s="110"/>
      <c r="M452" s="115"/>
      <c r="P452" s="116">
        <f>SUM(P453:P455)</f>
        <v>0</v>
      </c>
      <c r="R452" s="116">
        <f>SUM(R453:R455)</f>
        <v>0</v>
      </c>
      <c r="T452" s="117">
        <f>SUM(T453:T455)</f>
        <v>0</v>
      </c>
      <c r="AR452" s="111" t="s">
        <v>83</v>
      </c>
      <c r="AT452" s="118" t="s">
        <v>75</v>
      </c>
      <c r="AU452" s="118" t="s">
        <v>81</v>
      </c>
      <c r="AY452" s="111" t="s">
        <v>123</v>
      </c>
      <c r="BK452" s="119">
        <f>SUM(BK453:BK455)</f>
        <v>0</v>
      </c>
    </row>
    <row r="453" spans="2:65" s="1" customFormat="1" ht="16.5" customHeight="1">
      <c r="B453" s="32"/>
      <c r="C453" s="122" t="s">
        <v>597</v>
      </c>
      <c r="D453" s="122" t="s">
        <v>126</v>
      </c>
      <c r="E453" s="123" t="s">
        <v>598</v>
      </c>
      <c r="F453" s="124" t="s">
        <v>599</v>
      </c>
      <c r="G453" s="125" t="s">
        <v>264</v>
      </c>
      <c r="H453" s="126">
        <v>4</v>
      </c>
      <c r="I453" s="127"/>
      <c r="J453" s="128">
        <f>ROUND(I453*H453,2)</f>
        <v>0</v>
      </c>
      <c r="K453" s="124" t="s">
        <v>130</v>
      </c>
      <c r="L453" s="32"/>
      <c r="M453" s="129" t="s">
        <v>19</v>
      </c>
      <c r="N453" s="130" t="s">
        <v>47</v>
      </c>
      <c r="P453" s="131">
        <f>O453*H453</f>
        <v>0</v>
      </c>
      <c r="Q453" s="131">
        <v>0</v>
      </c>
      <c r="R453" s="131">
        <f>Q453*H453</f>
        <v>0</v>
      </c>
      <c r="S453" s="131">
        <v>0</v>
      </c>
      <c r="T453" s="132">
        <f>S453*H453</f>
        <v>0</v>
      </c>
      <c r="AR453" s="133" t="s">
        <v>314</v>
      </c>
      <c r="AT453" s="133" t="s">
        <v>126</v>
      </c>
      <c r="AU453" s="133" t="s">
        <v>83</v>
      </c>
      <c r="AY453" s="17" t="s">
        <v>123</v>
      </c>
      <c r="BE453" s="134">
        <f>IF(N453="základní",J453,0)</f>
        <v>0</v>
      </c>
      <c r="BF453" s="134">
        <f>IF(N453="snížená",J453,0)</f>
        <v>0</v>
      </c>
      <c r="BG453" s="134">
        <f>IF(N453="zákl. přenesená",J453,0)</f>
        <v>0</v>
      </c>
      <c r="BH453" s="134">
        <f>IF(N453="sníž. přenesená",J453,0)</f>
        <v>0</v>
      </c>
      <c r="BI453" s="134">
        <f>IF(N453="nulová",J453,0)</f>
        <v>0</v>
      </c>
      <c r="BJ453" s="17" t="s">
        <v>81</v>
      </c>
      <c r="BK453" s="134">
        <f>ROUND(I453*H453,2)</f>
        <v>0</v>
      </c>
      <c r="BL453" s="17" t="s">
        <v>314</v>
      </c>
      <c r="BM453" s="133" t="s">
        <v>600</v>
      </c>
    </row>
    <row r="454" spans="2:65" s="1" customFormat="1" ht="11.25">
      <c r="B454" s="32"/>
      <c r="D454" s="135" t="s">
        <v>133</v>
      </c>
      <c r="F454" s="136" t="s">
        <v>599</v>
      </c>
      <c r="I454" s="137"/>
      <c r="L454" s="32"/>
      <c r="M454" s="138"/>
      <c r="T454" s="53"/>
      <c r="AT454" s="17" t="s">
        <v>133</v>
      </c>
      <c r="AU454" s="17" t="s">
        <v>83</v>
      </c>
    </row>
    <row r="455" spans="2:65" s="1" customFormat="1" ht="11.25">
      <c r="B455" s="32"/>
      <c r="D455" s="139" t="s">
        <v>135</v>
      </c>
      <c r="F455" s="140" t="s">
        <v>601</v>
      </c>
      <c r="I455" s="137"/>
      <c r="L455" s="32"/>
      <c r="M455" s="138"/>
      <c r="T455" s="53"/>
      <c r="AT455" s="17" t="s">
        <v>135</v>
      </c>
      <c r="AU455" s="17" t="s">
        <v>83</v>
      </c>
    </row>
    <row r="456" spans="2:65" s="11" customFormat="1" ht="22.9" customHeight="1">
      <c r="B456" s="110"/>
      <c r="D456" s="111" t="s">
        <v>75</v>
      </c>
      <c r="E456" s="120" t="s">
        <v>602</v>
      </c>
      <c r="F456" s="120" t="s">
        <v>603</v>
      </c>
      <c r="I456" s="113"/>
      <c r="J456" s="121">
        <f>BK456</f>
        <v>0</v>
      </c>
      <c r="L456" s="110"/>
      <c r="M456" s="115"/>
      <c r="P456" s="116">
        <f>SUM(P457:P478)</f>
        <v>0</v>
      </c>
      <c r="R456" s="116">
        <f>SUM(R457:R478)</f>
        <v>4.4999999999999998E-2</v>
      </c>
      <c r="T456" s="117">
        <f>SUM(T457:T478)</f>
        <v>1.508E-2</v>
      </c>
      <c r="AR456" s="111" t="s">
        <v>83</v>
      </c>
      <c r="AT456" s="118" t="s">
        <v>75</v>
      </c>
      <c r="AU456" s="118" t="s">
        <v>81</v>
      </c>
      <c r="AY456" s="111" t="s">
        <v>123</v>
      </c>
      <c r="BK456" s="119">
        <f>SUM(BK457:BK478)</f>
        <v>0</v>
      </c>
    </row>
    <row r="457" spans="2:65" s="1" customFormat="1" ht="16.5" customHeight="1">
      <c r="B457" s="32"/>
      <c r="C457" s="122" t="s">
        <v>604</v>
      </c>
      <c r="D457" s="122" t="s">
        <v>126</v>
      </c>
      <c r="E457" s="123" t="s">
        <v>605</v>
      </c>
      <c r="F457" s="124" t="s">
        <v>606</v>
      </c>
      <c r="G457" s="125" t="s">
        <v>211</v>
      </c>
      <c r="H457" s="126">
        <v>45</v>
      </c>
      <c r="I457" s="127"/>
      <c r="J457" s="128">
        <f>ROUND(I457*H457,2)</f>
        <v>0</v>
      </c>
      <c r="K457" s="124" t="s">
        <v>130</v>
      </c>
      <c r="L457" s="32"/>
      <c r="M457" s="129" t="s">
        <v>19</v>
      </c>
      <c r="N457" s="130" t="s">
        <v>47</v>
      </c>
      <c r="P457" s="131">
        <f>O457*H457</f>
        <v>0</v>
      </c>
      <c r="Q457" s="131">
        <v>0</v>
      </c>
      <c r="R457" s="131">
        <f>Q457*H457</f>
        <v>0</v>
      </c>
      <c r="S457" s="131">
        <v>0</v>
      </c>
      <c r="T457" s="132">
        <f>S457*H457</f>
        <v>0</v>
      </c>
      <c r="AR457" s="133" t="s">
        <v>314</v>
      </c>
      <c r="AT457" s="133" t="s">
        <v>126</v>
      </c>
      <c r="AU457" s="133" t="s">
        <v>83</v>
      </c>
      <c r="AY457" s="17" t="s">
        <v>123</v>
      </c>
      <c r="BE457" s="134">
        <f>IF(N457="základní",J457,0)</f>
        <v>0</v>
      </c>
      <c r="BF457" s="134">
        <f>IF(N457="snížená",J457,0)</f>
        <v>0</v>
      </c>
      <c r="BG457" s="134">
        <f>IF(N457="zákl. přenesená",J457,0)</f>
        <v>0</v>
      </c>
      <c r="BH457" s="134">
        <f>IF(N457="sníž. přenesená",J457,0)</f>
        <v>0</v>
      </c>
      <c r="BI457" s="134">
        <f>IF(N457="nulová",J457,0)</f>
        <v>0</v>
      </c>
      <c r="BJ457" s="17" t="s">
        <v>81</v>
      </c>
      <c r="BK457" s="134">
        <f>ROUND(I457*H457,2)</f>
        <v>0</v>
      </c>
      <c r="BL457" s="17" t="s">
        <v>314</v>
      </c>
      <c r="BM457" s="133" t="s">
        <v>607</v>
      </c>
    </row>
    <row r="458" spans="2:65" s="1" customFormat="1" ht="11.25">
      <c r="B458" s="32"/>
      <c r="D458" s="135" t="s">
        <v>133</v>
      </c>
      <c r="F458" s="136" t="s">
        <v>608</v>
      </c>
      <c r="I458" s="137"/>
      <c r="L458" s="32"/>
      <c r="M458" s="138"/>
      <c r="T458" s="53"/>
      <c r="AT458" s="17" t="s">
        <v>133</v>
      </c>
      <c r="AU458" s="17" t="s">
        <v>83</v>
      </c>
    </row>
    <row r="459" spans="2:65" s="1" customFormat="1" ht="11.25">
      <c r="B459" s="32"/>
      <c r="D459" s="139" t="s">
        <v>135</v>
      </c>
      <c r="F459" s="140" t="s">
        <v>609</v>
      </c>
      <c r="I459" s="137"/>
      <c r="L459" s="32"/>
      <c r="M459" s="138"/>
      <c r="T459" s="53"/>
      <c r="AT459" s="17" t="s">
        <v>135</v>
      </c>
      <c r="AU459" s="17" t="s">
        <v>83</v>
      </c>
    </row>
    <row r="460" spans="2:65" s="12" customFormat="1" ht="11.25">
      <c r="B460" s="141"/>
      <c r="D460" s="135" t="s">
        <v>137</v>
      </c>
      <c r="E460" s="142" t="s">
        <v>19</v>
      </c>
      <c r="F460" s="143" t="s">
        <v>610</v>
      </c>
      <c r="H460" s="142" t="s">
        <v>19</v>
      </c>
      <c r="I460" s="144"/>
      <c r="L460" s="141"/>
      <c r="M460" s="145"/>
      <c r="T460" s="146"/>
      <c r="AT460" s="142" t="s">
        <v>137</v>
      </c>
      <c r="AU460" s="142" t="s">
        <v>83</v>
      </c>
      <c r="AV460" s="12" t="s">
        <v>81</v>
      </c>
      <c r="AW460" s="12" t="s">
        <v>37</v>
      </c>
      <c r="AX460" s="12" t="s">
        <v>76</v>
      </c>
      <c r="AY460" s="142" t="s">
        <v>123</v>
      </c>
    </row>
    <row r="461" spans="2:65" s="13" customFormat="1" ht="11.25">
      <c r="B461" s="147"/>
      <c r="D461" s="135" t="s">
        <v>137</v>
      </c>
      <c r="E461" s="148" t="s">
        <v>19</v>
      </c>
      <c r="F461" s="149" t="s">
        <v>322</v>
      </c>
      <c r="H461" s="150">
        <v>17</v>
      </c>
      <c r="I461" s="151"/>
      <c r="L461" s="147"/>
      <c r="M461" s="152"/>
      <c r="T461" s="153"/>
      <c r="AT461" s="148" t="s">
        <v>137</v>
      </c>
      <c r="AU461" s="148" t="s">
        <v>83</v>
      </c>
      <c r="AV461" s="13" t="s">
        <v>83</v>
      </c>
      <c r="AW461" s="13" t="s">
        <v>37</v>
      </c>
      <c r="AX461" s="13" t="s">
        <v>76</v>
      </c>
      <c r="AY461" s="148" t="s">
        <v>123</v>
      </c>
    </row>
    <row r="462" spans="2:65" s="12" customFormat="1" ht="11.25">
      <c r="B462" s="141"/>
      <c r="D462" s="135" t="s">
        <v>137</v>
      </c>
      <c r="E462" s="142" t="s">
        <v>19</v>
      </c>
      <c r="F462" s="143" t="s">
        <v>611</v>
      </c>
      <c r="H462" s="142" t="s">
        <v>19</v>
      </c>
      <c r="I462" s="144"/>
      <c r="L462" s="141"/>
      <c r="M462" s="145"/>
      <c r="T462" s="146"/>
      <c r="AT462" s="142" t="s">
        <v>137</v>
      </c>
      <c r="AU462" s="142" t="s">
        <v>83</v>
      </c>
      <c r="AV462" s="12" t="s">
        <v>81</v>
      </c>
      <c r="AW462" s="12" t="s">
        <v>37</v>
      </c>
      <c r="AX462" s="12" t="s">
        <v>76</v>
      </c>
      <c r="AY462" s="142" t="s">
        <v>123</v>
      </c>
    </row>
    <row r="463" spans="2:65" s="13" customFormat="1" ht="11.25">
      <c r="B463" s="147"/>
      <c r="D463" s="135" t="s">
        <v>137</v>
      </c>
      <c r="E463" s="148" t="s">
        <v>19</v>
      </c>
      <c r="F463" s="149" t="s">
        <v>335</v>
      </c>
      <c r="H463" s="150">
        <v>18</v>
      </c>
      <c r="I463" s="151"/>
      <c r="L463" s="147"/>
      <c r="M463" s="152"/>
      <c r="T463" s="153"/>
      <c r="AT463" s="148" t="s">
        <v>137</v>
      </c>
      <c r="AU463" s="148" t="s">
        <v>83</v>
      </c>
      <c r="AV463" s="13" t="s">
        <v>83</v>
      </c>
      <c r="AW463" s="13" t="s">
        <v>37</v>
      </c>
      <c r="AX463" s="13" t="s">
        <v>76</v>
      </c>
      <c r="AY463" s="148" t="s">
        <v>123</v>
      </c>
    </row>
    <row r="464" spans="2:65" s="12" customFormat="1" ht="11.25">
      <c r="B464" s="141"/>
      <c r="D464" s="135" t="s">
        <v>137</v>
      </c>
      <c r="E464" s="142" t="s">
        <v>19</v>
      </c>
      <c r="F464" s="143" t="s">
        <v>612</v>
      </c>
      <c r="H464" s="142" t="s">
        <v>19</v>
      </c>
      <c r="I464" s="144"/>
      <c r="L464" s="141"/>
      <c r="M464" s="145"/>
      <c r="T464" s="146"/>
      <c r="AT464" s="142" t="s">
        <v>137</v>
      </c>
      <c r="AU464" s="142" t="s">
        <v>83</v>
      </c>
      <c r="AV464" s="12" t="s">
        <v>81</v>
      </c>
      <c r="AW464" s="12" t="s">
        <v>37</v>
      </c>
      <c r="AX464" s="12" t="s">
        <v>76</v>
      </c>
      <c r="AY464" s="142" t="s">
        <v>123</v>
      </c>
    </row>
    <row r="465" spans="2:65" s="13" customFormat="1" ht="11.25">
      <c r="B465" s="147"/>
      <c r="D465" s="135" t="s">
        <v>137</v>
      </c>
      <c r="E465" s="148" t="s">
        <v>19</v>
      </c>
      <c r="F465" s="149" t="s">
        <v>246</v>
      </c>
      <c r="H465" s="150">
        <v>10</v>
      </c>
      <c r="I465" s="151"/>
      <c r="L465" s="147"/>
      <c r="M465" s="152"/>
      <c r="T465" s="153"/>
      <c r="AT465" s="148" t="s">
        <v>137</v>
      </c>
      <c r="AU465" s="148" t="s">
        <v>83</v>
      </c>
      <c r="AV465" s="13" t="s">
        <v>83</v>
      </c>
      <c r="AW465" s="13" t="s">
        <v>37</v>
      </c>
      <c r="AX465" s="13" t="s">
        <v>76</v>
      </c>
      <c r="AY465" s="148" t="s">
        <v>123</v>
      </c>
    </row>
    <row r="466" spans="2:65" s="14" customFormat="1" ht="11.25">
      <c r="B466" s="154"/>
      <c r="D466" s="135" t="s">
        <v>137</v>
      </c>
      <c r="E466" s="155" t="s">
        <v>19</v>
      </c>
      <c r="F466" s="156" t="s">
        <v>180</v>
      </c>
      <c r="H466" s="157">
        <v>45</v>
      </c>
      <c r="I466" s="158"/>
      <c r="L466" s="154"/>
      <c r="M466" s="159"/>
      <c r="T466" s="160"/>
      <c r="AT466" s="155" t="s">
        <v>137</v>
      </c>
      <c r="AU466" s="155" t="s">
        <v>83</v>
      </c>
      <c r="AV466" s="14" t="s">
        <v>131</v>
      </c>
      <c r="AW466" s="14" t="s">
        <v>37</v>
      </c>
      <c r="AX466" s="14" t="s">
        <v>81</v>
      </c>
      <c r="AY466" s="155" t="s">
        <v>123</v>
      </c>
    </row>
    <row r="467" spans="2:65" s="1" customFormat="1" ht="16.5" customHeight="1">
      <c r="B467" s="32"/>
      <c r="C467" s="161" t="s">
        <v>613</v>
      </c>
      <c r="D467" s="161" t="s">
        <v>202</v>
      </c>
      <c r="E467" s="162" t="s">
        <v>614</v>
      </c>
      <c r="F467" s="163" t="s">
        <v>615</v>
      </c>
      <c r="G467" s="164" t="s">
        <v>616</v>
      </c>
      <c r="H467" s="165">
        <v>45</v>
      </c>
      <c r="I467" s="166"/>
      <c r="J467" s="167">
        <f>ROUND(I467*H467,2)</f>
        <v>0</v>
      </c>
      <c r="K467" s="163" t="s">
        <v>130</v>
      </c>
      <c r="L467" s="168"/>
      <c r="M467" s="169" t="s">
        <v>19</v>
      </c>
      <c r="N467" s="170" t="s">
        <v>47</v>
      </c>
      <c r="P467" s="131">
        <f>O467*H467</f>
        <v>0</v>
      </c>
      <c r="Q467" s="131">
        <v>1E-3</v>
      </c>
      <c r="R467" s="131">
        <f>Q467*H467</f>
        <v>4.4999999999999998E-2</v>
      </c>
      <c r="S467" s="131">
        <v>0</v>
      </c>
      <c r="T467" s="132">
        <f>S467*H467</f>
        <v>0</v>
      </c>
      <c r="AR467" s="133" t="s">
        <v>433</v>
      </c>
      <c r="AT467" s="133" t="s">
        <v>202</v>
      </c>
      <c r="AU467" s="133" t="s">
        <v>83</v>
      </c>
      <c r="AY467" s="17" t="s">
        <v>123</v>
      </c>
      <c r="BE467" s="134">
        <f>IF(N467="základní",J467,0)</f>
        <v>0</v>
      </c>
      <c r="BF467" s="134">
        <f>IF(N467="snížená",J467,0)</f>
        <v>0</v>
      </c>
      <c r="BG467" s="134">
        <f>IF(N467="zákl. přenesená",J467,0)</f>
        <v>0</v>
      </c>
      <c r="BH467" s="134">
        <f>IF(N467="sníž. přenesená",J467,0)</f>
        <v>0</v>
      </c>
      <c r="BI467" s="134">
        <f>IF(N467="nulová",J467,0)</f>
        <v>0</v>
      </c>
      <c r="BJ467" s="17" t="s">
        <v>81</v>
      </c>
      <c r="BK467" s="134">
        <f>ROUND(I467*H467,2)</f>
        <v>0</v>
      </c>
      <c r="BL467" s="17" t="s">
        <v>314</v>
      </c>
      <c r="BM467" s="133" t="s">
        <v>617</v>
      </c>
    </row>
    <row r="468" spans="2:65" s="1" customFormat="1" ht="11.25">
      <c r="B468" s="32"/>
      <c r="D468" s="135" t="s">
        <v>133</v>
      </c>
      <c r="F468" s="136" t="s">
        <v>615</v>
      </c>
      <c r="I468" s="137"/>
      <c r="L468" s="32"/>
      <c r="M468" s="138"/>
      <c r="T468" s="53"/>
      <c r="AT468" s="17" t="s">
        <v>133</v>
      </c>
      <c r="AU468" s="17" t="s">
        <v>83</v>
      </c>
    </row>
    <row r="469" spans="2:65" s="1" customFormat="1" ht="16.5" customHeight="1">
      <c r="B469" s="32"/>
      <c r="C469" s="122" t="s">
        <v>618</v>
      </c>
      <c r="D469" s="122" t="s">
        <v>126</v>
      </c>
      <c r="E469" s="123" t="s">
        <v>619</v>
      </c>
      <c r="F469" s="124" t="s">
        <v>620</v>
      </c>
      <c r="G469" s="125" t="s">
        <v>211</v>
      </c>
      <c r="H469" s="126">
        <v>18</v>
      </c>
      <c r="I469" s="127"/>
      <c r="J469" s="128">
        <f>ROUND(I469*H469,2)</f>
        <v>0</v>
      </c>
      <c r="K469" s="124" t="s">
        <v>130</v>
      </c>
      <c r="L469" s="32"/>
      <c r="M469" s="129" t="s">
        <v>19</v>
      </c>
      <c r="N469" s="130" t="s">
        <v>47</v>
      </c>
      <c r="P469" s="131">
        <f>O469*H469</f>
        <v>0</v>
      </c>
      <c r="Q469" s="131">
        <v>0</v>
      </c>
      <c r="R469" s="131">
        <f>Q469*H469</f>
        <v>0</v>
      </c>
      <c r="S469" s="131">
        <v>6.2E-4</v>
      </c>
      <c r="T469" s="132">
        <f>S469*H469</f>
        <v>1.116E-2</v>
      </c>
      <c r="AR469" s="133" t="s">
        <v>314</v>
      </c>
      <c r="AT469" s="133" t="s">
        <v>126</v>
      </c>
      <c r="AU469" s="133" t="s">
        <v>83</v>
      </c>
      <c r="AY469" s="17" t="s">
        <v>123</v>
      </c>
      <c r="BE469" s="134">
        <f>IF(N469="základní",J469,0)</f>
        <v>0</v>
      </c>
      <c r="BF469" s="134">
        <f>IF(N469="snížená",J469,0)</f>
        <v>0</v>
      </c>
      <c r="BG469" s="134">
        <f>IF(N469="zákl. přenesená",J469,0)</f>
        <v>0</v>
      </c>
      <c r="BH469" s="134">
        <f>IF(N469="sníž. přenesená",J469,0)</f>
        <v>0</v>
      </c>
      <c r="BI469" s="134">
        <f>IF(N469="nulová",J469,0)</f>
        <v>0</v>
      </c>
      <c r="BJ469" s="17" t="s">
        <v>81</v>
      </c>
      <c r="BK469" s="134">
        <f>ROUND(I469*H469,2)</f>
        <v>0</v>
      </c>
      <c r="BL469" s="17" t="s">
        <v>314</v>
      </c>
      <c r="BM469" s="133" t="s">
        <v>621</v>
      </c>
    </row>
    <row r="470" spans="2:65" s="1" customFormat="1" ht="11.25">
      <c r="B470" s="32"/>
      <c r="D470" s="135" t="s">
        <v>133</v>
      </c>
      <c r="F470" s="136" t="s">
        <v>622</v>
      </c>
      <c r="I470" s="137"/>
      <c r="L470" s="32"/>
      <c r="M470" s="138"/>
      <c r="T470" s="53"/>
      <c r="AT470" s="17" t="s">
        <v>133</v>
      </c>
      <c r="AU470" s="17" t="s">
        <v>83</v>
      </c>
    </row>
    <row r="471" spans="2:65" s="1" customFormat="1" ht="11.25">
      <c r="B471" s="32"/>
      <c r="D471" s="139" t="s">
        <v>135</v>
      </c>
      <c r="F471" s="140" t="s">
        <v>623</v>
      </c>
      <c r="I471" s="137"/>
      <c r="L471" s="32"/>
      <c r="M471" s="138"/>
      <c r="T471" s="53"/>
      <c r="AT471" s="17" t="s">
        <v>135</v>
      </c>
      <c r="AU471" s="17" t="s">
        <v>83</v>
      </c>
    </row>
    <row r="472" spans="2:65" s="12" customFormat="1" ht="11.25">
      <c r="B472" s="141"/>
      <c r="D472" s="135" t="s">
        <v>137</v>
      </c>
      <c r="E472" s="142" t="s">
        <v>19</v>
      </c>
      <c r="F472" s="143" t="s">
        <v>624</v>
      </c>
      <c r="H472" s="142" t="s">
        <v>19</v>
      </c>
      <c r="I472" s="144"/>
      <c r="L472" s="141"/>
      <c r="M472" s="145"/>
      <c r="T472" s="146"/>
      <c r="AT472" s="142" t="s">
        <v>137</v>
      </c>
      <c r="AU472" s="142" t="s">
        <v>83</v>
      </c>
      <c r="AV472" s="12" t="s">
        <v>81</v>
      </c>
      <c r="AW472" s="12" t="s">
        <v>37</v>
      </c>
      <c r="AX472" s="12" t="s">
        <v>76</v>
      </c>
      <c r="AY472" s="142" t="s">
        <v>123</v>
      </c>
    </row>
    <row r="473" spans="2:65" s="13" customFormat="1" ht="11.25">
      <c r="B473" s="147"/>
      <c r="D473" s="135" t="s">
        <v>137</v>
      </c>
      <c r="E473" s="148" t="s">
        <v>19</v>
      </c>
      <c r="F473" s="149" t="s">
        <v>335</v>
      </c>
      <c r="H473" s="150">
        <v>18</v>
      </c>
      <c r="I473" s="151"/>
      <c r="L473" s="147"/>
      <c r="M473" s="152"/>
      <c r="T473" s="153"/>
      <c r="AT473" s="148" t="s">
        <v>137</v>
      </c>
      <c r="AU473" s="148" t="s">
        <v>83</v>
      </c>
      <c r="AV473" s="13" t="s">
        <v>83</v>
      </c>
      <c r="AW473" s="13" t="s">
        <v>37</v>
      </c>
      <c r="AX473" s="13" t="s">
        <v>81</v>
      </c>
      <c r="AY473" s="148" t="s">
        <v>123</v>
      </c>
    </row>
    <row r="474" spans="2:65" s="1" customFormat="1" ht="16.5" customHeight="1">
      <c r="B474" s="32"/>
      <c r="C474" s="122" t="s">
        <v>625</v>
      </c>
      <c r="D474" s="122" t="s">
        <v>126</v>
      </c>
      <c r="E474" s="123" t="s">
        <v>626</v>
      </c>
      <c r="F474" s="124" t="s">
        <v>627</v>
      </c>
      <c r="G474" s="125" t="s">
        <v>264</v>
      </c>
      <c r="H474" s="126">
        <v>14</v>
      </c>
      <c r="I474" s="127"/>
      <c r="J474" s="128">
        <f>ROUND(I474*H474,2)</f>
        <v>0</v>
      </c>
      <c r="K474" s="124" t="s">
        <v>130</v>
      </c>
      <c r="L474" s="32"/>
      <c r="M474" s="129" t="s">
        <v>19</v>
      </c>
      <c r="N474" s="130" t="s">
        <v>47</v>
      </c>
      <c r="P474" s="131">
        <f>O474*H474</f>
        <v>0</v>
      </c>
      <c r="Q474" s="131">
        <v>0</v>
      </c>
      <c r="R474" s="131">
        <f>Q474*H474</f>
        <v>0</v>
      </c>
      <c r="S474" s="131">
        <v>2.7999999999999998E-4</v>
      </c>
      <c r="T474" s="132">
        <f>S474*H474</f>
        <v>3.9199999999999999E-3</v>
      </c>
      <c r="AR474" s="133" t="s">
        <v>314</v>
      </c>
      <c r="AT474" s="133" t="s">
        <v>126</v>
      </c>
      <c r="AU474" s="133" t="s">
        <v>83</v>
      </c>
      <c r="AY474" s="17" t="s">
        <v>123</v>
      </c>
      <c r="BE474" s="134">
        <f>IF(N474="základní",J474,0)</f>
        <v>0</v>
      </c>
      <c r="BF474" s="134">
        <f>IF(N474="snížená",J474,0)</f>
        <v>0</v>
      </c>
      <c r="BG474" s="134">
        <f>IF(N474="zákl. přenesená",J474,0)</f>
        <v>0</v>
      </c>
      <c r="BH474" s="134">
        <f>IF(N474="sníž. přenesená",J474,0)</f>
        <v>0</v>
      </c>
      <c r="BI474" s="134">
        <f>IF(N474="nulová",J474,0)</f>
        <v>0</v>
      </c>
      <c r="BJ474" s="17" t="s">
        <v>81</v>
      </c>
      <c r="BK474" s="134">
        <f>ROUND(I474*H474,2)</f>
        <v>0</v>
      </c>
      <c r="BL474" s="17" t="s">
        <v>314</v>
      </c>
      <c r="BM474" s="133" t="s">
        <v>628</v>
      </c>
    </row>
    <row r="475" spans="2:65" s="1" customFormat="1" ht="11.25">
      <c r="B475" s="32"/>
      <c r="D475" s="135" t="s">
        <v>133</v>
      </c>
      <c r="F475" s="136" t="s">
        <v>629</v>
      </c>
      <c r="I475" s="137"/>
      <c r="L475" s="32"/>
      <c r="M475" s="138"/>
      <c r="T475" s="53"/>
      <c r="AT475" s="17" t="s">
        <v>133</v>
      </c>
      <c r="AU475" s="17" t="s">
        <v>83</v>
      </c>
    </row>
    <row r="476" spans="2:65" s="1" customFormat="1" ht="11.25">
      <c r="B476" s="32"/>
      <c r="D476" s="139" t="s">
        <v>135</v>
      </c>
      <c r="F476" s="140" t="s">
        <v>630</v>
      </c>
      <c r="I476" s="137"/>
      <c r="L476" s="32"/>
      <c r="M476" s="138"/>
      <c r="T476" s="53"/>
      <c r="AT476" s="17" t="s">
        <v>135</v>
      </c>
      <c r="AU476" s="17" t="s">
        <v>83</v>
      </c>
    </row>
    <row r="477" spans="2:65" s="12" customFormat="1" ht="11.25">
      <c r="B477" s="141"/>
      <c r="D477" s="135" t="s">
        <v>137</v>
      </c>
      <c r="E477" s="142" t="s">
        <v>19</v>
      </c>
      <c r="F477" s="143" t="s">
        <v>631</v>
      </c>
      <c r="H477" s="142" t="s">
        <v>19</v>
      </c>
      <c r="I477" s="144"/>
      <c r="L477" s="141"/>
      <c r="M477" s="145"/>
      <c r="T477" s="146"/>
      <c r="AT477" s="142" t="s">
        <v>137</v>
      </c>
      <c r="AU477" s="142" t="s">
        <v>83</v>
      </c>
      <c r="AV477" s="12" t="s">
        <v>81</v>
      </c>
      <c r="AW477" s="12" t="s">
        <v>37</v>
      </c>
      <c r="AX477" s="12" t="s">
        <v>76</v>
      </c>
      <c r="AY477" s="142" t="s">
        <v>123</v>
      </c>
    </row>
    <row r="478" spans="2:65" s="13" customFormat="1" ht="11.25">
      <c r="B478" s="147"/>
      <c r="D478" s="135" t="s">
        <v>137</v>
      </c>
      <c r="E478" s="148" t="s">
        <v>19</v>
      </c>
      <c r="F478" s="149" t="s">
        <v>276</v>
      </c>
      <c r="H478" s="150">
        <v>14</v>
      </c>
      <c r="I478" s="151"/>
      <c r="L478" s="147"/>
      <c r="M478" s="152"/>
      <c r="T478" s="153"/>
      <c r="AT478" s="148" t="s">
        <v>137</v>
      </c>
      <c r="AU478" s="148" t="s">
        <v>83</v>
      </c>
      <c r="AV478" s="13" t="s">
        <v>83</v>
      </c>
      <c r="AW478" s="13" t="s">
        <v>37</v>
      </c>
      <c r="AX478" s="13" t="s">
        <v>81</v>
      </c>
      <c r="AY478" s="148" t="s">
        <v>123</v>
      </c>
    </row>
    <row r="479" spans="2:65" s="11" customFormat="1" ht="22.9" customHeight="1">
      <c r="B479" s="110"/>
      <c r="D479" s="111" t="s">
        <v>75</v>
      </c>
      <c r="E479" s="120" t="s">
        <v>632</v>
      </c>
      <c r="F479" s="120" t="s">
        <v>633</v>
      </c>
      <c r="I479" s="113"/>
      <c r="J479" s="121">
        <f>BK479</f>
        <v>0</v>
      </c>
      <c r="L479" s="110"/>
      <c r="M479" s="115"/>
      <c r="P479" s="116">
        <f>SUM(P480:P511)</f>
        <v>0</v>
      </c>
      <c r="R479" s="116">
        <f>SUM(R480:R511)</f>
        <v>2.2199999999999998E-2</v>
      </c>
      <c r="T479" s="117">
        <f>SUM(T480:T511)</f>
        <v>0.159</v>
      </c>
      <c r="AR479" s="111" t="s">
        <v>83</v>
      </c>
      <c r="AT479" s="118" t="s">
        <v>75</v>
      </c>
      <c r="AU479" s="118" t="s">
        <v>81</v>
      </c>
      <c r="AY479" s="111" t="s">
        <v>123</v>
      </c>
      <c r="BK479" s="119">
        <f>SUM(BK480:BK511)</f>
        <v>0</v>
      </c>
    </row>
    <row r="480" spans="2:65" s="1" customFormat="1" ht="16.5" customHeight="1">
      <c r="B480" s="32"/>
      <c r="C480" s="122" t="s">
        <v>634</v>
      </c>
      <c r="D480" s="122" t="s">
        <v>126</v>
      </c>
      <c r="E480" s="123" t="s">
        <v>635</v>
      </c>
      <c r="F480" s="124" t="s">
        <v>636</v>
      </c>
      <c r="G480" s="125" t="s">
        <v>264</v>
      </c>
      <c r="H480" s="126">
        <v>62</v>
      </c>
      <c r="I480" s="127"/>
      <c r="J480" s="128">
        <f>ROUND(I480*H480,2)</f>
        <v>0</v>
      </c>
      <c r="K480" s="124" t="s">
        <v>130</v>
      </c>
      <c r="L480" s="32"/>
      <c r="M480" s="129" t="s">
        <v>19</v>
      </c>
      <c r="N480" s="130" t="s">
        <v>47</v>
      </c>
      <c r="P480" s="131">
        <f>O480*H480</f>
        <v>0</v>
      </c>
      <c r="Q480" s="131">
        <v>0</v>
      </c>
      <c r="R480" s="131">
        <f>Q480*H480</f>
        <v>0</v>
      </c>
      <c r="S480" s="131">
        <v>0</v>
      </c>
      <c r="T480" s="132">
        <f>S480*H480</f>
        <v>0</v>
      </c>
      <c r="AR480" s="133" t="s">
        <v>314</v>
      </c>
      <c r="AT480" s="133" t="s">
        <v>126</v>
      </c>
      <c r="AU480" s="133" t="s">
        <v>83</v>
      </c>
      <c r="AY480" s="17" t="s">
        <v>123</v>
      </c>
      <c r="BE480" s="134">
        <f>IF(N480="základní",J480,0)</f>
        <v>0</v>
      </c>
      <c r="BF480" s="134">
        <f>IF(N480="snížená",J480,0)</f>
        <v>0</v>
      </c>
      <c r="BG480" s="134">
        <f>IF(N480="zákl. přenesená",J480,0)</f>
        <v>0</v>
      </c>
      <c r="BH480" s="134">
        <f>IF(N480="sníž. přenesená",J480,0)</f>
        <v>0</v>
      </c>
      <c r="BI480" s="134">
        <f>IF(N480="nulová",J480,0)</f>
        <v>0</v>
      </c>
      <c r="BJ480" s="17" t="s">
        <v>81</v>
      </c>
      <c r="BK480" s="134">
        <f>ROUND(I480*H480,2)</f>
        <v>0</v>
      </c>
      <c r="BL480" s="17" t="s">
        <v>314</v>
      </c>
      <c r="BM480" s="133" t="s">
        <v>637</v>
      </c>
    </row>
    <row r="481" spans="2:65" s="1" customFormat="1" ht="11.25">
      <c r="B481" s="32"/>
      <c r="D481" s="135" t="s">
        <v>133</v>
      </c>
      <c r="F481" s="136" t="s">
        <v>638</v>
      </c>
      <c r="I481" s="137"/>
      <c r="L481" s="32"/>
      <c r="M481" s="138"/>
      <c r="T481" s="53"/>
      <c r="AT481" s="17" t="s">
        <v>133</v>
      </c>
      <c r="AU481" s="17" t="s">
        <v>83</v>
      </c>
    </row>
    <row r="482" spans="2:65" s="1" customFormat="1" ht="11.25">
      <c r="B482" s="32"/>
      <c r="D482" s="139" t="s">
        <v>135</v>
      </c>
      <c r="F482" s="140" t="s">
        <v>639</v>
      </c>
      <c r="I482" s="137"/>
      <c r="L482" s="32"/>
      <c r="M482" s="138"/>
      <c r="T482" s="53"/>
      <c r="AT482" s="17" t="s">
        <v>135</v>
      </c>
      <c r="AU482" s="17" t="s">
        <v>83</v>
      </c>
    </row>
    <row r="483" spans="2:65" s="12" customFormat="1" ht="11.25">
      <c r="B483" s="141"/>
      <c r="D483" s="135" t="s">
        <v>137</v>
      </c>
      <c r="E483" s="142" t="s">
        <v>19</v>
      </c>
      <c r="F483" s="143" t="s">
        <v>640</v>
      </c>
      <c r="H483" s="142" t="s">
        <v>19</v>
      </c>
      <c r="I483" s="144"/>
      <c r="L483" s="141"/>
      <c r="M483" s="145"/>
      <c r="T483" s="146"/>
      <c r="AT483" s="142" t="s">
        <v>137</v>
      </c>
      <c r="AU483" s="142" t="s">
        <v>83</v>
      </c>
      <c r="AV483" s="12" t="s">
        <v>81</v>
      </c>
      <c r="AW483" s="12" t="s">
        <v>37</v>
      </c>
      <c r="AX483" s="12" t="s">
        <v>76</v>
      </c>
      <c r="AY483" s="142" t="s">
        <v>123</v>
      </c>
    </row>
    <row r="484" spans="2:65" s="13" customFormat="1" ht="11.25">
      <c r="B484" s="147"/>
      <c r="D484" s="135" t="s">
        <v>137</v>
      </c>
      <c r="E484" s="148" t="s">
        <v>19</v>
      </c>
      <c r="F484" s="149" t="s">
        <v>314</v>
      </c>
      <c r="H484" s="150">
        <v>16</v>
      </c>
      <c r="I484" s="151"/>
      <c r="L484" s="147"/>
      <c r="M484" s="152"/>
      <c r="T484" s="153"/>
      <c r="AT484" s="148" t="s">
        <v>137</v>
      </c>
      <c r="AU484" s="148" t="s">
        <v>83</v>
      </c>
      <c r="AV484" s="13" t="s">
        <v>83</v>
      </c>
      <c r="AW484" s="13" t="s">
        <v>37</v>
      </c>
      <c r="AX484" s="13" t="s">
        <v>76</v>
      </c>
      <c r="AY484" s="148" t="s">
        <v>123</v>
      </c>
    </row>
    <row r="485" spans="2:65" s="12" customFormat="1" ht="11.25">
      <c r="B485" s="141"/>
      <c r="D485" s="135" t="s">
        <v>137</v>
      </c>
      <c r="E485" s="142" t="s">
        <v>19</v>
      </c>
      <c r="F485" s="143" t="s">
        <v>641</v>
      </c>
      <c r="H485" s="142" t="s">
        <v>19</v>
      </c>
      <c r="I485" s="144"/>
      <c r="L485" s="141"/>
      <c r="M485" s="145"/>
      <c r="T485" s="146"/>
      <c r="AT485" s="142" t="s">
        <v>137</v>
      </c>
      <c r="AU485" s="142" t="s">
        <v>83</v>
      </c>
      <c r="AV485" s="12" t="s">
        <v>81</v>
      </c>
      <c r="AW485" s="12" t="s">
        <v>37</v>
      </c>
      <c r="AX485" s="12" t="s">
        <v>76</v>
      </c>
      <c r="AY485" s="142" t="s">
        <v>123</v>
      </c>
    </row>
    <row r="486" spans="2:65" s="13" customFormat="1" ht="11.25">
      <c r="B486" s="147"/>
      <c r="D486" s="135" t="s">
        <v>137</v>
      </c>
      <c r="E486" s="148" t="s">
        <v>19</v>
      </c>
      <c r="F486" s="149" t="s">
        <v>83</v>
      </c>
      <c r="H486" s="150">
        <v>2</v>
      </c>
      <c r="I486" s="151"/>
      <c r="L486" s="147"/>
      <c r="M486" s="152"/>
      <c r="T486" s="153"/>
      <c r="AT486" s="148" t="s">
        <v>137</v>
      </c>
      <c r="AU486" s="148" t="s">
        <v>83</v>
      </c>
      <c r="AV486" s="13" t="s">
        <v>83</v>
      </c>
      <c r="AW486" s="13" t="s">
        <v>37</v>
      </c>
      <c r="AX486" s="13" t="s">
        <v>76</v>
      </c>
      <c r="AY486" s="148" t="s">
        <v>123</v>
      </c>
    </row>
    <row r="487" spans="2:65" s="12" customFormat="1" ht="11.25">
      <c r="B487" s="141"/>
      <c r="D487" s="135" t="s">
        <v>137</v>
      </c>
      <c r="E487" s="142" t="s">
        <v>19</v>
      </c>
      <c r="F487" s="143" t="s">
        <v>642</v>
      </c>
      <c r="H487" s="142" t="s">
        <v>19</v>
      </c>
      <c r="I487" s="144"/>
      <c r="L487" s="141"/>
      <c r="M487" s="145"/>
      <c r="T487" s="146"/>
      <c r="AT487" s="142" t="s">
        <v>137</v>
      </c>
      <c r="AU487" s="142" t="s">
        <v>83</v>
      </c>
      <c r="AV487" s="12" t="s">
        <v>81</v>
      </c>
      <c r="AW487" s="12" t="s">
        <v>37</v>
      </c>
      <c r="AX487" s="12" t="s">
        <v>76</v>
      </c>
      <c r="AY487" s="142" t="s">
        <v>123</v>
      </c>
    </row>
    <row r="488" spans="2:65" s="13" customFormat="1" ht="11.25">
      <c r="B488" s="147"/>
      <c r="D488" s="135" t="s">
        <v>137</v>
      </c>
      <c r="E488" s="148" t="s">
        <v>19</v>
      </c>
      <c r="F488" s="149" t="s">
        <v>347</v>
      </c>
      <c r="H488" s="150">
        <v>20</v>
      </c>
      <c r="I488" s="151"/>
      <c r="L488" s="147"/>
      <c r="M488" s="152"/>
      <c r="T488" s="153"/>
      <c r="AT488" s="148" t="s">
        <v>137</v>
      </c>
      <c r="AU488" s="148" t="s">
        <v>83</v>
      </c>
      <c r="AV488" s="13" t="s">
        <v>83</v>
      </c>
      <c r="AW488" s="13" t="s">
        <v>37</v>
      </c>
      <c r="AX488" s="13" t="s">
        <v>76</v>
      </c>
      <c r="AY488" s="148" t="s">
        <v>123</v>
      </c>
    </row>
    <row r="489" spans="2:65" s="12" customFormat="1" ht="11.25">
      <c r="B489" s="141"/>
      <c r="D489" s="135" t="s">
        <v>137</v>
      </c>
      <c r="E489" s="142" t="s">
        <v>19</v>
      </c>
      <c r="F489" s="143" t="s">
        <v>643</v>
      </c>
      <c r="H489" s="142" t="s">
        <v>19</v>
      </c>
      <c r="I489" s="144"/>
      <c r="L489" s="141"/>
      <c r="M489" s="145"/>
      <c r="T489" s="146"/>
      <c r="AT489" s="142" t="s">
        <v>137</v>
      </c>
      <c r="AU489" s="142" t="s">
        <v>83</v>
      </c>
      <c r="AV489" s="12" t="s">
        <v>81</v>
      </c>
      <c r="AW489" s="12" t="s">
        <v>37</v>
      </c>
      <c r="AX489" s="12" t="s">
        <v>76</v>
      </c>
      <c r="AY489" s="142" t="s">
        <v>123</v>
      </c>
    </row>
    <row r="490" spans="2:65" s="13" customFormat="1" ht="11.25">
      <c r="B490" s="147"/>
      <c r="D490" s="135" t="s">
        <v>137</v>
      </c>
      <c r="E490" s="148" t="s">
        <v>19</v>
      </c>
      <c r="F490" s="149" t="s">
        <v>373</v>
      </c>
      <c r="H490" s="150">
        <v>24</v>
      </c>
      <c r="I490" s="151"/>
      <c r="L490" s="147"/>
      <c r="M490" s="152"/>
      <c r="T490" s="153"/>
      <c r="AT490" s="148" t="s">
        <v>137</v>
      </c>
      <c r="AU490" s="148" t="s">
        <v>83</v>
      </c>
      <c r="AV490" s="13" t="s">
        <v>83</v>
      </c>
      <c r="AW490" s="13" t="s">
        <v>37</v>
      </c>
      <c r="AX490" s="13" t="s">
        <v>76</v>
      </c>
      <c r="AY490" s="148" t="s">
        <v>123</v>
      </c>
    </row>
    <row r="491" spans="2:65" s="14" customFormat="1" ht="11.25">
      <c r="B491" s="154"/>
      <c r="D491" s="135" t="s">
        <v>137</v>
      </c>
      <c r="E491" s="155" t="s">
        <v>19</v>
      </c>
      <c r="F491" s="156" t="s">
        <v>180</v>
      </c>
      <c r="H491" s="157">
        <v>62</v>
      </c>
      <c r="I491" s="158"/>
      <c r="L491" s="154"/>
      <c r="M491" s="159"/>
      <c r="T491" s="160"/>
      <c r="AT491" s="155" t="s">
        <v>137</v>
      </c>
      <c r="AU491" s="155" t="s">
        <v>83</v>
      </c>
      <c r="AV491" s="14" t="s">
        <v>131</v>
      </c>
      <c r="AW491" s="14" t="s">
        <v>37</v>
      </c>
      <c r="AX491" s="14" t="s">
        <v>81</v>
      </c>
      <c r="AY491" s="155" t="s">
        <v>123</v>
      </c>
    </row>
    <row r="492" spans="2:65" s="1" customFormat="1" ht="16.5" customHeight="1">
      <c r="B492" s="32"/>
      <c r="C492" s="161" t="s">
        <v>644</v>
      </c>
      <c r="D492" s="161" t="s">
        <v>202</v>
      </c>
      <c r="E492" s="162" t="s">
        <v>645</v>
      </c>
      <c r="F492" s="163" t="s">
        <v>646</v>
      </c>
      <c r="G492" s="164" t="s">
        <v>264</v>
      </c>
      <c r="H492" s="165">
        <v>62</v>
      </c>
      <c r="I492" s="166"/>
      <c r="J492" s="167">
        <f>ROUND(I492*H492,2)</f>
        <v>0</v>
      </c>
      <c r="K492" s="163" t="s">
        <v>19</v>
      </c>
      <c r="L492" s="168"/>
      <c r="M492" s="169" t="s">
        <v>19</v>
      </c>
      <c r="N492" s="170" t="s">
        <v>47</v>
      </c>
      <c r="P492" s="131">
        <f>O492*H492</f>
        <v>0</v>
      </c>
      <c r="Q492" s="131">
        <v>2.9999999999999997E-4</v>
      </c>
      <c r="R492" s="131">
        <f>Q492*H492</f>
        <v>1.8599999999999998E-2</v>
      </c>
      <c r="S492" s="131">
        <v>0</v>
      </c>
      <c r="T492" s="132">
        <f>S492*H492</f>
        <v>0</v>
      </c>
      <c r="AR492" s="133" t="s">
        <v>433</v>
      </c>
      <c r="AT492" s="133" t="s">
        <v>202</v>
      </c>
      <c r="AU492" s="133" t="s">
        <v>83</v>
      </c>
      <c r="AY492" s="17" t="s">
        <v>123</v>
      </c>
      <c r="BE492" s="134">
        <f>IF(N492="základní",J492,0)</f>
        <v>0</v>
      </c>
      <c r="BF492" s="134">
        <f>IF(N492="snížená",J492,0)</f>
        <v>0</v>
      </c>
      <c r="BG492" s="134">
        <f>IF(N492="zákl. přenesená",J492,0)</f>
        <v>0</v>
      </c>
      <c r="BH492" s="134">
        <f>IF(N492="sníž. přenesená",J492,0)</f>
        <v>0</v>
      </c>
      <c r="BI492" s="134">
        <f>IF(N492="nulová",J492,0)</f>
        <v>0</v>
      </c>
      <c r="BJ492" s="17" t="s">
        <v>81</v>
      </c>
      <c r="BK492" s="134">
        <f>ROUND(I492*H492,2)</f>
        <v>0</v>
      </c>
      <c r="BL492" s="17" t="s">
        <v>314</v>
      </c>
      <c r="BM492" s="133" t="s">
        <v>647</v>
      </c>
    </row>
    <row r="493" spans="2:65" s="1" customFormat="1" ht="11.25">
      <c r="B493" s="32"/>
      <c r="D493" s="135" t="s">
        <v>133</v>
      </c>
      <c r="F493" s="136" t="s">
        <v>646</v>
      </c>
      <c r="I493" s="137"/>
      <c r="L493" s="32"/>
      <c r="M493" s="138"/>
      <c r="T493" s="53"/>
      <c r="AT493" s="17" t="s">
        <v>133</v>
      </c>
      <c r="AU493" s="17" t="s">
        <v>83</v>
      </c>
    </row>
    <row r="494" spans="2:65" s="1" customFormat="1" ht="16.5" customHeight="1">
      <c r="B494" s="32"/>
      <c r="C494" s="122" t="s">
        <v>648</v>
      </c>
      <c r="D494" s="122" t="s">
        <v>126</v>
      </c>
      <c r="E494" s="123" t="s">
        <v>649</v>
      </c>
      <c r="F494" s="124" t="s">
        <v>650</v>
      </c>
      <c r="G494" s="125" t="s">
        <v>264</v>
      </c>
      <c r="H494" s="126">
        <v>3</v>
      </c>
      <c r="I494" s="127"/>
      <c r="J494" s="128">
        <f>ROUND(I494*H494,2)</f>
        <v>0</v>
      </c>
      <c r="K494" s="124" t="s">
        <v>130</v>
      </c>
      <c r="L494" s="32"/>
      <c r="M494" s="129" t="s">
        <v>19</v>
      </c>
      <c r="N494" s="130" t="s">
        <v>47</v>
      </c>
      <c r="P494" s="131">
        <f>O494*H494</f>
        <v>0</v>
      </c>
      <c r="Q494" s="131">
        <v>0</v>
      </c>
      <c r="R494" s="131">
        <f>Q494*H494</f>
        <v>0</v>
      </c>
      <c r="S494" s="131">
        <v>0</v>
      </c>
      <c r="T494" s="132">
        <f>S494*H494</f>
        <v>0</v>
      </c>
      <c r="AR494" s="133" t="s">
        <v>314</v>
      </c>
      <c r="AT494" s="133" t="s">
        <v>126</v>
      </c>
      <c r="AU494" s="133" t="s">
        <v>83</v>
      </c>
      <c r="AY494" s="17" t="s">
        <v>123</v>
      </c>
      <c r="BE494" s="134">
        <f>IF(N494="základní",J494,0)</f>
        <v>0</v>
      </c>
      <c r="BF494" s="134">
        <f>IF(N494="snížená",J494,0)</f>
        <v>0</v>
      </c>
      <c r="BG494" s="134">
        <f>IF(N494="zákl. přenesená",J494,0)</f>
        <v>0</v>
      </c>
      <c r="BH494" s="134">
        <f>IF(N494="sníž. přenesená",J494,0)</f>
        <v>0</v>
      </c>
      <c r="BI494" s="134">
        <f>IF(N494="nulová",J494,0)</f>
        <v>0</v>
      </c>
      <c r="BJ494" s="17" t="s">
        <v>81</v>
      </c>
      <c r="BK494" s="134">
        <f>ROUND(I494*H494,2)</f>
        <v>0</v>
      </c>
      <c r="BL494" s="17" t="s">
        <v>314</v>
      </c>
      <c r="BM494" s="133" t="s">
        <v>651</v>
      </c>
    </row>
    <row r="495" spans="2:65" s="1" customFormat="1" ht="11.25">
      <c r="B495" s="32"/>
      <c r="D495" s="135" t="s">
        <v>133</v>
      </c>
      <c r="F495" s="136" t="s">
        <v>652</v>
      </c>
      <c r="I495" s="137"/>
      <c r="L495" s="32"/>
      <c r="M495" s="138"/>
      <c r="T495" s="53"/>
      <c r="AT495" s="17" t="s">
        <v>133</v>
      </c>
      <c r="AU495" s="17" t="s">
        <v>83</v>
      </c>
    </row>
    <row r="496" spans="2:65" s="1" customFormat="1" ht="11.25">
      <c r="B496" s="32"/>
      <c r="D496" s="139" t="s">
        <v>135</v>
      </c>
      <c r="F496" s="140" t="s">
        <v>653</v>
      </c>
      <c r="I496" s="137"/>
      <c r="L496" s="32"/>
      <c r="M496" s="138"/>
      <c r="T496" s="53"/>
      <c r="AT496" s="17" t="s">
        <v>135</v>
      </c>
      <c r="AU496" s="17" t="s">
        <v>83</v>
      </c>
    </row>
    <row r="497" spans="2:65" s="12" customFormat="1" ht="11.25">
      <c r="B497" s="141"/>
      <c r="D497" s="135" t="s">
        <v>137</v>
      </c>
      <c r="E497" s="142" t="s">
        <v>19</v>
      </c>
      <c r="F497" s="143" t="s">
        <v>654</v>
      </c>
      <c r="H497" s="142" t="s">
        <v>19</v>
      </c>
      <c r="I497" s="144"/>
      <c r="L497" s="141"/>
      <c r="M497" s="145"/>
      <c r="T497" s="146"/>
      <c r="AT497" s="142" t="s">
        <v>137</v>
      </c>
      <c r="AU497" s="142" t="s">
        <v>83</v>
      </c>
      <c r="AV497" s="12" t="s">
        <v>81</v>
      </c>
      <c r="AW497" s="12" t="s">
        <v>37</v>
      </c>
      <c r="AX497" s="12" t="s">
        <v>76</v>
      </c>
      <c r="AY497" s="142" t="s">
        <v>123</v>
      </c>
    </row>
    <row r="498" spans="2:65" s="13" customFormat="1" ht="11.25">
      <c r="B498" s="147"/>
      <c r="D498" s="135" t="s">
        <v>137</v>
      </c>
      <c r="E498" s="148" t="s">
        <v>19</v>
      </c>
      <c r="F498" s="149" t="s">
        <v>181</v>
      </c>
      <c r="H498" s="150">
        <v>3</v>
      </c>
      <c r="I498" s="151"/>
      <c r="L498" s="147"/>
      <c r="M498" s="152"/>
      <c r="T498" s="153"/>
      <c r="AT498" s="148" t="s">
        <v>137</v>
      </c>
      <c r="AU498" s="148" t="s">
        <v>83</v>
      </c>
      <c r="AV498" s="13" t="s">
        <v>83</v>
      </c>
      <c r="AW498" s="13" t="s">
        <v>37</v>
      </c>
      <c r="AX498" s="13" t="s">
        <v>81</v>
      </c>
      <c r="AY498" s="148" t="s">
        <v>123</v>
      </c>
    </row>
    <row r="499" spans="2:65" s="1" customFormat="1" ht="16.5" customHeight="1">
      <c r="B499" s="32"/>
      <c r="C499" s="161" t="s">
        <v>655</v>
      </c>
      <c r="D499" s="161" t="s">
        <v>202</v>
      </c>
      <c r="E499" s="162" t="s">
        <v>656</v>
      </c>
      <c r="F499" s="163" t="s">
        <v>657</v>
      </c>
      <c r="G499" s="164" t="s">
        <v>264</v>
      </c>
      <c r="H499" s="165">
        <v>3</v>
      </c>
      <c r="I499" s="166"/>
      <c r="J499" s="167">
        <f>ROUND(I499*H499,2)</f>
        <v>0</v>
      </c>
      <c r="K499" s="163" t="s">
        <v>130</v>
      </c>
      <c r="L499" s="168"/>
      <c r="M499" s="169" t="s">
        <v>19</v>
      </c>
      <c r="N499" s="170" t="s">
        <v>47</v>
      </c>
      <c r="P499" s="131">
        <f>O499*H499</f>
        <v>0</v>
      </c>
      <c r="Q499" s="131">
        <v>1.1999999999999999E-3</v>
      </c>
      <c r="R499" s="131">
        <f>Q499*H499</f>
        <v>3.5999999999999999E-3</v>
      </c>
      <c r="S499" s="131">
        <v>0</v>
      </c>
      <c r="T499" s="132">
        <f>S499*H499</f>
        <v>0</v>
      </c>
      <c r="AR499" s="133" t="s">
        <v>433</v>
      </c>
      <c r="AT499" s="133" t="s">
        <v>202</v>
      </c>
      <c r="AU499" s="133" t="s">
        <v>83</v>
      </c>
      <c r="AY499" s="17" t="s">
        <v>123</v>
      </c>
      <c r="BE499" s="134">
        <f>IF(N499="základní",J499,0)</f>
        <v>0</v>
      </c>
      <c r="BF499" s="134">
        <f>IF(N499="snížená",J499,0)</f>
        <v>0</v>
      </c>
      <c r="BG499" s="134">
        <f>IF(N499="zákl. přenesená",J499,0)</f>
        <v>0</v>
      </c>
      <c r="BH499" s="134">
        <f>IF(N499="sníž. přenesená",J499,0)</f>
        <v>0</v>
      </c>
      <c r="BI499" s="134">
        <f>IF(N499="nulová",J499,0)</f>
        <v>0</v>
      </c>
      <c r="BJ499" s="17" t="s">
        <v>81</v>
      </c>
      <c r="BK499" s="134">
        <f>ROUND(I499*H499,2)</f>
        <v>0</v>
      </c>
      <c r="BL499" s="17" t="s">
        <v>314</v>
      </c>
      <c r="BM499" s="133" t="s">
        <v>658</v>
      </c>
    </row>
    <row r="500" spans="2:65" s="1" customFormat="1" ht="11.25">
      <c r="B500" s="32"/>
      <c r="D500" s="135" t="s">
        <v>133</v>
      </c>
      <c r="F500" s="136" t="s">
        <v>657</v>
      </c>
      <c r="I500" s="137"/>
      <c r="L500" s="32"/>
      <c r="M500" s="138"/>
      <c r="T500" s="53"/>
      <c r="AT500" s="17" t="s">
        <v>133</v>
      </c>
      <c r="AU500" s="17" t="s">
        <v>83</v>
      </c>
    </row>
    <row r="501" spans="2:65" s="1" customFormat="1" ht="16.5" customHeight="1">
      <c r="B501" s="32"/>
      <c r="C501" s="122" t="s">
        <v>659</v>
      </c>
      <c r="D501" s="122" t="s">
        <v>126</v>
      </c>
      <c r="E501" s="123" t="s">
        <v>660</v>
      </c>
      <c r="F501" s="124" t="s">
        <v>661</v>
      </c>
      <c r="G501" s="125" t="s">
        <v>264</v>
      </c>
      <c r="H501" s="126">
        <v>3</v>
      </c>
      <c r="I501" s="127"/>
      <c r="J501" s="128">
        <f>ROUND(I501*H501,2)</f>
        <v>0</v>
      </c>
      <c r="K501" s="124" t="s">
        <v>130</v>
      </c>
      <c r="L501" s="32"/>
      <c r="M501" s="129" t="s">
        <v>19</v>
      </c>
      <c r="N501" s="130" t="s">
        <v>47</v>
      </c>
      <c r="P501" s="131">
        <f>O501*H501</f>
        <v>0</v>
      </c>
      <c r="Q501" s="131">
        <v>0</v>
      </c>
      <c r="R501" s="131">
        <f>Q501*H501</f>
        <v>0</v>
      </c>
      <c r="S501" s="131">
        <v>0</v>
      </c>
      <c r="T501" s="132">
        <f>S501*H501</f>
        <v>0</v>
      </c>
      <c r="AR501" s="133" t="s">
        <v>314</v>
      </c>
      <c r="AT501" s="133" t="s">
        <v>126</v>
      </c>
      <c r="AU501" s="133" t="s">
        <v>83</v>
      </c>
      <c r="AY501" s="17" t="s">
        <v>123</v>
      </c>
      <c r="BE501" s="134">
        <f>IF(N501="základní",J501,0)</f>
        <v>0</v>
      </c>
      <c r="BF501" s="134">
        <f>IF(N501="snížená",J501,0)</f>
        <v>0</v>
      </c>
      <c r="BG501" s="134">
        <f>IF(N501="zákl. přenesená",J501,0)</f>
        <v>0</v>
      </c>
      <c r="BH501" s="134">
        <f>IF(N501="sníž. přenesená",J501,0)</f>
        <v>0</v>
      </c>
      <c r="BI501" s="134">
        <f>IF(N501="nulová",J501,0)</f>
        <v>0</v>
      </c>
      <c r="BJ501" s="17" t="s">
        <v>81</v>
      </c>
      <c r="BK501" s="134">
        <f>ROUND(I501*H501,2)</f>
        <v>0</v>
      </c>
      <c r="BL501" s="17" t="s">
        <v>314</v>
      </c>
      <c r="BM501" s="133" t="s">
        <v>662</v>
      </c>
    </row>
    <row r="502" spans="2:65" s="1" customFormat="1" ht="11.25">
      <c r="B502" s="32"/>
      <c r="D502" s="135" t="s">
        <v>133</v>
      </c>
      <c r="F502" s="136" t="s">
        <v>663</v>
      </c>
      <c r="I502" s="137"/>
      <c r="L502" s="32"/>
      <c r="M502" s="138"/>
      <c r="T502" s="53"/>
      <c r="AT502" s="17" t="s">
        <v>133</v>
      </c>
      <c r="AU502" s="17" t="s">
        <v>83</v>
      </c>
    </row>
    <row r="503" spans="2:65" s="1" customFormat="1" ht="11.25">
      <c r="B503" s="32"/>
      <c r="D503" s="139" t="s">
        <v>135</v>
      </c>
      <c r="F503" s="140" t="s">
        <v>664</v>
      </c>
      <c r="I503" s="137"/>
      <c r="L503" s="32"/>
      <c r="M503" s="138"/>
      <c r="T503" s="53"/>
      <c r="AT503" s="17" t="s">
        <v>135</v>
      </c>
      <c r="AU503" s="17" t="s">
        <v>83</v>
      </c>
    </row>
    <row r="504" spans="2:65" s="1" customFormat="1" ht="16.5" customHeight="1">
      <c r="B504" s="32"/>
      <c r="C504" s="122" t="s">
        <v>665</v>
      </c>
      <c r="D504" s="122" t="s">
        <v>126</v>
      </c>
      <c r="E504" s="123" t="s">
        <v>666</v>
      </c>
      <c r="F504" s="124" t="s">
        <v>667</v>
      </c>
      <c r="G504" s="125" t="s">
        <v>264</v>
      </c>
      <c r="H504" s="126">
        <v>3</v>
      </c>
      <c r="I504" s="127"/>
      <c r="J504" s="128">
        <f>ROUND(I504*H504,2)</f>
        <v>0</v>
      </c>
      <c r="K504" s="124" t="s">
        <v>130</v>
      </c>
      <c r="L504" s="32"/>
      <c r="M504" s="129" t="s">
        <v>19</v>
      </c>
      <c r="N504" s="130" t="s">
        <v>47</v>
      </c>
      <c r="P504" s="131">
        <f>O504*H504</f>
        <v>0</v>
      </c>
      <c r="Q504" s="131">
        <v>0</v>
      </c>
      <c r="R504" s="131">
        <f>Q504*H504</f>
        <v>0</v>
      </c>
      <c r="S504" s="131">
        <v>5.2999999999999999E-2</v>
      </c>
      <c r="T504" s="132">
        <f>S504*H504</f>
        <v>0.159</v>
      </c>
      <c r="AR504" s="133" t="s">
        <v>314</v>
      </c>
      <c r="AT504" s="133" t="s">
        <v>126</v>
      </c>
      <c r="AU504" s="133" t="s">
        <v>83</v>
      </c>
      <c r="AY504" s="17" t="s">
        <v>123</v>
      </c>
      <c r="BE504" s="134">
        <f>IF(N504="základní",J504,0)</f>
        <v>0</v>
      </c>
      <c r="BF504" s="134">
        <f>IF(N504="snížená",J504,0)</f>
        <v>0</v>
      </c>
      <c r="BG504" s="134">
        <f>IF(N504="zákl. přenesená",J504,0)</f>
        <v>0</v>
      </c>
      <c r="BH504" s="134">
        <f>IF(N504="sníž. přenesená",J504,0)</f>
        <v>0</v>
      </c>
      <c r="BI504" s="134">
        <f>IF(N504="nulová",J504,0)</f>
        <v>0</v>
      </c>
      <c r="BJ504" s="17" t="s">
        <v>81</v>
      </c>
      <c r="BK504" s="134">
        <f>ROUND(I504*H504,2)</f>
        <v>0</v>
      </c>
      <c r="BL504" s="17" t="s">
        <v>314</v>
      </c>
      <c r="BM504" s="133" t="s">
        <v>668</v>
      </c>
    </row>
    <row r="505" spans="2:65" s="1" customFormat="1" ht="11.25">
      <c r="B505" s="32"/>
      <c r="D505" s="135" t="s">
        <v>133</v>
      </c>
      <c r="F505" s="136" t="s">
        <v>669</v>
      </c>
      <c r="I505" s="137"/>
      <c r="L505" s="32"/>
      <c r="M505" s="138"/>
      <c r="T505" s="53"/>
      <c r="AT505" s="17" t="s">
        <v>133</v>
      </c>
      <c r="AU505" s="17" t="s">
        <v>83</v>
      </c>
    </row>
    <row r="506" spans="2:65" s="1" customFormat="1" ht="11.25">
      <c r="B506" s="32"/>
      <c r="D506" s="139" t="s">
        <v>135</v>
      </c>
      <c r="F506" s="140" t="s">
        <v>670</v>
      </c>
      <c r="I506" s="137"/>
      <c r="L506" s="32"/>
      <c r="M506" s="138"/>
      <c r="T506" s="53"/>
      <c r="AT506" s="17" t="s">
        <v>135</v>
      </c>
      <c r="AU506" s="17" t="s">
        <v>83</v>
      </c>
    </row>
    <row r="507" spans="2:65" s="12" customFormat="1" ht="11.25">
      <c r="B507" s="141"/>
      <c r="D507" s="135" t="s">
        <v>137</v>
      </c>
      <c r="E507" s="142" t="s">
        <v>19</v>
      </c>
      <c r="F507" s="143" t="s">
        <v>671</v>
      </c>
      <c r="H507" s="142" t="s">
        <v>19</v>
      </c>
      <c r="I507" s="144"/>
      <c r="L507" s="141"/>
      <c r="M507" s="145"/>
      <c r="T507" s="146"/>
      <c r="AT507" s="142" t="s">
        <v>137</v>
      </c>
      <c r="AU507" s="142" t="s">
        <v>83</v>
      </c>
      <c r="AV507" s="12" t="s">
        <v>81</v>
      </c>
      <c r="AW507" s="12" t="s">
        <v>37</v>
      </c>
      <c r="AX507" s="12" t="s">
        <v>76</v>
      </c>
      <c r="AY507" s="142" t="s">
        <v>123</v>
      </c>
    </row>
    <row r="508" spans="2:65" s="13" customFormat="1" ht="11.25">
      <c r="B508" s="147"/>
      <c r="D508" s="135" t="s">
        <v>137</v>
      </c>
      <c r="E508" s="148" t="s">
        <v>19</v>
      </c>
      <c r="F508" s="149" t="s">
        <v>83</v>
      </c>
      <c r="H508" s="150">
        <v>2</v>
      </c>
      <c r="I508" s="151"/>
      <c r="L508" s="147"/>
      <c r="M508" s="152"/>
      <c r="T508" s="153"/>
      <c r="AT508" s="148" t="s">
        <v>137</v>
      </c>
      <c r="AU508" s="148" t="s">
        <v>83</v>
      </c>
      <c r="AV508" s="13" t="s">
        <v>83</v>
      </c>
      <c r="AW508" s="13" t="s">
        <v>37</v>
      </c>
      <c r="AX508" s="13" t="s">
        <v>76</v>
      </c>
      <c r="AY508" s="148" t="s">
        <v>123</v>
      </c>
    </row>
    <row r="509" spans="2:65" s="12" customFormat="1" ht="11.25">
      <c r="B509" s="141"/>
      <c r="D509" s="135" t="s">
        <v>137</v>
      </c>
      <c r="E509" s="142" t="s">
        <v>19</v>
      </c>
      <c r="F509" s="143" t="s">
        <v>672</v>
      </c>
      <c r="H509" s="142" t="s">
        <v>19</v>
      </c>
      <c r="I509" s="144"/>
      <c r="L509" s="141"/>
      <c r="M509" s="145"/>
      <c r="T509" s="146"/>
      <c r="AT509" s="142" t="s">
        <v>137</v>
      </c>
      <c r="AU509" s="142" t="s">
        <v>83</v>
      </c>
      <c r="AV509" s="12" t="s">
        <v>81</v>
      </c>
      <c r="AW509" s="12" t="s">
        <v>37</v>
      </c>
      <c r="AX509" s="12" t="s">
        <v>76</v>
      </c>
      <c r="AY509" s="142" t="s">
        <v>123</v>
      </c>
    </row>
    <row r="510" spans="2:65" s="13" customFormat="1" ht="11.25">
      <c r="B510" s="147"/>
      <c r="D510" s="135" t="s">
        <v>137</v>
      </c>
      <c r="E510" s="148" t="s">
        <v>19</v>
      </c>
      <c r="F510" s="149" t="s">
        <v>81</v>
      </c>
      <c r="H510" s="150">
        <v>1</v>
      </c>
      <c r="I510" s="151"/>
      <c r="L510" s="147"/>
      <c r="M510" s="152"/>
      <c r="T510" s="153"/>
      <c r="AT510" s="148" t="s">
        <v>137</v>
      </c>
      <c r="AU510" s="148" t="s">
        <v>83</v>
      </c>
      <c r="AV510" s="13" t="s">
        <v>83</v>
      </c>
      <c r="AW510" s="13" t="s">
        <v>37</v>
      </c>
      <c r="AX510" s="13" t="s">
        <v>76</v>
      </c>
      <c r="AY510" s="148" t="s">
        <v>123</v>
      </c>
    </row>
    <row r="511" spans="2:65" s="14" customFormat="1" ht="11.25">
      <c r="B511" s="154"/>
      <c r="D511" s="135" t="s">
        <v>137</v>
      </c>
      <c r="E511" s="155" t="s">
        <v>19</v>
      </c>
      <c r="F511" s="156" t="s">
        <v>180</v>
      </c>
      <c r="H511" s="157">
        <v>3</v>
      </c>
      <c r="I511" s="158"/>
      <c r="L511" s="154"/>
      <c r="M511" s="159"/>
      <c r="T511" s="160"/>
      <c r="AT511" s="155" t="s">
        <v>137</v>
      </c>
      <c r="AU511" s="155" t="s">
        <v>83</v>
      </c>
      <c r="AV511" s="14" t="s">
        <v>131</v>
      </c>
      <c r="AW511" s="14" t="s">
        <v>37</v>
      </c>
      <c r="AX511" s="14" t="s">
        <v>81</v>
      </c>
      <c r="AY511" s="155" t="s">
        <v>123</v>
      </c>
    </row>
    <row r="512" spans="2:65" s="11" customFormat="1" ht="22.9" customHeight="1">
      <c r="B512" s="110"/>
      <c r="D512" s="111" t="s">
        <v>75</v>
      </c>
      <c r="E512" s="120" t="s">
        <v>673</v>
      </c>
      <c r="F512" s="120" t="s">
        <v>674</v>
      </c>
      <c r="I512" s="113"/>
      <c r="J512" s="121">
        <f>BK512</f>
        <v>0</v>
      </c>
      <c r="L512" s="110"/>
      <c r="M512" s="115"/>
      <c r="P512" s="116">
        <f>SUM(P513:P520)</f>
        <v>0</v>
      </c>
      <c r="R512" s="116">
        <f>SUM(R513:R520)</f>
        <v>0.97293560000000001</v>
      </c>
      <c r="T512" s="117">
        <f>SUM(T513:T520)</f>
        <v>0</v>
      </c>
      <c r="AR512" s="111" t="s">
        <v>83</v>
      </c>
      <c r="AT512" s="118" t="s">
        <v>75</v>
      </c>
      <c r="AU512" s="118" t="s">
        <v>81</v>
      </c>
      <c r="AY512" s="111" t="s">
        <v>123</v>
      </c>
      <c r="BK512" s="119">
        <f>SUM(BK513:BK520)</f>
        <v>0</v>
      </c>
    </row>
    <row r="513" spans="2:65" s="1" customFormat="1" ht="16.5" customHeight="1">
      <c r="B513" s="32"/>
      <c r="C513" s="122" t="s">
        <v>675</v>
      </c>
      <c r="D513" s="122" t="s">
        <v>126</v>
      </c>
      <c r="E513" s="123" t="s">
        <v>676</v>
      </c>
      <c r="F513" s="124" t="s">
        <v>677</v>
      </c>
      <c r="G513" s="125" t="s">
        <v>211</v>
      </c>
      <c r="H513" s="126">
        <v>163.56</v>
      </c>
      <c r="I513" s="127"/>
      <c r="J513" s="128">
        <f>ROUND(I513*H513,2)</f>
        <v>0</v>
      </c>
      <c r="K513" s="124" t="s">
        <v>130</v>
      </c>
      <c r="L513" s="32"/>
      <c r="M513" s="129" t="s">
        <v>19</v>
      </c>
      <c r="N513" s="130" t="s">
        <v>47</v>
      </c>
      <c r="P513" s="131">
        <f>O513*H513</f>
        <v>0</v>
      </c>
      <c r="Q513" s="131">
        <v>1.0000000000000001E-5</v>
      </c>
      <c r="R513" s="131">
        <f>Q513*H513</f>
        <v>1.6356000000000001E-3</v>
      </c>
      <c r="S513" s="131">
        <v>0</v>
      </c>
      <c r="T513" s="132">
        <f>S513*H513</f>
        <v>0</v>
      </c>
      <c r="AR513" s="133" t="s">
        <v>314</v>
      </c>
      <c r="AT513" s="133" t="s">
        <v>126</v>
      </c>
      <c r="AU513" s="133" t="s">
        <v>83</v>
      </c>
      <c r="AY513" s="17" t="s">
        <v>123</v>
      </c>
      <c r="BE513" s="134">
        <f>IF(N513="základní",J513,0)</f>
        <v>0</v>
      </c>
      <c r="BF513" s="134">
        <f>IF(N513="snížená",J513,0)</f>
        <v>0</v>
      </c>
      <c r="BG513" s="134">
        <f>IF(N513="zákl. přenesená",J513,0)</f>
        <v>0</v>
      </c>
      <c r="BH513" s="134">
        <f>IF(N513="sníž. přenesená",J513,0)</f>
        <v>0</v>
      </c>
      <c r="BI513" s="134">
        <f>IF(N513="nulová",J513,0)</f>
        <v>0</v>
      </c>
      <c r="BJ513" s="17" t="s">
        <v>81</v>
      </c>
      <c r="BK513" s="134">
        <f>ROUND(I513*H513,2)</f>
        <v>0</v>
      </c>
      <c r="BL513" s="17" t="s">
        <v>314</v>
      </c>
      <c r="BM513" s="133" t="s">
        <v>678</v>
      </c>
    </row>
    <row r="514" spans="2:65" s="1" customFormat="1" ht="11.25">
      <c r="B514" s="32"/>
      <c r="D514" s="135" t="s">
        <v>133</v>
      </c>
      <c r="F514" s="136" t="s">
        <v>679</v>
      </c>
      <c r="I514" s="137"/>
      <c r="L514" s="32"/>
      <c r="M514" s="138"/>
      <c r="T514" s="53"/>
      <c r="AT514" s="17" t="s">
        <v>133</v>
      </c>
      <c r="AU514" s="17" t="s">
        <v>83</v>
      </c>
    </row>
    <row r="515" spans="2:65" s="1" customFormat="1" ht="11.25">
      <c r="B515" s="32"/>
      <c r="D515" s="139" t="s">
        <v>135</v>
      </c>
      <c r="F515" s="140" t="s">
        <v>680</v>
      </c>
      <c r="I515" s="137"/>
      <c r="L515" s="32"/>
      <c r="M515" s="138"/>
      <c r="T515" s="53"/>
      <c r="AT515" s="17" t="s">
        <v>135</v>
      </c>
      <c r="AU515" s="17" t="s">
        <v>83</v>
      </c>
    </row>
    <row r="516" spans="2:65" s="12" customFormat="1" ht="11.25">
      <c r="B516" s="141"/>
      <c r="D516" s="135" t="s">
        <v>137</v>
      </c>
      <c r="E516" s="142" t="s">
        <v>19</v>
      </c>
      <c r="F516" s="143" t="s">
        <v>681</v>
      </c>
      <c r="H516" s="142" t="s">
        <v>19</v>
      </c>
      <c r="I516" s="144"/>
      <c r="L516" s="141"/>
      <c r="M516" s="145"/>
      <c r="T516" s="146"/>
      <c r="AT516" s="142" t="s">
        <v>137</v>
      </c>
      <c r="AU516" s="142" t="s">
        <v>83</v>
      </c>
      <c r="AV516" s="12" t="s">
        <v>81</v>
      </c>
      <c r="AW516" s="12" t="s">
        <v>37</v>
      </c>
      <c r="AX516" s="12" t="s">
        <v>76</v>
      </c>
      <c r="AY516" s="142" t="s">
        <v>123</v>
      </c>
    </row>
    <row r="517" spans="2:65" s="13" customFormat="1" ht="11.25">
      <c r="B517" s="147"/>
      <c r="D517" s="135" t="s">
        <v>137</v>
      </c>
      <c r="E517" s="148" t="s">
        <v>19</v>
      </c>
      <c r="F517" s="149" t="s">
        <v>682</v>
      </c>
      <c r="H517" s="150">
        <v>163.56</v>
      </c>
      <c r="I517" s="151"/>
      <c r="L517" s="147"/>
      <c r="M517" s="152"/>
      <c r="T517" s="153"/>
      <c r="AT517" s="148" t="s">
        <v>137</v>
      </c>
      <c r="AU517" s="148" t="s">
        <v>83</v>
      </c>
      <c r="AV517" s="13" t="s">
        <v>83</v>
      </c>
      <c r="AW517" s="13" t="s">
        <v>37</v>
      </c>
      <c r="AX517" s="13" t="s">
        <v>81</v>
      </c>
      <c r="AY517" s="148" t="s">
        <v>123</v>
      </c>
    </row>
    <row r="518" spans="2:65" s="1" customFormat="1" ht="16.5" customHeight="1">
      <c r="B518" s="32"/>
      <c r="C518" s="161" t="s">
        <v>683</v>
      </c>
      <c r="D518" s="161" t="s">
        <v>202</v>
      </c>
      <c r="E518" s="162" t="s">
        <v>684</v>
      </c>
      <c r="F518" s="163" t="s">
        <v>685</v>
      </c>
      <c r="G518" s="164" t="s">
        <v>429</v>
      </c>
      <c r="H518" s="165">
        <v>1.766</v>
      </c>
      <c r="I518" s="166"/>
      <c r="J518" s="167">
        <f>ROUND(I518*H518,2)</f>
        <v>0</v>
      </c>
      <c r="K518" s="163" t="s">
        <v>130</v>
      </c>
      <c r="L518" s="168"/>
      <c r="M518" s="169" t="s">
        <v>19</v>
      </c>
      <c r="N518" s="170" t="s">
        <v>47</v>
      </c>
      <c r="P518" s="131">
        <f>O518*H518</f>
        <v>0</v>
      </c>
      <c r="Q518" s="131">
        <v>0.55000000000000004</v>
      </c>
      <c r="R518" s="131">
        <f>Q518*H518</f>
        <v>0.97130000000000005</v>
      </c>
      <c r="S518" s="131">
        <v>0</v>
      </c>
      <c r="T518" s="132">
        <f>S518*H518</f>
        <v>0</v>
      </c>
      <c r="AR518" s="133" t="s">
        <v>433</v>
      </c>
      <c r="AT518" s="133" t="s">
        <v>202</v>
      </c>
      <c r="AU518" s="133" t="s">
        <v>83</v>
      </c>
      <c r="AY518" s="17" t="s">
        <v>123</v>
      </c>
      <c r="BE518" s="134">
        <f>IF(N518="základní",J518,0)</f>
        <v>0</v>
      </c>
      <c r="BF518" s="134">
        <f>IF(N518="snížená",J518,0)</f>
        <v>0</v>
      </c>
      <c r="BG518" s="134">
        <f>IF(N518="zákl. přenesená",J518,0)</f>
        <v>0</v>
      </c>
      <c r="BH518" s="134">
        <f>IF(N518="sníž. přenesená",J518,0)</f>
        <v>0</v>
      </c>
      <c r="BI518" s="134">
        <f>IF(N518="nulová",J518,0)</f>
        <v>0</v>
      </c>
      <c r="BJ518" s="17" t="s">
        <v>81</v>
      </c>
      <c r="BK518" s="134">
        <f>ROUND(I518*H518,2)</f>
        <v>0</v>
      </c>
      <c r="BL518" s="17" t="s">
        <v>314</v>
      </c>
      <c r="BM518" s="133" t="s">
        <v>686</v>
      </c>
    </row>
    <row r="519" spans="2:65" s="1" customFormat="1" ht="11.25">
      <c r="B519" s="32"/>
      <c r="D519" s="135" t="s">
        <v>133</v>
      </c>
      <c r="F519" s="136" t="s">
        <v>685</v>
      </c>
      <c r="I519" s="137"/>
      <c r="L519" s="32"/>
      <c r="M519" s="138"/>
      <c r="T519" s="53"/>
      <c r="AT519" s="17" t="s">
        <v>133</v>
      </c>
      <c r="AU519" s="17" t="s">
        <v>83</v>
      </c>
    </row>
    <row r="520" spans="2:65" s="13" customFormat="1" ht="11.25">
      <c r="B520" s="147"/>
      <c r="D520" s="135" t="s">
        <v>137</v>
      </c>
      <c r="E520" s="148" t="s">
        <v>19</v>
      </c>
      <c r="F520" s="149" t="s">
        <v>687</v>
      </c>
      <c r="H520" s="150">
        <v>1.766</v>
      </c>
      <c r="I520" s="151"/>
      <c r="L520" s="147"/>
      <c r="M520" s="152"/>
      <c r="T520" s="153"/>
      <c r="AT520" s="148" t="s">
        <v>137</v>
      </c>
      <c r="AU520" s="148" t="s">
        <v>83</v>
      </c>
      <c r="AV520" s="13" t="s">
        <v>83</v>
      </c>
      <c r="AW520" s="13" t="s">
        <v>37</v>
      </c>
      <c r="AX520" s="13" t="s">
        <v>81</v>
      </c>
      <c r="AY520" s="148" t="s">
        <v>123</v>
      </c>
    </row>
    <row r="521" spans="2:65" s="11" customFormat="1" ht="22.9" customHeight="1">
      <c r="B521" s="110"/>
      <c r="D521" s="111" t="s">
        <v>75</v>
      </c>
      <c r="E521" s="120" t="s">
        <v>688</v>
      </c>
      <c r="F521" s="120" t="s">
        <v>689</v>
      </c>
      <c r="I521" s="113"/>
      <c r="J521" s="121">
        <f>BK521</f>
        <v>0</v>
      </c>
      <c r="L521" s="110"/>
      <c r="M521" s="115"/>
      <c r="P521" s="116">
        <f>SUM(P522:P585)</f>
        <v>0</v>
      </c>
      <c r="R521" s="116">
        <f>SUM(R522:R585)</f>
        <v>0.15978399999999998</v>
      </c>
      <c r="T521" s="117">
        <f>SUM(T522:T585)</f>
        <v>0.1227655</v>
      </c>
      <c r="AR521" s="111" t="s">
        <v>83</v>
      </c>
      <c r="AT521" s="118" t="s">
        <v>75</v>
      </c>
      <c r="AU521" s="118" t="s">
        <v>81</v>
      </c>
      <c r="AY521" s="111" t="s">
        <v>123</v>
      </c>
      <c r="BK521" s="119">
        <f>SUM(BK522:BK585)</f>
        <v>0</v>
      </c>
    </row>
    <row r="522" spans="2:65" s="1" customFormat="1" ht="16.5" customHeight="1">
      <c r="B522" s="32"/>
      <c r="C522" s="122" t="s">
        <v>690</v>
      </c>
      <c r="D522" s="122" t="s">
        <v>126</v>
      </c>
      <c r="E522" s="123" t="s">
        <v>691</v>
      </c>
      <c r="F522" s="124" t="s">
        <v>692</v>
      </c>
      <c r="G522" s="125" t="s">
        <v>211</v>
      </c>
      <c r="H522" s="126">
        <v>5</v>
      </c>
      <c r="I522" s="127"/>
      <c r="J522" s="128">
        <f>ROUND(I522*H522,2)</f>
        <v>0</v>
      </c>
      <c r="K522" s="124" t="s">
        <v>130</v>
      </c>
      <c r="L522" s="32"/>
      <c r="M522" s="129" t="s">
        <v>19</v>
      </c>
      <c r="N522" s="130" t="s">
        <v>47</v>
      </c>
      <c r="P522" s="131">
        <f>O522*H522</f>
        <v>0</v>
      </c>
      <c r="Q522" s="131">
        <v>0</v>
      </c>
      <c r="R522" s="131">
        <f>Q522*H522</f>
        <v>0</v>
      </c>
      <c r="S522" s="131">
        <v>1.7700000000000001E-3</v>
      </c>
      <c r="T522" s="132">
        <f>S522*H522</f>
        <v>8.8500000000000002E-3</v>
      </c>
      <c r="AR522" s="133" t="s">
        <v>314</v>
      </c>
      <c r="AT522" s="133" t="s">
        <v>126</v>
      </c>
      <c r="AU522" s="133" t="s">
        <v>83</v>
      </c>
      <c r="AY522" s="17" t="s">
        <v>123</v>
      </c>
      <c r="BE522" s="134">
        <f>IF(N522="základní",J522,0)</f>
        <v>0</v>
      </c>
      <c r="BF522" s="134">
        <f>IF(N522="snížená",J522,0)</f>
        <v>0</v>
      </c>
      <c r="BG522" s="134">
        <f>IF(N522="zákl. přenesená",J522,0)</f>
        <v>0</v>
      </c>
      <c r="BH522" s="134">
        <f>IF(N522="sníž. přenesená",J522,0)</f>
        <v>0</v>
      </c>
      <c r="BI522" s="134">
        <f>IF(N522="nulová",J522,0)</f>
        <v>0</v>
      </c>
      <c r="BJ522" s="17" t="s">
        <v>81</v>
      </c>
      <c r="BK522" s="134">
        <f>ROUND(I522*H522,2)</f>
        <v>0</v>
      </c>
      <c r="BL522" s="17" t="s">
        <v>314</v>
      </c>
      <c r="BM522" s="133" t="s">
        <v>693</v>
      </c>
    </row>
    <row r="523" spans="2:65" s="1" customFormat="1" ht="11.25">
      <c r="B523" s="32"/>
      <c r="D523" s="135" t="s">
        <v>133</v>
      </c>
      <c r="F523" s="136" t="s">
        <v>694</v>
      </c>
      <c r="I523" s="137"/>
      <c r="L523" s="32"/>
      <c r="M523" s="138"/>
      <c r="T523" s="53"/>
      <c r="AT523" s="17" t="s">
        <v>133</v>
      </c>
      <c r="AU523" s="17" t="s">
        <v>83</v>
      </c>
    </row>
    <row r="524" spans="2:65" s="1" customFormat="1" ht="11.25">
      <c r="B524" s="32"/>
      <c r="D524" s="139" t="s">
        <v>135</v>
      </c>
      <c r="F524" s="140" t="s">
        <v>695</v>
      </c>
      <c r="I524" s="137"/>
      <c r="L524" s="32"/>
      <c r="M524" s="138"/>
      <c r="T524" s="53"/>
      <c r="AT524" s="17" t="s">
        <v>135</v>
      </c>
      <c r="AU524" s="17" t="s">
        <v>83</v>
      </c>
    </row>
    <row r="525" spans="2:65" s="12" customFormat="1" ht="11.25">
      <c r="B525" s="141"/>
      <c r="D525" s="135" t="s">
        <v>137</v>
      </c>
      <c r="E525" s="142" t="s">
        <v>19</v>
      </c>
      <c r="F525" s="143" t="s">
        <v>696</v>
      </c>
      <c r="H525" s="142" t="s">
        <v>19</v>
      </c>
      <c r="I525" s="144"/>
      <c r="L525" s="141"/>
      <c r="M525" s="145"/>
      <c r="T525" s="146"/>
      <c r="AT525" s="142" t="s">
        <v>137</v>
      </c>
      <c r="AU525" s="142" t="s">
        <v>83</v>
      </c>
      <c r="AV525" s="12" t="s">
        <v>81</v>
      </c>
      <c r="AW525" s="12" t="s">
        <v>37</v>
      </c>
      <c r="AX525" s="12" t="s">
        <v>76</v>
      </c>
      <c r="AY525" s="142" t="s">
        <v>123</v>
      </c>
    </row>
    <row r="526" spans="2:65" s="13" customFormat="1" ht="11.25">
      <c r="B526" s="147"/>
      <c r="D526" s="135" t="s">
        <v>137</v>
      </c>
      <c r="E526" s="148" t="s">
        <v>19</v>
      </c>
      <c r="F526" s="149" t="s">
        <v>208</v>
      </c>
      <c r="H526" s="150">
        <v>5</v>
      </c>
      <c r="I526" s="151"/>
      <c r="L526" s="147"/>
      <c r="M526" s="152"/>
      <c r="T526" s="153"/>
      <c r="AT526" s="148" t="s">
        <v>137</v>
      </c>
      <c r="AU526" s="148" t="s">
        <v>83</v>
      </c>
      <c r="AV526" s="13" t="s">
        <v>83</v>
      </c>
      <c r="AW526" s="13" t="s">
        <v>37</v>
      </c>
      <c r="AX526" s="13" t="s">
        <v>81</v>
      </c>
      <c r="AY526" s="148" t="s">
        <v>123</v>
      </c>
    </row>
    <row r="527" spans="2:65" s="1" customFormat="1" ht="16.5" customHeight="1">
      <c r="B527" s="32"/>
      <c r="C527" s="122" t="s">
        <v>697</v>
      </c>
      <c r="D527" s="122" t="s">
        <v>126</v>
      </c>
      <c r="E527" s="123" t="s">
        <v>698</v>
      </c>
      <c r="F527" s="124" t="s">
        <v>699</v>
      </c>
      <c r="G527" s="125" t="s">
        <v>211</v>
      </c>
      <c r="H527" s="126">
        <v>6.7</v>
      </c>
      <c r="I527" s="127"/>
      <c r="J527" s="128">
        <f>ROUND(I527*H527,2)</f>
        <v>0</v>
      </c>
      <c r="K527" s="124" t="s">
        <v>130</v>
      </c>
      <c r="L527" s="32"/>
      <c r="M527" s="129" t="s">
        <v>19</v>
      </c>
      <c r="N527" s="130" t="s">
        <v>47</v>
      </c>
      <c r="P527" s="131">
        <f>O527*H527</f>
        <v>0</v>
      </c>
      <c r="Q527" s="131">
        <v>0</v>
      </c>
      <c r="R527" s="131">
        <f>Q527*H527</f>
        <v>0</v>
      </c>
      <c r="S527" s="131">
        <v>1.91E-3</v>
      </c>
      <c r="T527" s="132">
        <f>S527*H527</f>
        <v>1.2797000000000001E-2</v>
      </c>
      <c r="AR527" s="133" t="s">
        <v>314</v>
      </c>
      <c r="AT527" s="133" t="s">
        <v>126</v>
      </c>
      <c r="AU527" s="133" t="s">
        <v>83</v>
      </c>
      <c r="AY527" s="17" t="s">
        <v>123</v>
      </c>
      <c r="BE527" s="134">
        <f>IF(N527="základní",J527,0)</f>
        <v>0</v>
      </c>
      <c r="BF527" s="134">
        <f>IF(N527="snížená",J527,0)</f>
        <v>0</v>
      </c>
      <c r="BG527" s="134">
        <f>IF(N527="zákl. přenesená",J527,0)</f>
        <v>0</v>
      </c>
      <c r="BH527" s="134">
        <f>IF(N527="sníž. přenesená",J527,0)</f>
        <v>0</v>
      </c>
      <c r="BI527" s="134">
        <f>IF(N527="nulová",J527,0)</f>
        <v>0</v>
      </c>
      <c r="BJ527" s="17" t="s">
        <v>81</v>
      </c>
      <c r="BK527" s="134">
        <f>ROUND(I527*H527,2)</f>
        <v>0</v>
      </c>
      <c r="BL527" s="17" t="s">
        <v>314</v>
      </c>
      <c r="BM527" s="133" t="s">
        <v>700</v>
      </c>
    </row>
    <row r="528" spans="2:65" s="1" customFormat="1" ht="11.25">
      <c r="B528" s="32"/>
      <c r="D528" s="135" t="s">
        <v>133</v>
      </c>
      <c r="F528" s="136" t="s">
        <v>701</v>
      </c>
      <c r="I528" s="137"/>
      <c r="L528" s="32"/>
      <c r="M528" s="138"/>
      <c r="T528" s="53"/>
      <c r="AT528" s="17" t="s">
        <v>133</v>
      </c>
      <c r="AU528" s="17" t="s">
        <v>83</v>
      </c>
    </row>
    <row r="529" spans="2:65" s="1" customFormat="1" ht="11.25">
      <c r="B529" s="32"/>
      <c r="D529" s="139" t="s">
        <v>135</v>
      </c>
      <c r="F529" s="140" t="s">
        <v>702</v>
      </c>
      <c r="I529" s="137"/>
      <c r="L529" s="32"/>
      <c r="M529" s="138"/>
      <c r="T529" s="53"/>
      <c r="AT529" s="17" t="s">
        <v>135</v>
      </c>
      <c r="AU529" s="17" t="s">
        <v>83</v>
      </c>
    </row>
    <row r="530" spans="2:65" s="12" customFormat="1" ht="11.25">
      <c r="B530" s="141"/>
      <c r="D530" s="135" t="s">
        <v>137</v>
      </c>
      <c r="E530" s="142" t="s">
        <v>19</v>
      </c>
      <c r="F530" s="143" t="s">
        <v>703</v>
      </c>
      <c r="H530" s="142" t="s">
        <v>19</v>
      </c>
      <c r="I530" s="144"/>
      <c r="L530" s="141"/>
      <c r="M530" s="145"/>
      <c r="T530" s="146"/>
      <c r="AT530" s="142" t="s">
        <v>137</v>
      </c>
      <c r="AU530" s="142" t="s">
        <v>83</v>
      </c>
      <c r="AV530" s="12" t="s">
        <v>81</v>
      </c>
      <c r="AW530" s="12" t="s">
        <v>37</v>
      </c>
      <c r="AX530" s="12" t="s">
        <v>76</v>
      </c>
      <c r="AY530" s="142" t="s">
        <v>123</v>
      </c>
    </row>
    <row r="531" spans="2:65" s="13" customFormat="1" ht="11.25">
      <c r="B531" s="147"/>
      <c r="D531" s="135" t="s">
        <v>137</v>
      </c>
      <c r="E531" s="148" t="s">
        <v>19</v>
      </c>
      <c r="F531" s="149" t="s">
        <v>704</v>
      </c>
      <c r="H531" s="150">
        <v>6.7</v>
      </c>
      <c r="I531" s="151"/>
      <c r="L531" s="147"/>
      <c r="M531" s="152"/>
      <c r="T531" s="153"/>
      <c r="AT531" s="148" t="s">
        <v>137</v>
      </c>
      <c r="AU531" s="148" t="s">
        <v>83</v>
      </c>
      <c r="AV531" s="13" t="s">
        <v>83</v>
      </c>
      <c r="AW531" s="13" t="s">
        <v>37</v>
      </c>
      <c r="AX531" s="13" t="s">
        <v>81</v>
      </c>
      <c r="AY531" s="148" t="s">
        <v>123</v>
      </c>
    </row>
    <row r="532" spans="2:65" s="1" customFormat="1" ht="16.5" customHeight="1">
      <c r="B532" s="32"/>
      <c r="C532" s="122" t="s">
        <v>705</v>
      </c>
      <c r="D532" s="122" t="s">
        <v>126</v>
      </c>
      <c r="E532" s="123" t="s">
        <v>706</v>
      </c>
      <c r="F532" s="124" t="s">
        <v>707</v>
      </c>
      <c r="G532" s="125" t="s">
        <v>211</v>
      </c>
      <c r="H532" s="126">
        <v>60.55</v>
      </c>
      <c r="I532" s="127"/>
      <c r="J532" s="128">
        <f>ROUND(I532*H532,2)</f>
        <v>0</v>
      </c>
      <c r="K532" s="124" t="s">
        <v>130</v>
      </c>
      <c r="L532" s="32"/>
      <c r="M532" s="129" t="s">
        <v>19</v>
      </c>
      <c r="N532" s="130" t="s">
        <v>47</v>
      </c>
      <c r="P532" s="131">
        <f>O532*H532</f>
        <v>0</v>
      </c>
      <c r="Q532" s="131">
        <v>0</v>
      </c>
      <c r="R532" s="131">
        <f>Q532*H532</f>
        <v>0</v>
      </c>
      <c r="S532" s="131">
        <v>1.67E-3</v>
      </c>
      <c r="T532" s="132">
        <f>S532*H532</f>
        <v>0.1011185</v>
      </c>
      <c r="AR532" s="133" t="s">
        <v>314</v>
      </c>
      <c r="AT532" s="133" t="s">
        <v>126</v>
      </c>
      <c r="AU532" s="133" t="s">
        <v>83</v>
      </c>
      <c r="AY532" s="17" t="s">
        <v>123</v>
      </c>
      <c r="BE532" s="134">
        <f>IF(N532="základní",J532,0)</f>
        <v>0</v>
      </c>
      <c r="BF532" s="134">
        <f>IF(N532="snížená",J532,0)</f>
        <v>0</v>
      </c>
      <c r="BG532" s="134">
        <f>IF(N532="zákl. přenesená",J532,0)</f>
        <v>0</v>
      </c>
      <c r="BH532" s="134">
        <f>IF(N532="sníž. přenesená",J532,0)</f>
        <v>0</v>
      </c>
      <c r="BI532" s="134">
        <f>IF(N532="nulová",J532,0)</f>
        <v>0</v>
      </c>
      <c r="BJ532" s="17" t="s">
        <v>81</v>
      </c>
      <c r="BK532" s="134">
        <f>ROUND(I532*H532,2)</f>
        <v>0</v>
      </c>
      <c r="BL532" s="17" t="s">
        <v>314</v>
      </c>
      <c r="BM532" s="133" t="s">
        <v>708</v>
      </c>
    </row>
    <row r="533" spans="2:65" s="1" customFormat="1" ht="11.25">
      <c r="B533" s="32"/>
      <c r="D533" s="135" t="s">
        <v>133</v>
      </c>
      <c r="F533" s="136" t="s">
        <v>709</v>
      </c>
      <c r="I533" s="137"/>
      <c r="L533" s="32"/>
      <c r="M533" s="138"/>
      <c r="T533" s="53"/>
      <c r="AT533" s="17" t="s">
        <v>133</v>
      </c>
      <c r="AU533" s="17" t="s">
        <v>83</v>
      </c>
    </row>
    <row r="534" spans="2:65" s="1" customFormat="1" ht="11.25">
      <c r="B534" s="32"/>
      <c r="D534" s="139" t="s">
        <v>135</v>
      </c>
      <c r="F534" s="140" t="s">
        <v>710</v>
      </c>
      <c r="I534" s="137"/>
      <c r="L534" s="32"/>
      <c r="M534" s="138"/>
      <c r="T534" s="53"/>
      <c r="AT534" s="17" t="s">
        <v>135</v>
      </c>
      <c r="AU534" s="17" t="s">
        <v>83</v>
      </c>
    </row>
    <row r="535" spans="2:65" s="12" customFormat="1" ht="11.25">
      <c r="B535" s="141"/>
      <c r="D535" s="135" t="s">
        <v>137</v>
      </c>
      <c r="E535" s="142" t="s">
        <v>19</v>
      </c>
      <c r="F535" s="143" t="s">
        <v>711</v>
      </c>
      <c r="H535" s="142" t="s">
        <v>19</v>
      </c>
      <c r="I535" s="144"/>
      <c r="L535" s="141"/>
      <c r="M535" s="145"/>
      <c r="T535" s="146"/>
      <c r="AT535" s="142" t="s">
        <v>137</v>
      </c>
      <c r="AU535" s="142" t="s">
        <v>83</v>
      </c>
      <c r="AV535" s="12" t="s">
        <v>81</v>
      </c>
      <c r="AW535" s="12" t="s">
        <v>37</v>
      </c>
      <c r="AX535" s="12" t="s">
        <v>76</v>
      </c>
      <c r="AY535" s="142" t="s">
        <v>123</v>
      </c>
    </row>
    <row r="536" spans="2:65" s="12" customFormat="1" ht="11.25">
      <c r="B536" s="141"/>
      <c r="D536" s="135" t="s">
        <v>137</v>
      </c>
      <c r="E536" s="142" t="s">
        <v>19</v>
      </c>
      <c r="F536" s="143" t="s">
        <v>227</v>
      </c>
      <c r="H536" s="142" t="s">
        <v>19</v>
      </c>
      <c r="I536" s="144"/>
      <c r="L536" s="141"/>
      <c r="M536" s="145"/>
      <c r="T536" s="146"/>
      <c r="AT536" s="142" t="s">
        <v>137</v>
      </c>
      <c r="AU536" s="142" t="s">
        <v>83</v>
      </c>
      <c r="AV536" s="12" t="s">
        <v>81</v>
      </c>
      <c r="AW536" s="12" t="s">
        <v>37</v>
      </c>
      <c r="AX536" s="12" t="s">
        <v>76</v>
      </c>
      <c r="AY536" s="142" t="s">
        <v>123</v>
      </c>
    </row>
    <row r="537" spans="2:65" s="13" customFormat="1" ht="11.25">
      <c r="B537" s="147"/>
      <c r="D537" s="135" t="s">
        <v>137</v>
      </c>
      <c r="E537" s="148" t="s">
        <v>19</v>
      </c>
      <c r="F537" s="149" t="s">
        <v>712</v>
      </c>
      <c r="H537" s="150">
        <v>12</v>
      </c>
      <c r="I537" s="151"/>
      <c r="L537" s="147"/>
      <c r="M537" s="152"/>
      <c r="T537" s="153"/>
      <c r="AT537" s="148" t="s">
        <v>137</v>
      </c>
      <c r="AU537" s="148" t="s">
        <v>83</v>
      </c>
      <c r="AV537" s="13" t="s">
        <v>83</v>
      </c>
      <c r="AW537" s="13" t="s">
        <v>37</v>
      </c>
      <c r="AX537" s="13" t="s">
        <v>76</v>
      </c>
      <c r="AY537" s="148" t="s">
        <v>123</v>
      </c>
    </row>
    <row r="538" spans="2:65" s="12" customFormat="1" ht="11.25">
      <c r="B538" s="141"/>
      <c r="D538" s="135" t="s">
        <v>137</v>
      </c>
      <c r="E538" s="142" t="s">
        <v>19</v>
      </c>
      <c r="F538" s="143" t="s">
        <v>229</v>
      </c>
      <c r="H538" s="142" t="s">
        <v>19</v>
      </c>
      <c r="I538" s="144"/>
      <c r="L538" s="141"/>
      <c r="M538" s="145"/>
      <c r="T538" s="146"/>
      <c r="AT538" s="142" t="s">
        <v>137</v>
      </c>
      <c r="AU538" s="142" t="s">
        <v>83</v>
      </c>
      <c r="AV538" s="12" t="s">
        <v>81</v>
      </c>
      <c r="AW538" s="12" t="s">
        <v>37</v>
      </c>
      <c r="AX538" s="12" t="s">
        <v>76</v>
      </c>
      <c r="AY538" s="142" t="s">
        <v>123</v>
      </c>
    </row>
    <row r="539" spans="2:65" s="13" customFormat="1" ht="11.25">
      <c r="B539" s="147"/>
      <c r="D539" s="135" t="s">
        <v>137</v>
      </c>
      <c r="E539" s="148" t="s">
        <v>19</v>
      </c>
      <c r="F539" s="149" t="s">
        <v>713</v>
      </c>
      <c r="H539" s="150">
        <v>16.350000000000001</v>
      </c>
      <c r="I539" s="151"/>
      <c r="L539" s="147"/>
      <c r="M539" s="152"/>
      <c r="T539" s="153"/>
      <c r="AT539" s="148" t="s">
        <v>137</v>
      </c>
      <c r="AU539" s="148" t="s">
        <v>83</v>
      </c>
      <c r="AV539" s="13" t="s">
        <v>83</v>
      </c>
      <c r="AW539" s="13" t="s">
        <v>37</v>
      </c>
      <c r="AX539" s="13" t="s">
        <v>76</v>
      </c>
      <c r="AY539" s="148" t="s">
        <v>123</v>
      </c>
    </row>
    <row r="540" spans="2:65" s="12" customFormat="1" ht="11.25">
      <c r="B540" s="141"/>
      <c r="D540" s="135" t="s">
        <v>137</v>
      </c>
      <c r="E540" s="142" t="s">
        <v>19</v>
      </c>
      <c r="F540" s="143" t="s">
        <v>231</v>
      </c>
      <c r="H540" s="142" t="s">
        <v>19</v>
      </c>
      <c r="I540" s="144"/>
      <c r="L540" s="141"/>
      <c r="M540" s="145"/>
      <c r="T540" s="146"/>
      <c r="AT540" s="142" t="s">
        <v>137</v>
      </c>
      <c r="AU540" s="142" t="s">
        <v>83</v>
      </c>
      <c r="AV540" s="12" t="s">
        <v>81</v>
      </c>
      <c r="AW540" s="12" t="s">
        <v>37</v>
      </c>
      <c r="AX540" s="12" t="s">
        <v>76</v>
      </c>
      <c r="AY540" s="142" t="s">
        <v>123</v>
      </c>
    </row>
    <row r="541" spans="2:65" s="13" customFormat="1" ht="11.25">
      <c r="B541" s="147"/>
      <c r="D541" s="135" t="s">
        <v>137</v>
      </c>
      <c r="E541" s="148" t="s">
        <v>19</v>
      </c>
      <c r="F541" s="149" t="s">
        <v>714</v>
      </c>
      <c r="H541" s="150">
        <v>16</v>
      </c>
      <c r="I541" s="151"/>
      <c r="L541" s="147"/>
      <c r="M541" s="152"/>
      <c r="T541" s="153"/>
      <c r="AT541" s="148" t="s">
        <v>137</v>
      </c>
      <c r="AU541" s="148" t="s">
        <v>83</v>
      </c>
      <c r="AV541" s="13" t="s">
        <v>83</v>
      </c>
      <c r="AW541" s="13" t="s">
        <v>37</v>
      </c>
      <c r="AX541" s="13" t="s">
        <v>76</v>
      </c>
      <c r="AY541" s="148" t="s">
        <v>123</v>
      </c>
    </row>
    <row r="542" spans="2:65" s="12" customFormat="1" ht="11.25">
      <c r="B542" s="141"/>
      <c r="D542" s="135" t="s">
        <v>137</v>
      </c>
      <c r="E542" s="142" t="s">
        <v>19</v>
      </c>
      <c r="F542" s="143" t="s">
        <v>233</v>
      </c>
      <c r="H542" s="142" t="s">
        <v>19</v>
      </c>
      <c r="I542" s="144"/>
      <c r="L542" s="141"/>
      <c r="M542" s="145"/>
      <c r="T542" s="146"/>
      <c r="AT542" s="142" t="s">
        <v>137</v>
      </c>
      <c r="AU542" s="142" t="s">
        <v>83</v>
      </c>
      <c r="AV542" s="12" t="s">
        <v>81</v>
      </c>
      <c r="AW542" s="12" t="s">
        <v>37</v>
      </c>
      <c r="AX542" s="12" t="s">
        <v>76</v>
      </c>
      <c r="AY542" s="142" t="s">
        <v>123</v>
      </c>
    </row>
    <row r="543" spans="2:65" s="13" customFormat="1" ht="11.25">
      <c r="B543" s="147"/>
      <c r="D543" s="135" t="s">
        <v>137</v>
      </c>
      <c r="E543" s="148" t="s">
        <v>19</v>
      </c>
      <c r="F543" s="149" t="s">
        <v>715</v>
      </c>
      <c r="H543" s="150">
        <v>16.2</v>
      </c>
      <c r="I543" s="151"/>
      <c r="L543" s="147"/>
      <c r="M543" s="152"/>
      <c r="T543" s="153"/>
      <c r="AT543" s="148" t="s">
        <v>137</v>
      </c>
      <c r="AU543" s="148" t="s">
        <v>83</v>
      </c>
      <c r="AV543" s="13" t="s">
        <v>83</v>
      </c>
      <c r="AW543" s="13" t="s">
        <v>37</v>
      </c>
      <c r="AX543" s="13" t="s">
        <v>76</v>
      </c>
      <c r="AY543" s="148" t="s">
        <v>123</v>
      </c>
    </row>
    <row r="544" spans="2:65" s="14" customFormat="1" ht="11.25">
      <c r="B544" s="154"/>
      <c r="D544" s="135" t="s">
        <v>137</v>
      </c>
      <c r="E544" s="155" t="s">
        <v>19</v>
      </c>
      <c r="F544" s="156" t="s">
        <v>180</v>
      </c>
      <c r="H544" s="157">
        <v>60.55</v>
      </c>
      <c r="I544" s="158"/>
      <c r="L544" s="154"/>
      <c r="M544" s="159"/>
      <c r="T544" s="160"/>
      <c r="AT544" s="155" t="s">
        <v>137</v>
      </c>
      <c r="AU544" s="155" t="s">
        <v>83</v>
      </c>
      <c r="AV544" s="14" t="s">
        <v>131</v>
      </c>
      <c r="AW544" s="14" t="s">
        <v>37</v>
      </c>
      <c r="AX544" s="14" t="s">
        <v>81</v>
      </c>
      <c r="AY544" s="155" t="s">
        <v>123</v>
      </c>
    </row>
    <row r="545" spans="2:65" s="1" customFormat="1" ht="16.5" customHeight="1">
      <c r="B545" s="32"/>
      <c r="C545" s="122" t="s">
        <v>716</v>
      </c>
      <c r="D545" s="122" t="s">
        <v>126</v>
      </c>
      <c r="E545" s="123" t="s">
        <v>717</v>
      </c>
      <c r="F545" s="124" t="s">
        <v>718</v>
      </c>
      <c r="G545" s="125" t="s">
        <v>211</v>
      </c>
      <c r="H545" s="126">
        <v>5</v>
      </c>
      <c r="I545" s="127"/>
      <c r="J545" s="128">
        <f>ROUND(I545*H545,2)</f>
        <v>0</v>
      </c>
      <c r="K545" s="124" t="s">
        <v>130</v>
      </c>
      <c r="L545" s="32"/>
      <c r="M545" s="129" t="s">
        <v>19</v>
      </c>
      <c r="N545" s="130" t="s">
        <v>47</v>
      </c>
      <c r="P545" s="131">
        <f>O545*H545</f>
        <v>0</v>
      </c>
      <c r="Q545" s="131">
        <v>5.1999999999999995E-4</v>
      </c>
      <c r="R545" s="131">
        <f>Q545*H545</f>
        <v>2.5999999999999999E-3</v>
      </c>
      <c r="S545" s="131">
        <v>0</v>
      </c>
      <c r="T545" s="132">
        <f>S545*H545</f>
        <v>0</v>
      </c>
      <c r="AR545" s="133" t="s">
        <v>314</v>
      </c>
      <c r="AT545" s="133" t="s">
        <v>126</v>
      </c>
      <c r="AU545" s="133" t="s">
        <v>83</v>
      </c>
      <c r="AY545" s="17" t="s">
        <v>123</v>
      </c>
      <c r="BE545" s="134">
        <f>IF(N545="základní",J545,0)</f>
        <v>0</v>
      </c>
      <c r="BF545" s="134">
        <f>IF(N545="snížená",J545,0)</f>
        <v>0</v>
      </c>
      <c r="BG545" s="134">
        <f>IF(N545="zákl. přenesená",J545,0)</f>
        <v>0</v>
      </c>
      <c r="BH545" s="134">
        <f>IF(N545="sníž. přenesená",J545,0)</f>
        <v>0</v>
      </c>
      <c r="BI545" s="134">
        <f>IF(N545="nulová",J545,0)</f>
        <v>0</v>
      </c>
      <c r="BJ545" s="17" t="s">
        <v>81</v>
      </c>
      <c r="BK545" s="134">
        <f>ROUND(I545*H545,2)</f>
        <v>0</v>
      </c>
      <c r="BL545" s="17" t="s">
        <v>314</v>
      </c>
      <c r="BM545" s="133" t="s">
        <v>719</v>
      </c>
    </row>
    <row r="546" spans="2:65" s="1" customFormat="1" ht="11.25">
      <c r="B546" s="32"/>
      <c r="D546" s="135" t="s">
        <v>133</v>
      </c>
      <c r="F546" s="136" t="s">
        <v>720</v>
      </c>
      <c r="I546" s="137"/>
      <c r="L546" s="32"/>
      <c r="M546" s="138"/>
      <c r="T546" s="53"/>
      <c r="AT546" s="17" t="s">
        <v>133</v>
      </c>
      <c r="AU546" s="17" t="s">
        <v>83</v>
      </c>
    </row>
    <row r="547" spans="2:65" s="1" customFormat="1" ht="11.25">
      <c r="B547" s="32"/>
      <c r="D547" s="139" t="s">
        <v>135</v>
      </c>
      <c r="F547" s="140" t="s">
        <v>721</v>
      </c>
      <c r="I547" s="137"/>
      <c r="L547" s="32"/>
      <c r="M547" s="138"/>
      <c r="T547" s="53"/>
      <c r="AT547" s="17" t="s">
        <v>135</v>
      </c>
      <c r="AU547" s="17" t="s">
        <v>83</v>
      </c>
    </row>
    <row r="548" spans="2:65" s="12" customFormat="1" ht="11.25">
      <c r="B548" s="141"/>
      <c r="D548" s="135" t="s">
        <v>137</v>
      </c>
      <c r="E548" s="142" t="s">
        <v>19</v>
      </c>
      <c r="F548" s="143" t="s">
        <v>722</v>
      </c>
      <c r="H548" s="142" t="s">
        <v>19</v>
      </c>
      <c r="I548" s="144"/>
      <c r="L548" s="141"/>
      <c r="M548" s="145"/>
      <c r="T548" s="146"/>
      <c r="AT548" s="142" t="s">
        <v>137</v>
      </c>
      <c r="AU548" s="142" t="s">
        <v>83</v>
      </c>
      <c r="AV548" s="12" t="s">
        <v>81</v>
      </c>
      <c r="AW548" s="12" t="s">
        <v>37</v>
      </c>
      <c r="AX548" s="12" t="s">
        <v>76</v>
      </c>
      <c r="AY548" s="142" t="s">
        <v>123</v>
      </c>
    </row>
    <row r="549" spans="2:65" s="13" customFormat="1" ht="11.25">
      <c r="B549" s="147"/>
      <c r="D549" s="135" t="s">
        <v>137</v>
      </c>
      <c r="E549" s="148" t="s">
        <v>19</v>
      </c>
      <c r="F549" s="149" t="s">
        <v>208</v>
      </c>
      <c r="H549" s="150">
        <v>5</v>
      </c>
      <c r="I549" s="151"/>
      <c r="L549" s="147"/>
      <c r="M549" s="152"/>
      <c r="T549" s="153"/>
      <c r="AT549" s="148" t="s">
        <v>137</v>
      </c>
      <c r="AU549" s="148" t="s">
        <v>83</v>
      </c>
      <c r="AV549" s="13" t="s">
        <v>83</v>
      </c>
      <c r="AW549" s="13" t="s">
        <v>37</v>
      </c>
      <c r="AX549" s="13" t="s">
        <v>81</v>
      </c>
      <c r="AY549" s="148" t="s">
        <v>123</v>
      </c>
    </row>
    <row r="550" spans="2:65" s="1" customFormat="1" ht="21.75" customHeight="1">
      <c r="B550" s="32"/>
      <c r="C550" s="122" t="s">
        <v>723</v>
      </c>
      <c r="D550" s="122" t="s">
        <v>126</v>
      </c>
      <c r="E550" s="123" t="s">
        <v>724</v>
      </c>
      <c r="F550" s="124" t="s">
        <v>725</v>
      </c>
      <c r="G550" s="125" t="s">
        <v>211</v>
      </c>
      <c r="H550" s="126">
        <v>6.7</v>
      </c>
      <c r="I550" s="127"/>
      <c r="J550" s="128">
        <f>ROUND(I550*H550,2)</f>
        <v>0</v>
      </c>
      <c r="K550" s="124" t="s">
        <v>130</v>
      </c>
      <c r="L550" s="32"/>
      <c r="M550" s="129" t="s">
        <v>19</v>
      </c>
      <c r="N550" s="130" t="s">
        <v>47</v>
      </c>
      <c r="P550" s="131">
        <f>O550*H550</f>
        <v>0</v>
      </c>
      <c r="Q550" s="131">
        <v>1.5900000000000001E-3</v>
      </c>
      <c r="R550" s="131">
        <f>Q550*H550</f>
        <v>1.0653000000000001E-2</v>
      </c>
      <c r="S550" s="131">
        <v>0</v>
      </c>
      <c r="T550" s="132">
        <f>S550*H550</f>
        <v>0</v>
      </c>
      <c r="AR550" s="133" t="s">
        <v>314</v>
      </c>
      <c r="AT550" s="133" t="s">
        <v>126</v>
      </c>
      <c r="AU550" s="133" t="s">
        <v>83</v>
      </c>
      <c r="AY550" s="17" t="s">
        <v>123</v>
      </c>
      <c r="BE550" s="134">
        <f>IF(N550="základní",J550,0)</f>
        <v>0</v>
      </c>
      <c r="BF550" s="134">
        <f>IF(N550="snížená",J550,0)</f>
        <v>0</v>
      </c>
      <c r="BG550" s="134">
        <f>IF(N550="zákl. přenesená",J550,0)</f>
        <v>0</v>
      </c>
      <c r="BH550" s="134">
        <f>IF(N550="sníž. přenesená",J550,0)</f>
        <v>0</v>
      </c>
      <c r="BI550" s="134">
        <f>IF(N550="nulová",J550,0)</f>
        <v>0</v>
      </c>
      <c r="BJ550" s="17" t="s">
        <v>81</v>
      </c>
      <c r="BK550" s="134">
        <f>ROUND(I550*H550,2)</f>
        <v>0</v>
      </c>
      <c r="BL550" s="17" t="s">
        <v>314</v>
      </c>
      <c r="BM550" s="133" t="s">
        <v>726</v>
      </c>
    </row>
    <row r="551" spans="2:65" s="1" customFormat="1" ht="11.25">
      <c r="B551" s="32"/>
      <c r="D551" s="135" t="s">
        <v>133</v>
      </c>
      <c r="F551" s="136" t="s">
        <v>727</v>
      </c>
      <c r="I551" s="137"/>
      <c r="L551" s="32"/>
      <c r="M551" s="138"/>
      <c r="T551" s="53"/>
      <c r="AT551" s="17" t="s">
        <v>133</v>
      </c>
      <c r="AU551" s="17" t="s">
        <v>83</v>
      </c>
    </row>
    <row r="552" spans="2:65" s="1" customFormat="1" ht="11.25">
      <c r="B552" s="32"/>
      <c r="D552" s="139" t="s">
        <v>135</v>
      </c>
      <c r="F552" s="140" t="s">
        <v>728</v>
      </c>
      <c r="I552" s="137"/>
      <c r="L552" s="32"/>
      <c r="M552" s="138"/>
      <c r="T552" s="53"/>
      <c r="AT552" s="17" t="s">
        <v>135</v>
      </c>
      <c r="AU552" s="17" t="s">
        <v>83</v>
      </c>
    </row>
    <row r="553" spans="2:65" s="12" customFormat="1" ht="11.25">
      <c r="B553" s="141"/>
      <c r="D553" s="135" t="s">
        <v>137</v>
      </c>
      <c r="E553" s="142" t="s">
        <v>19</v>
      </c>
      <c r="F553" s="143" t="s">
        <v>703</v>
      </c>
      <c r="H553" s="142" t="s">
        <v>19</v>
      </c>
      <c r="I553" s="144"/>
      <c r="L553" s="141"/>
      <c r="M553" s="145"/>
      <c r="T553" s="146"/>
      <c r="AT553" s="142" t="s">
        <v>137</v>
      </c>
      <c r="AU553" s="142" t="s">
        <v>83</v>
      </c>
      <c r="AV553" s="12" t="s">
        <v>81</v>
      </c>
      <c r="AW553" s="12" t="s">
        <v>37</v>
      </c>
      <c r="AX553" s="12" t="s">
        <v>76</v>
      </c>
      <c r="AY553" s="142" t="s">
        <v>123</v>
      </c>
    </row>
    <row r="554" spans="2:65" s="13" customFormat="1" ht="11.25">
      <c r="B554" s="147"/>
      <c r="D554" s="135" t="s">
        <v>137</v>
      </c>
      <c r="E554" s="148" t="s">
        <v>19</v>
      </c>
      <c r="F554" s="149" t="s">
        <v>704</v>
      </c>
      <c r="H554" s="150">
        <v>6.7</v>
      </c>
      <c r="I554" s="151"/>
      <c r="L554" s="147"/>
      <c r="M554" s="152"/>
      <c r="T554" s="153"/>
      <c r="AT554" s="148" t="s">
        <v>137</v>
      </c>
      <c r="AU554" s="148" t="s">
        <v>83</v>
      </c>
      <c r="AV554" s="13" t="s">
        <v>83</v>
      </c>
      <c r="AW554" s="13" t="s">
        <v>37</v>
      </c>
      <c r="AX554" s="13" t="s">
        <v>81</v>
      </c>
      <c r="AY554" s="148" t="s">
        <v>123</v>
      </c>
    </row>
    <row r="555" spans="2:65" s="1" customFormat="1" ht="16.5" customHeight="1">
      <c r="B555" s="32"/>
      <c r="C555" s="122" t="s">
        <v>729</v>
      </c>
      <c r="D555" s="122" t="s">
        <v>126</v>
      </c>
      <c r="E555" s="123" t="s">
        <v>730</v>
      </c>
      <c r="F555" s="124" t="s">
        <v>731</v>
      </c>
      <c r="G555" s="125" t="s">
        <v>211</v>
      </c>
      <c r="H555" s="126">
        <v>60.55</v>
      </c>
      <c r="I555" s="127"/>
      <c r="J555" s="128">
        <f>ROUND(I555*H555,2)</f>
        <v>0</v>
      </c>
      <c r="K555" s="124" t="s">
        <v>130</v>
      </c>
      <c r="L555" s="32"/>
      <c r="M555" s="129" t="s">
        <v>19</v>
      </c>
      <c r="N555" s="130" t="s">
        <v>47</v>
      </c>
      <c r="P555" s="131">
        <f>O555*H555</f>
        <v>0</v>
      </c>
      <c r="Q555" s="131">
        <v>2.4199999999999998E-3</v>
      </c>
      <c r="R555" s="131">
        <f>Q555*H555</f>
        <v>0.14653099999999999</v>
      </c>
      <c r="S555" s="131">
        <v>0</v>
      </c>
      <c r="T555" s="132">
        <f>S555*H555</f>
        <v>0</v>
      </c>
      <c r="AR555" s="133" t="s">
        <v>314</v>
      </c>
      <c r="AT555" s="133" t="s">
        <v>126</v>
      </c>
      <c r="AU555" s="133" t="s">
        <v>83</v>
      </c>
      <c r="AY555" s="17" t="s">
        <v>123</v>
      </c>
      <c r="BE555" s="134">
        <f>IF(N555="základní",J555,0)</f>
        <v>0</v>
      </c>
      <c r="BF555" s="134">
        <f>IF(N555="snížená",J555,0)</f>
        <v>0</v>
      </c>
      <c r="BG555" s="134">
        <f>IF(N555="zákl. přenesená",J555,0)</f>
        <v>0</v>
      </c>
      <c r="BH555" s="134">
        <f>IF(N555="sníž. přenesená",J555,0)</f>
        <v>0</v>
      </c>
      <c r="BI555" s="134">
        <f>IF(N555="nulová",J555,0)</f>
        <v>0</v>
      </c>
      <c r="BJ555" s="17" t="s">
        <v>81</v>
      </c>
      <c r="BK555" s="134">
        <f>ROUND(I555*H555,2)</f>
        <v>0</v>
      </c>
      <c r="BL555" s="17" t="s">
        <v>314</v>
      </c>
      <c r="BM555" s="133" t="s">
        <v>732</v>
      </c>
    </row>
    <row r="556" spans="2:65" s="1" customFormat="1" ht="11.25">
      <c r="B556" s="32"/>
      <c r="D556" s="135" t="s">
        <v>133</v>
      </c>
      <c r="F556" s="136" t="s">
        <v>733</v>
      </c>
      <c r="I556" s="137"/>
      <c r="L556" s="32"/>
      <c r="M556" s="138"/>
      <c r="T556" s="53"/>
      <c r="AT556" s="17" t="s">
        <v>133</v>
      </c>
      <c r="AU556" s="17" t="s">
        <v>83</v>
      </c>
    </row>
    <row r="557" spans="2:65" s="1" customFormat="1" ht="11.25">
      <c r="B557" s="32"/>
      <c r="D557" s="139" t="s">
        <v>135</v>
      </c>
      <c r="F557" s="140" t="s">
        <v>734</v>
      </c>
      <c r="I557" s="137"/>
      <c r="L557" s="32"/>
      <c r="M557" s="138"/>
      <c r="T557" s="53"/>
      <c r="AT557" s="17" t="s">
        <v>135</v>
      </c>
      <c r="AU557" s="17" t="s">
        <v>83</v>
      </c>
    </row>
    <row r="558" spans="2:65" s="12" customFormat="1" ht="11.25">
      <c r="B558" s="141"/>
      <c r="D558" s="135" t="s">
        <v>137</v>
      </c>
      <c r="E558" s="142" t="s">
        <v>19</v>
      </c>
      <c r="F558" s="143" t="s">
        <v>735</v>
      </c>
      <c r="H558" s="142" t="s">
        <v>19</v>
      </c>
      <c r="I558" s="144"/>
      <c r="L558" s="141"/>
      <c r="M558" s="145"/>
      <c r="T558" s="146"/>
      <c r="AT558" s="142" t="s">
        <v>137</v>
      </c>
      <c r="AU558" s="142" t="s">
        <v>83</v>
      </c>
      <c r="AV558" s="12" t="s">
        <v>81</v>
      </c>
      <c r="AW558" s="12" t="s">
        <v>37</v>
      </c>
      <c r="AX558" s="12" t="s">
        <v>76</v>
      </c>
      <c r="AY558" s="142" t="s">
        <v>123</v>
      </c>
    </row>
    <row r="559" spans="2:65" s="12" customFormat="1" ht="11.25">
      <c r="B559" s="141"/>
      <c r="D559" s="135" t="s">
        <v>137</v>
      </c>
      <c r="E559" s="142" t="s">
        <v>19</v>
      </c>
      <c r="F559" s="143" t="s">
        <v>188</v>
      </c>
      <c r="H559" s="142" t="s">
        <v>19</v>
      </c>
      <c r="I559" s="144"/>
      <c r="L559" s="141"/>
      <c r="M559" s="145"/>
      <c r="T559" s="146"/>
      <c r="AT559" s="142" t="s">
        <v>137</v>
      </c>
      <c r="AU559" s="142" t="s">
        <v>83</v>
      </c>
      <c r="AV559" s="12" t="s">
        <v>81</v>
      </c>
      <c r="AW559" s="12" t="s">
        <v>37</v>
      </c>
      <c r="AX559" s="12" t="s">
        <v>76</v>
      </c>
      <c r="AY559" s="142" t="s">
        <v>123</v>
      </c>
    </row>
    <row r="560" spans="2:65" s="13" customFormat="1" ht="11.25">
      <c r="B560" s="147"/>
      <c r="D560" s="135" t="s">
        <v>137</v>
      </c>
      <c r="E560" s="148" t="s">
        <v>19</v>
      </c>
      <c r="F560" s="149" t="s">
        <v>712</v>
      </c>
      <c r="H560" s="150">
        <v>12</v>
      </c>
      <c r="I560" s="151"/>
      <c r="L560" s="147"/>
      <c r="M560" s="152"/>
      <c r="T560" s="153"/>
      <c r="AT560" s="148" t="s">
        <v>137</v>
      </c>
      <c r="AU560" s="148" t="s">
        <v>83</v>
      </c>
      <c r="AV560" s="13" t="s">
        <v>83</v>
      </c>
      <c r="AW560" s="13" t="s">
        <v>37</v>
      </c>
      <c r="AX560" s="13" t="s">
        <v>76</v>
      </c>
      <c r="AY560" s="148" t="s">
        <v>123</v>
      </c>
    </row>
    <row r="561" spans="2:65" s="12" customFormat="1" ht="11.25">
      <c r="B561" s="141"/>
      <c r="D561" s="135" t="s">
        <v>137</v>
      </c>
      <c r="E561" s="142" t="s">
        <v>19</v>
      </c>
      <c r="F561" s="143" t="s">
        <v>736</v>
      </c>
      <c r="H561" s="142" t="s">
        <v>19</v>
      </c>
      <c r="I561" s="144"/>
      <c r="L561" s="141"/>
      <c r="M561" s="145"/>
      <c r="T561" s="146"/>
      <c r="AT561" s="142" t="s">
        <v>137</v>
      </c>
      <c r="AU561" s="142" t="s">
        <v>83</v>
      </c>
      <c r="AV561" s="12" t="s">
        <v>81</v>
      </c>
      <c r="AW561" s="12" t="s">
        <v>37</v>
      </c>
      <c r="AX561" s="12" t="s">
        <v>76</v>
      </c>
      <c r="AY561" s="142" t="s">
        <v>123</v>
      </c>
    </row>
    <row r="562" spans="2:65" s="13" customFormat="1" ht="11.25">
      <c r="B562" s="147"/>
      <c r="D562" s="135" t="s">
        <v>137</v>
      </c>
      <c r="E562" s="148" t="s">
        <v>19</v>
      </c>
      <c r="F562" s="149" t="s">
        <v>737</v>
      </c>
      <c r="H562" s="150">
        <v>16.350000000000001</v>
      </c>
      <c r="I562" s="151"/>
      <c r="L562" s="147"/>
      <c r="M562" s="152"/>
      <c r="T562" s="153"/>
      <c r="AT562" s="148" t="s">
        <v>137</v>
      </c>
      <c r="AU562" s="148" t="s">
        <v>83</v>
      </c>
      <c r="AV562" s="13" t="s">
        <v>83</v>
      </c>
      <c r="AW562" s="13" t="s">
        <v>37</v>
      </c>
      <c r="AX562" s="13" t="s">
        <v>76</v>
      </c>
      <c r="AY562" s="148" t="s">
        <v>123</v>
      </c>
    </row>
    <row r="563" spans="2:65" s="12" customFormat="1" ht="11.25">
      <c r="B563" s="141"/>
      <c r="D563" s="135" t="s">
        <v>137</v>
      </c>
      <c r="E563" s="142" t="s">
        <v>19</v>
      </c>
      <c r="F563" s="143" t="s">
        <v>196</v>
      </c>
      <c r="H563" s="142" t="s">
        <v>19</v>
      </c>
      <c r="I563" s="144"/>
      <c r="L563" s="141"/>
      <c r="M563" s="145"/>
      <c r="T563" s="146"/>
      <c r="AT563" s="142" t="s">
        <v>137</v>
      </c>
      <c r="AU563" s="142" t="s">
        <v>83</v>
      </c>
      <c r="AV563" s="12" t="s">
        <v>81</v>
      </c>
      <c r="AW563" s="12" t="s">
        <v>37</v>
      </c>
      <c r="AX563" s="12" t="s">
        <v>76</v>
      </c>
      <c r="AY563" s="142" t="s">
        <v>123</v>
      </c>
    </row>
    <row r="564" spans="2:65" s="13" customFormat="1" ht="11.25">
      <c r="B564" s="147"/>
      <c r="D564" s="135" t="s">
        <v>137</v>
      </c>
      <c r="E564" s="148" t="s">
        <v>19</v>
      </c>
      <c r="F564" s="149" t="s">
        <v>714</v>
      </c>
      <c r="H564" s="150">
        <v>16</v>
      </c>
      <c r="I564" s="151"/>
      <c r="L564" s="147"/>
      <c r="M564" s="152"/>
      <c r="T564" s="153"/>
      <c r="AT564" s="148" t="s">
        <v>137</v>
      </c>
      <c r="AU564" s="148" t="s">
        <v>83</v>
      </c>
      <c r="AV564" s="13" t="s">
        <v>83</v>
      </c>
      <c r="AW564" s="13" t="s">
        <v>37</v>
      </c>
      <c r="AX564" s="13" t="s">
        <v>76</v>
      </c>
      <c r="AY564" s="148" t="s">
        <v>123</v>
      </c>
    </row>
    <row r="565" spans="2:65" s="12" customFormat="1" ht="11.25">
      <c r="B565" s="141"/>
      <c r="D565" s="135" t="s">
        <v>137</v>
      </c>
      <c r="E565" s="142" t="s">
        <v>19</v>
      </c>
      <c r="F565" s="143" t="s">
        <v>199</v>
      </c>
      <c r="H565" s="142" t="s">
        <v>19</v>
      </c>
      <c r="I565" s="144"/>
      <c r="L565" s="141"/>
      <c r="M565" s="145"/>
      <c r="T565" s="146"/>
      <c r="AT565" s="142" t="s">
        <v>137</v>
      </c>
      <c r="AU565" s="142" t="s">
        <v>83</v>
      </c>
      <c r="AV565" s="12" t="s">
        <v>81</v>
      </c>
      <c r="AW565" s="12" t="s">
        <v>37</v>
      </c>
      <c r="AX565" s="12" t="s">
        <v>76</v>
      </c>
      <c r="AY565" s="142" t="s">
        <v>123</v>
      </c>
    </row>
    <row r="566" spans="2:65" s="13" customFormat="1" ht="11.25">
      <c r="B566" s="147"/>
      <c r="D566" s="135" t="s">
        <v>137</v>
      </c>
      <c r="E566" s="148" t="s">
        <v>19</v>
      </c>
      <c r="F566" s="149" t="s">
        <v>715</v>
      </c>
      <c r="H566" s="150">
        <v>16.2</v>
      </c>
      <c r="I566" s="151"/>
      <c r="L566" s="147"/>
      <c r="M566" s="152"/>
      <c r="T566" s="153"/>
      <c r="AT566" s="148" t="s">
        <v>137</v>
      </c>
      <c r="AU566" s="148" t="s">
        <v>83</v>
      </c>
      <c r="AV566" s="13" t="s">
        <v>83</v>
      </c>
      <c r="AW566" s="13" t="s">
        <v>37</v>
      </c>
      <c r="AX566" s="13" t="s">
        <v>76</v>
      </c>
      <c r="AY566" s="148" t="s">
        <v>123</v>
      </c>
    </row>
    <row r="567" spans="2:65" s="14" customFormat="1" ht="11.25">
      <c r="B567" s="154"/>
      <c r="D567" s="135" t="s">
        <v>137</v>
      </c>
      <c r="E567" s="155" t="s">
        <v>19</v>
      </c>
      <c r="F567" s="156" t="s">
        <v>180</v>
      </c>
      <c r="H567" s="157">
        <v>60.55</v>
      </c>
      <c r="I567" s="158"/>
      <c r="L567" s="154"/>
      <c r="M567" s="159"/>
      <c r="T567" s="160"/>
      <c r="AT567" s="155" t="s">
        <v>137</v>
      </c>
      <c r="AU567" s="155" t="s">
        <v>83</v>
      </c>
      <c r="AV567" s="14" t="s">
        <v>131</v>
      </c>
      <c r="AW567" s="14" t="s">
        <v>37</v>
      </c>
      <c r="AX567" s="14" t="s">
        <v>81</v>
      </c>
      <c r="AY567" s="155" t="s">
        <v>123</v>
      </c>
    </row>
    <row r="568" spans="2:65" s="1" customFormat="1" ht="16.5" customHeight="1">
      <c r="B568" s="32"/>
      <c r="C568" s="122" t="s">
        <v>738</v>
      </c>
      <c r="D568" s="122" t="s">
        <v>126</v>
      </c>
      <c r="E568" s="123" t="s">
        <v>739</v>
      </c>
      <c r="F568" s="124" t="s">
        <v>740</v>
      </c>
      <c r="G568" s="125" t="s">
        <v>264</v>
      </c>
      <c r="H568" s="126">
        <v>78</v>
      </c>
      <c r="I568" s="127"/>
      <c r="J568" s="128">
        <f>ROUND(I568*H568,2)</f>
        <v>0</v>
      </c>
      <c r="K568" s="124" t="s">
        <v>130</v>
      </c>
      <c r="L568" s="32"/>
      <c r="M568" s="129" t="s">
        <v>19</v>
      </c>
      <c r="N568" s="130" t="s">
        <v>47</v>
      </c>
      <c r="P568" s="131">
        <f>O568*H568</f>
        <v>0</v>
      </c>
      <c r="Q568" s="131">
        <v>0</v>
      </c>
      <c r="R568" s="131">
        <f>Q568*H568</f>
        <v>0</v>
      </c>
      <c r="S568" s="131">
        <v>0</v>
      </c>
      <c r="T568" s="132">
        <f>S568*H568</f>
        <v>0</v>
      </c>
      <c r="AR568" s="133" t="s">
        <v>314</v>
      </c>
      <c r="AT568" s="133" t="s">
        <v>126</v>
      </c>
      <c r="AU568" s="133" t="s">
        <v>83</v>
      </c>
      <c r="AY568" s="17" t="s">
        <v>123</v>
      </c>
      <c r="BE568" s="134">
        <f>IF(N568="základní",J568,0)</f>
        <v>0</v>
      </c>
      <c r="BF568" s="134">
        <f>IF(N568="snížená",J568,0)</f>
        <v>0</v>
      </c>
      <c r="BG568" s="134">
        <f>IF(N568="zákl. přenesená",J568,0)</f>
        <v>0</v>
      </c>
      <c r="BH568" s="134">
        <f>IF(N568="sníž. přenesená",J568,0)</f>
        <v>0</v>
      </c>
      <c r="BI568" s="134">
        <f>IF(N568="nulová",J568,0)</f>
        <v>0</v>
      </c>
      <c r="BJ568" s="17" t="s">
        <v>81</v>
      </c>
      <c r="BK568" s="134">
        <f>ROUND(I568*H568,2)</f>
        <v>0</v>
      </c>
      <c r="BL568" s="17" t="s">
        <v>314</v>
      </c>
      <c r="BM568" s="133" t="s">
        <v>741</v>
      </c>
    </row>
    <row r="569" spans="2:65" s="1" customFormat="1" ht="19.5">
      <c r="B569" s="32"/>
      <c r="D569" s="135" t="s">
        <v>133</v>
      </c>
      <c r="F569" s="136" t="s">
        <v>742</v>
      </c>
      <c r="I569" s="137"/>
      <c r="L569" s="32"/>
      <c r="M569" s="138"/>
      <c r="T569" s="53"/>
      <c r="AT569" s="17" t="s">
        <v>133</v>
      </c>
      <c r="AU569" s="17" t="s">
        <v>83</v>
      </c>
    </row>
    <row r="570" spans="2:65" s="1" customFormat="1" ht="11.25">
      <c r="B570" s="32"/>
      <c r="D570" s="139" t="s">
        <v>135</v>
      </c>
      <c r="F570" s="140" t="s">
        <v>743</v>
      </c>
      <c r="I570" s="137"/>
      <c r="L570" s="32"/>
      <c r="M570" s="138"/>
      <c r="T570" s="53"/>
      <c r="AT570" s="17" t="s">
        <v>135</v>
      </c>
      <c r="AU570" s="17" t="s">
        <v>83</v>
      </c>
    </row>
    <row r="571" spans="2:65" s="12" customFormat="1" ht="11.25">
      <c r="B571" s="141"/>
      <c r="D571" s="135" t="s">
        <v>137</v>
      </c>
      <c r="E571" s="142" t="s">
        <v>19</v>
      </c>
      <c r="F571" s="143" t="s">
        <v>744</v>
      </c>
      <c r="H571" s="142" t="s">
        <v>19</v>
      </c>
      <c r="I571" s="144"/>
      <c r="L571" s="141"/>
      <c r="M571" s="145"/>
      <c r="T571" s="146"/>
      <c r="AT571" s="142" t="s">
        <v>137</v>
      </c>
      <c r="AU571" s="142" t="s">
        <v>83</v>
      </c>
      <c r="AV571" s="12" t="s">
        <v>81</v>
      </c>
      <c r="AW571" s="12" t="s">
        <v>37</v>
      </c>
      <c r="AX571" s="12" t="s">
        <v>76</v>
      </c>
      <c r="AY571" s="142" t="s">
        <v>123</v>
      </c>
    </row>
    <row r="572" spans="2:65" s="13" customFormat="1" ht="11.25">
      <c r="B572" s="147"/>
      <c r="D572" s="135" t="s">
        <v>137</v>
      </c>
      <c r="E572" s="148" t="s">
        <v>19</v>
      </c>
      <c r="F572" s="149" t="s">
        <v>745</v>
      </c>
      <c r="H572" s="150">
        <v>78</v>
      </c>
      <c r="I572" s="151"/>
      <c r="L572" s="147"/>
      <c r="M572" s="152"/>
      <c r="T572" s="153"/>
      <c r="AT572" s="148" t="s">
        <v>137</v>
      </c>
      <c r="AU572" s="148" t="s">
        <v>83</v>
      </c>
      <c r="AV572" s="13" t="s">
        <v>83</v>
      </c>
      <c r="AW572" s="13" t="s">
        <v>37</v>
      </c>
      <c r="AX572" s="13" t="s">
        <v>81</v>
      </c>
      <c r="AY572" s="148" t="s">
        <v>123</v>
      </c>
    </row>
    <row r="573" spans="2:65" s="1" customFormat="1" ht="16.5" customHeight="1">
      <c r="B573" s="32"/>
      <c r="C573" s="122" t="s">
        <v>746</v>
      </c>
      <c r="D573" s="122" t="s">
        <v>126</v>
      </c>
      <c r="E573" s="123" t="s">
        <v>747</v>
      </c>
      <c r="F573" s="124" t="s">
        <v>748</v>
      </c>
      <c r="G573" s="125" t="s">
        <v>211</v>
      </c>
      <c r="H573" s="126">
        <v>51.34</v>
      </c>
      <c r="I573" s="127"/>
      <c r="J573" s="128">
        <f>ROUND(I573*H573,2)</f>
        <v>0</v>
      </c>
      <c r="K573" s="124" t="s">
        <v>19</v>
      </c>
      <c r="L573" s="32"/>
      <c r="M573" s="129" t="s">
        <v>19</v>
      </c>
      <c r="N573" s="130" t="s">
        <v>47</v>
      </c>
      <c r="P573" s="131">
        <f>O573*H573</f>
        <v>0</v>
      </c>
      <c r="Q573" s="131">
        <v>0</v>
      </c>
      <c r="R573" s="131">
        <f>Q573*H573</f>
        <v>0</v>
      </c>
      <c r="S573" s="131">
        <v>0</v>
      </c>
      <c r="T573" s="132">
        <f>S573*H573</f>
        <v>0</v>
      </c>
      <c r="AR573" s="133" t="s">
        <v>314</v>
      </c>
      <c r="AT573" s="133" t="s">
        <v>126</v>
      </c>
      <c r="AU573" s="133" t="s">
        <v>83</v>
      </c>
      <c r="AY573" s="17" t="s">
        <v>123</v>
      </c>
      <c r="BE573" s="134">
        <f>IF(N573="základní",J573,0)</f>
        <v>0</v>
      </c>
      <c r="BF573" s="134">
        <f>IF(N573="snížená",J573,0)</f>
        <v>0</v>
      </c>
      <c r="BG573" s="134">
        <f>IF(N573="zákl. přenesená",J573,0)</f>
        <v>0</v>
      </c>
      <c r="BH573" s="134">
        <f>IF(N573="sníž. přenesená",J573,0)</f>
        <v>0</v>
      </c>
      <c r="BI573" s="134">
        <f>IF(N573="nulová",J573,0)</f>
        <v>0</v>
      </c>
      <c r="BJ573" s="17" t="s">
        <v>81</v>
      </c>
      <c r="BK573" s="134">
        <f>ROUND(I573*H573,2)</f>
        <v>0</v>
      </c>
      <c r="BL573" s="17" t="s">
        <v>314</v>
      </c>
      <c r="BM573" s="133" t="s">
        <v>749</v>
      </c>
    </row>
    <row r="574" spans="2:65" s="1" customFormat="1" ht="11.25">
      <c r="B574" s="32"/>
      <c r="D574" s="135" t="s">
        <v>133</v>
      </c>
      <c r="F574" s="136" t="s">
        <v>748</v>
      </c>
      <c r="I574" s="137"/>
      <c r="L574" s="32"/>
      <c r="M574" s="138"/>
      <c r="T574" s="53"/>
      <c r="AT574" s="17" t="s">
        <v>133</v>
      </c>
      <c r="AU574" s="17" t="s">
        <v>83</v>
      </c>
    </row>
    <row r="575" spans="2:65" s="12" customFormat="1" ht="11.25">
      <c r="B575" s="141"/>
      <c r="D575" s="135" t="s">
        <v>137</v>
      </c>
      <c r="E575" s="142" t="s">
        <v>19</v>
      </c>
      <c r="F575" s="143" t="s">
        <v>750</v>
      </c>
      <c r="H575" s="142" t="s">
        <v>19</v>
      </c>
      <c r="I575" s="144"/>
      <c r="L575" s="141"/>
      <c r="M575" s="145"/>
      <c r="T575" s="146"/>
      <c r="AT575" s="142" t="s">
        <v>137</v>
      </c>
      <c r="AU575" s="142" t="s">
        <v>83</v>
      </c>
      <c r="AV575" s="12" t="s">
        <v>81</v>
      </c>
      <c r="AW575" s="12" t="s">
        <v>37</v>
      </c>
      <c r="AX575" s="12" t="s">
        <v>76</v>
      </c>
      <c r="AY575" s="142" t="s">
        <v>123</v>
      </c>
    </row>
    <row r="576" spans="2:65" s="13" customFormat="1" ht="11.25">
      <c r="B576" s="147"/>
      <c r="D576" s="135" t="s">
        <v>137</v>
      </c>
      <c r="E576" s="148" t="s">
        <v>19</v>
      </c>
      <c r="F576" s="149" t="s">
        <v>751</v>
      </c>
      <c r="H576" s="150">
        <v>51.34</v>
      </c>
      <c r="I576" s="151"/>
      <c r="L576" s="147"/>
      <c r="M576" s="152"/>
      <c r="T576" s="153"/>
      <c r="AT576" s="148" t="s">
        <v>137</v>
      </c>
      <c r="AU576" s="148" t="s">
        <v>83</v>
      </c>
      <c r="AV576" s="13" t="s">
        <v>83</v>
      </c>
      <c r="AW576" s="13" t="s">
        <v>37</v>
      </c>
      <c r="AX576" s="13" t="s">
        <v>81</v>
      </c>
      <c r="AY576" s="148" t="s">
        <v>123</v>
      </c>
    </row>
    <row r="577" spans="2:65" s="1" customFormat="1" ht="16.5" customHeight="1">
      <c r="B577" s="32"/>
      <c r="C577" s="122" t="s">
        <v>752</v>
      </c>
      <c r="D577" s="122" t="s">
        <v>126</v>
      </c>
      <c r="E577" s="123" t="s">
        <v>753</v>
      </c>
      <c r="F577" s="124" t="s">
        <v>754</v>
      </c>
      <c r="G577" s="125" t="s">
        <v>211</v>
      </c>
      <c r="H577" s="126">
        <v>78.08</v>
      </c>
      <c r="I577" s="127"/>
      <c r="J577" s="128">
        <f>ROUND(I577*H577,2)</f>
        <v>0</v>
      </c>
      <c r="K577" s="124" t="s">
        <v>19</v>
      </c>
      <c r="L577" s="32"/>
      <c r="M577" s="129" t="s">
        <v>19</v>
      </c>
      <c r="N577" s="130" t="s">
        <v>47</v>
      </c>
      <c r="P577" s="131">
        <f>O577*H577</f>
        <v>0</v>
      </c>
      <c r="Q577" s="131">
        <v>0</v>
      </c>
      <c r="R577" s="131">
        <f>Q577*H577</f>
        <v>0</v>
      </c>
      <c r="S577" s="131">
        <v>0</v>
      </c>
      <c r="T577" s="132">
        <f>S577*H577</f>
        <v>0</v>
      </c>
      <c r="AR577" s="133" t="s">
        <v>314</v>
      </c>
      <c r="AT577" s="133" t="s">
        <v>126</v>
      </c>
      <c r="AU577" s="133" t="s">
        <v>83</v>
      </c>
      <c r="AY577" s="17" t="s">
        <v>123</v>
      </c>
      <c r="BE577" s="134">
        <f>IF(N577="základní",J577,0)</f>
        <v>0</v>
      </c>
      <c r="BF577" s="134">
        <f>IF(N577="snížená",J577,0)</f>
        <v>0</v>
      </c>
      <c r="BG577" s="134">
        <f>IF(N577="zákl. přenesená",J577,0)</f>
        <v>0</v>
      </c>
      <c r="BH577" s="134">
        <f>IF(N577="sníž. přenesená",J577,0)</f>
        <v>0</v>
      </c>
      <c r="BI577" s="134">
        <f>IF(N577="nulová",J577,0)</f>
        <v>0</v>
      </c>
      <c r="BJ577" s="17" t="s">
        <v>81</v>
      </c>
      <c r="BK577" s="134">
        <f>ROUND(I577*H577,2)</f>
        <v>0</v>
      </c>
      <c r="BL577" s="17" t="s">
        <v>314</v>
      </c>
      <c r="BM577" s="133" t="s">
        <v>755</v>
      </c>
    </row>
    <row r="578" spans="2:65" s="1" customFormat="1" ht="11.25">
      <c r="B578" s="32"/>
      <c r="D578" s="135" t="s">
        <v>133</v>
      </c>
      <c r="F578" s="136" t="s">
        <v>754</v>
      </c>
      <c r="I578" s="137"/>
      <c r="L578" s="32"/>
      <c r="M578" s="138"/>
      <c r="T578" s="53"/>
      <c r="AT578" s="17" t="s">
        <v>133</v>
      </c>
      <c r="AU578" s="17" t="s">
        <v>83</v>
      </c>
    </row>
    <row r="579" spans="2:65" s="13" customFormat="1" ht="11.25">
      <c r="B579" s="147"/>
      <c r="D579" s="135" t="s">
        <v>137</v>
      </c>
      <c r="E579" s="148" t="s">
        <v>19</v>
      </c>
      <c r="F579" s="149" t="s">
        <v>756</v>
      </c>
      <c r="H579" s="150">
        <v>78.08</v>
      </c>
      <c r="I579" s="151"/>
      <c r="L579" s="147"/>
      <c r="M579" s="152"/>
      <c r="T579" s="153"/>
      <c r="AT579" s="148" t="s">
        <v>137</v>
      </c>
      <c r="AU579" s="148" t="s">
        <v>83</v>
      </c>
      <c r="AV579" s="13" t="s">
        <v>83</v>
      </c>
      <c r="AW579" s="13" t="s">
        <v>37</v>
      </c>
      <c r="AX579" s="13" t="s">
        <v>81</v>
      </c>
      <c r="AY579" s="148" t="s">
        <v>123</v>
      </c>
    </row>
    <row r="580" spans="2:65" s="1" customFormat="1" ht="16.5" customHeight="1">
      <c r="B580" s="32"/>
      <c r="C580" s="122" t="s">
        <v>757</v>
      </c>
      <c r="D580" s="122" t="s">
        <v>126</v>
      </c>
      <c r="E580" s="123" t="s">
        <v>758</v>
      </c>
      <c r="F580" s="124" t="s">
        <v>759</v>
      </c>
      <c r="G580" s="125" t="s">
        <v>211</v>
      </c>
      <c r="H580" s="126">
        <v>171.5</v>
      </c>
      <c r="I580" s="127"/>
      <c r="J580" s="128">
        <f>ROUND(I580*H580,2)</f>
        <v>0</v>
      </c>
      <c r="K580" s="124" t="s">
        <v>19</v>
      </c>
      <c r="L580" s="32"/>
      <c r="M580" s="129" t="s">
        <v>19</v>
      </c>
      <c r="N580" s="130" t="s">
        <v>47</v>
      </c>
      <c r="P580" s="131">
        <f>O580*H580</f>
        <v>0</v>
      </c>
      <c r="Q580" s="131">
        <v>0</v>
      </c>
      <c r="R580" s="131">
        <f>Q580*H580</f>
        <v>0</v>
      </c>
      <c r="S580" s="131">
        <v>0</v>
      </c>
      <c r="T580" s="132">
        <f>S580*H580</f>
        <v>0</v>
      </c>
      <c r="AR580" s="133" t="s">
        <v>314</v>
      </c>
      <c r="AT580" s="133" t="s">
        <v>126</v>
      </c>
      <c r="AU580" s="133" t="s">
        <v>83</v>
      </c>
      <c r="AY580" s="17" t="s">
        <v>123</v>
      </c>
      <c r="BE580" s="134">
        <f>IF(N580="základní",J580,0)</f>
        <v>0</v>
      </c>
      <c r="BF580" s="134">
        <f>IF(N580="snížená",J580,0)</f>
        <v>0</v>
      </c>
      <c r="BG580" s="134">
        <f>IF(N580="zákl. přenesená",J580,0)</f>
        <v>0</v>
      </c>
      <c r="BH580" s="134">
        <f>IF(N580="sníž. přenesená",J580,0)</f>
        <v>0</v>
      </c>
      <c r="BI580" s="134">
        <f>IF(N580="nulová",J580,0)</f>
        <v>0</v>
      </c>
      <c r="BJ580" s="17" t="s">
        <v>81</v>
      </c>
      <c r="BK580" s="134">
        <f>ROUND(I580*H580,2)</f>
        <v>0</v>
      </c>
      <c r="BL580" s="17" t="s">
        <v>314</v>
      </c>
      <c r="BM580" s="133" t="s">
        <v>760</v>
      </c>
    </row>
    <row r="581" spans="2:65" s="1" customFormat="1" ht="11.25">
      <c r="B581" s="32"/>
      <c r="D581" s="135" t="s">
        <v>133</v>
      </c>
      <c r="F581" s="136" t="s">
        <v>759</v>
      </c>
      <c r="I581" s="137"/>
      <c r="L581" s="32"/>
      <c r="M581" s="138"/>
      <c r="T581" s="53"/>
      <c r="AT581" s="17" t="s">
        <v>133</v>
      </c>
      <c r="AU581" s="17" t="s">
        <v>83</v>
      </c>
    </row>
    <row r="582" spans="2:65" s="13" customFormat="1" ht="11.25">
      <c r="B582" s="147"/>
      <c r="D582" s="135" t="s">
        <v>137</v>
      </c>
      <c r="E582" s="148" t="s">
        <v>19</v>
      </c>
      <c r="F582" s="149" t="s">
        <v>761</v>
      </c>
      <c r="H582" s="150">
        <v>171.5</v>
      </c>
      <c r="I582" s="151"/>
      <c r="L582" s="147"/>
      <c r="M582" s="152"/>
      <c r="T582" s="153"/>
      <c r="AT582" s="148" t="s">
        <v>137</v>
      </c>
      <c r="AU582" s="148" t="s">
        <v>83</v>
      </c>
      <c r="AV582" s="13" t="s">
        <v>83</v>
      </c>
      <c r="AW582" s="13" t="s">
        <v>37</v>
      </c>
      <c r="AX582" s="13" t="s">
        <v>81</v>
      </c>
      <c r="AY582" s="148" t="s">
        <v>123</v>
      </c>
    </row>
    <row r="583" spans="2:65" s="1" customFormat="1" ht="21.75" customHeight="1">
      <c r="B583" s="32"/>
      <c r="C583" s="122" t="s">
        <v>762</v>
      </c>
      <c r="D583" s="122" t="s">
        <v>126</v>
      </c>
      <c r="E583" s="123" t="s">
        <v>763</v>
      </c>
      <c r="F583" s="124" t="s">
        <v>764</v>
      </c>
      <c r="G583" s="125" t="s">
        <v>445</v>
      </c>
      <c r="H583" s="126">
        <v>0.16</v>
      </c>
      <c r="I583" s="127"/>
      <c r="J583" s="128">
        <f>ROUND(I583*H583,2)</f>
        <v>0</v>
      </c>
      <c r="K583" s="124" t="s">
        <v>130</v>
      </c>
      <c r="L583" s="32"/>
      <c r="M583" s="129" t="s">
        <v>19</v>
      </c>
      <c r="N583" s="130" t="s">
        <v>47</v>
      </c>
      <c r="P583" s="131">
        <f>O583*H583</f>
        <v>0</v>
      </c>
      <c r="Q583" s="131">
        <v>0</v>
      </c>
      <c r="R583" s="131">
        <f>Q583*H583</f>
        <v>0</v>
      </c>
      <c r="S583" s="131">
        <v>0</v>
      </c>
      <c r="T583" s="132">
        <f>S583*H583</f>
        <v>0</v>
      </c>
      <c r="AR583" s="133" t="s">
        <v>314</v>
      </c>
      <c r="AT583" s="133" t="s">
        <v>126</v>
      </c>
      <c r="AU583" s="133" t="s">
        <v>83</v>
      </c>
      <c r="AY583" s="17" t="s">
        <v>123</v>
      </c>
      <c r="BE583" s="134">
        <f>IF(N583="základní",J583,0)</f>
        <v>0</v>
      </c>
      <c r="BF583" s="134">
        <f>IF(N583="snížená",J583,0)</f>
        <v>0</v>
      </c>
      <c r="BG583" s="134">
        <f>IF(N583="zákl. přenesená",J583,0)</f>
        <v>0</v>
      </c>
      <c r="BH583" s="134">
        <f>IF(N583="sníž. přenesená",J583,0)</f>
        <v>0</v>
      </c>
      <c r="BI583" s="134">
        <f>IF(N583="nulová",J583,0)</f>
        <v>0</v>
      </c>
      <c r="BJ583" s="17" t="s">
        <v>81</v>
      </c>
      <c r="BK583" s="134">
        <f>ROUND(I583*H583,2)</f>
        <v>0</v>
      </c>
      <c r="BL583" s="17" t="s">
        <v>314</v>
      </c>
      <c r="BM583" s="133" t="s">
        <v>765</v>
      </c>
    </row>
    <row r="584" spans="2:65" s="1" customFormat="1" ht="19.5">
      <c r="B584" s="32"/>
      <c r="D584" s="135" t="s">
        <v>133</v>
      </c>
      <c r="F584" s="136" t="s">
        <v>766</v>
      </c>
      <c r="I584" s="137"/>
      <c r="L584" s="32"/>
      <c r="M584" s="138"/>
      <c r="T584" s="53"/>
      <c r="AT584" s="17" t="s">
        <v>133</v>
      </c>
      <c r="AU584" s="17" t="s">
        <v>83</v>
      </c>
    </row>
    <row r="585" spans="2:65" s="1" customFormat="1" ht="11.25">
      <c r="B585" s="32"/>
      <c r="D585" s="139" t="s">
        <v>135</v>
      </c>
      <c r="F585" s="140" t="s">
        <v>767</v>
      </c>
      <c r="I585" s="137"/>
      <c r="L585" s="32"/>
      <c r="M585" s="138"/>
      <c r="T585" s="53"/>
      <c r="AT585" s="17" t="s">
        <v>135</v>
      </c>
      <c r="AU585" s="17" t="s">
        <v>83</v>
      </c>
    </row>
    <row r="586" spans="2:65" s="11" customFormat="1" ht="22.9" customHeight="1">
      <c r="B586" s="110"/>
      <c r="D586" s="111" t="s">
        <v>75</v>
      </c>
      <c r="E586" s="120" t="s">
        <v>768</v>
      </c>
      <c r="F586" s="120" t="s">
        <v>769</v>
      </c>
      <c r="I586" s="113"/>
      <c r="J586" s="121">
        <f>BK586</f>
        <v>0</v>
      </c>
      <c r="L586" s="110"/>
      <c r="M586" s="115"/>
      <c r="P586" s="116">
        <f>SUM(P587:P715)</f>
        <v>0</v>
      </c>
      <c r="R586" s="116">
        <f>SUM(R587:R715)</f>
        <v>2.4138757000000002</v>
      </c>
      <c r="T586" s="117">
        <f>SUM(T587:T715)</f>
        <v>0</v>
      </c>
      <c r="AR586" s="111" t="s">
        <v>83</v>
      </c>
      <c r="AT586" s="118" t="s">
        <v>75</v>
      </c>
      <c r="AU586" s="118" t="s">
        <v>81</v>
      </c>
      <c r="AY586" s="111" t="s">
        <v>123</v>
      </c>
      <c r="BK586" s="119">
        <f>SUM(BK587:BK715)</f>
        <v>0</v>
      </c>
    </row>
    <row r="587" spans="2:65" s="1" customFormat="1" ht="16.5" customHeight="1">
      <c r="B587" s="32"/>
      <c r="C587" s="122" t="s">
        <v>770</v>
      </c>
      <c r="D587" s="122" t="s">
        <v>126</v>
      </c>
      <c r="E587" s="123" t="s">
        <v>771</v>
      </c>
      <c r="F587" s="124" t="s">
        <v>772</v>
      </c>
      <c r="G587" s="125" t="s">
        <v>129</v>
      </c>
      <c r="H587" s="126">
        <v>354.12400000000002</v>
      </c>
      <c r="I587" s="127"/>
      <c r="J587" s="128">
        <f>ROUND(I587*H587,2)</f>
        <v>0</v>
      </c>
      <c r="K587" s="124" t="s">
        <v>502</v>
      </c>
      <c r="L587" s="32"/>
      <c r="M587" s="129" t="s">
        <v>19</v>
      </c>
      <c r="N587" s="130" t="s">
        <v>47</v>
      </c>
      <c r="P587" s="131">
        <f>O587*H587</f>
        <v>0</v>
      </c>
      <c r="Q587" s="131">
        <v>6.9999999999999994E-5</v>
      </c>
      <c r="R587" s="131">
        <f>Q587*H587</f>
        <v>2.478868E-2</v>
      </c>
      <c r="S587" s="131">
        <v>0</v>
      </c>
      <c r="T587" s="132">
        <f>S587*H587</f>
        <v>0</v>
      </c>
      <c r="AR587" s="133" t="s">
        <v>314</v>
      </c>
      <c r="AT587" s="133" t="s">
        <v>126</v>
      </c>
      <c r="AU587" s="133" t="s">
        <v>83</v>
      </c>
      <c r="AY587" s="17" t="s">
        <v>123</v>
      </c>
      <c r="BE587" s="134">
        <f>IF(N587="základní",J587,0)</f>
        <v>0</v>
      </c>
      <c r="BF587" s="134">
        <f>IF(N587="snížená",J587,0)</f>
        <v>0</v>
      </c>
      <c r="BG587" s="134">
        <f>IF(N587="zákl. přenesená",J587,0)</f>
        <v>0</v>
      </c>
      <c r="BH587" s="134">
        <f>IF(N587="sníž. přenesená",J587,0)</f>
        <v>0</v>
      </c>
      <c r="BI587" s="134">
        <f>IF(N587="nulová",J587,0)</f>
        <v>0</v>
      </c>
      <c r="BJ587" s="17" t="s">
        <v>81</v>
      </c>
      <c r="BK587" s="134">
        <f>ROUND(I587*H587,2)</f>
        <v>0</v>
      </c>
      <c r="BL587" s="17" t="s">
        <v>314</v>
      </c>
      <c r="BM587" s="133" t="s">
        <v>773</v>
      </c>
    </row>
    <row r="588" spans="2:65" s="1" customFormat="1" ht="11.25">
      <c r="B588" s="32"/>
      <c r="D588" s="135" t="s">
        <v>133</v>
      </c>
      <c r="F588" s="136" t="s">
        <v>774</v>
      </c>
      <c r="I588" s="137"/>
      <c r="L588" s="32"/>
      <c r="M588" s="138"/>
      <c r="T588" s="53"/>
      <c r="AT588" s="17" t="s">
        <v>133</v>
      </c>
      <c r="AU588" s="17" t="s">
        <v>83</v>
      </c>
    </row>
    <row r="589" spans="2:65" s="1" customFormat="1" ht="11.25">
      <c r="B589" s="32"/>
      <c r="D589" s="139" t="s">
        <v>135</v>
      </c>
      <c r="F589" s="140" t="s">
        <v>775</v>
      </c>
      <c r="I589" s="137"/>
      <c r="L589" s="32"/>
      <c r="M589" s="138"/>
      <c r="T589" s="53"/>
      <c r="AT589" s="17" t="s">
        <v>135</v>
      </c>
      <c r="AU589" s="17" t="s">
        <v>83</v>
      </c>
    </row>
    <row r="590" spans="2:65" s="12" customFormat="1" ht="11.25">
      <c r="B590" s="141"/>
      <c r="D590" s="135" t="s">
        <v>137</v>
      </c>
      <c r="E590" s="142" t="s">
        <v>19</v>
      </c>
      <c r="F590" s="143" t="s">
        <v>776</v>
      </c>
      <c r="H590" s="142" t="s">
        <v>19</v>
      </c>
      <c r="I590" s="144"/>
      <c r="L590" s="141"/>
      <c r="M590" s="145"/>
      <c r="T590" s="146"/>
      <c r="AT590" s="142" t="s">
        <v>137</v>
      </c>
      <c r="AU590" s="142" t="s">
        <v>83</v>
      </c>
      <c r="AV590" s="12" t="s">
        <v>81</v>
      </c>
      <c r="AW590" s="12" t="s">
        <v>37</v>
      </c>
      <c r="AX590" s="12" t="s">
        <v>76</v>
      </c>
      <c r="AY590" s="142" t="s">
        <v>123</v>
      </c>
    </row>
    <row r="591" spans="2:65" s="13" customFormat="1" ht="11.25">
      <c r="B591" s="147"/>
      <c r="D591" s="135" t="s">
        <v>137</v>
      </c>
      <c r="E591" s="148" t="s">
        <v>19</v>
      </c>
      <c r="F591" s="149" t="s">
        <v>777</v>
      </c>
      <c r="H591" s="150">
        <v>72</v>
      </c>
      <c r="I591" s="151"/>
      <c r="L591" s="147"/>
      <c r="M591" s="152"/>
      <c r="T591" s="153"/>
      <c r="AT591" s="148" t="s">
        <v>137</v>
      </c>
      <c r="AU591" s="148" t="s">
        <v>83</v>
      </c>
      <c r="AV591" s="13" t="s">
        <v>83</v>
      </c>
      <c r="AW591" s="13" t="s">
        <v>37</v>
      </c>
      <c r="AX591" s="13" t="s">
        <v>76</v>
      </c>
      <c r="AY591" s="148" t="s">
        <v>123</v>
      </c>
    </row>
    <row r="592" spans="2:65" s="12" customFormat="1" ht="11.25">
      <c r="B592" s="141"/>
      <c r="D592" s="135" t="s">
        <v>137</v>
      </c>
      <c r="E592" s="142" t="s">
        <v>19</v>
      </c>
      <c r="F592" s="143" t="s">
        <v>778</v>
      </c>
      <c r="H592" s="142" t="s">
        <v>19</v>
      </c>
      <c r="I592" s="144"/>
      <c r="L592" s="141"/>
      <c r="M592" s="145"/>
      <c r="T592" s="146"/>
      <c r="AT592" s="142" t="s">
        <v>137</v>
      </c>
      <c r="AU592" s="142" t="s">
        <v>83</v>
      </c>
      <c r="AV592" s="12" t="s">
        <v>81</v>
      </c>
      <c r="AW592" s="12" t="s">
        <v>37</v>
      </c>
      <c r="AX592" s="12" t="s">
        <v>76</v>
      </c>
      <c r="AY592" s="142" t="s">
        <v>123</v>
      </c>
    </row>
    <row r="593" spans="2:65" s="13" customFormat="1" ht="11.25">
      <c r="B593" s="147"/>
      <c r="D593" s="135" t="s">
        <v>137</v>
      </c>
      <c r="E593" s="148" t="s">
        <v>19</v>
      </c>
      <c r="F593" s="149" t="s">
        <v>779</v>
      </c>
      <c r="H593" s="150">
        <v>30.187999999999999</v>
      </c>
      <c r="I593" s="151"/>
      <c r="L593" s="147"/>
      <c r="M593" s="152"/>
      <c r="T593" s="153"/>
      <c r="AT593" s="148" t="s">
        <v>137</v>
      </c>
      <c r="AU593" s="148" t="s">
        <v>83</v>
      </c>
      <c r="AV593" s="13" t="s">
        <v>83</v>
      </c>
      <c r="AW593" s="13" t="s">
        <v>37</v>
      </c>
      <c r="AX593" s="13" t="s">
        <v>76</v>
      </c>
      <c r="AY593" s="148" t="s">
        <v>123</v>
      </c>
    </row>
    <row r="594" spans="2:65" s="12" customFormat="1" ht="11.25">
      <c r="B594" s="141"/>
      <c r="D594" s="135" t="s">
        <v>137</v>
      </c>
      <c r="E594" s="142" t="s">
        <v>19</v>
      </c>
      <c r="F594" s="143" t="s">
        <v>780</v>
      </c>
      <c r="H594" s="142" t="s">
        <v>19</v>
      </c>
      <c r="I594" s="144"/>
      <c r="L594" s="141"/>
      <c r="M594" s="145"/>
      <c r="T594" s="146"/>
      <c r="AT594" s="142" t="s">
        <v>137</v>
      </c>
      <c r="AU594" s="142" t="s">
        <v>83</v>
      </c>
      <c r="AV594" s="12" t="s">
        <v>81</v>
      </c>
      <c r="AW594" s="12" t="s">
        <v>37</v>
      </c>
      <c r="AX594" s="12" t="s">
        <v>76</v>
      </c>
      <c r="AY594" s="142" t="s">
        <v>123</v>
      </c>
    </row>
    <row r="595" spans="2:65" s="13" customFormat="1" ht="11.25">
      <c r="B595" s="147"/>
      <c r="D595" s="135" t="s">
        <v>137</v>
      </c>
      <c r="E595" s="148" t="s">
        <v>19</v>
      </c>
      <c r="F595" s="149" t="s">
        <v>781</v>
      </c>
      <c r="H595" s="150">
        <v>25.765999999999998</v>
      </c>
      <c r="I595" s="151"/>
      <c r="L595" s="147"/>
      <c r="M595" s="152"/>
      <c r="T595" s="153"/>
      <c r="AT595" s="148" t="s">
        <v>137</v>
      </c>
      <c r="AU595" s="148" t="s">
        <v>83</v>
      </c>
      <c r="AV595" s="13" t="s">
        <v>83</v>
      </c>
      <c r="AW595" s="13" t="s">
        <v>37</v>
      </c>
      <c r="AX595" s="13" t="s">
        <v>76</v>
      </c>
      <c r="AY595" s="148" t="s">
        <v>123</v>
      </c>
    </row>
    <row r="596" spans="2:65" s="12" customFormat="1" ht="11.25">
      <c r="B596" s="141"/>
      <c r="D596" s="135" t="s">
        <v>137</v>
      </c>
      <c r="E596" s="142" t="s">
        <v>19</v>
      </c>
      <c r="F596" s="143" t="s">
        <v>782</v>
      </c>
      <c r="H596" s="142" t="s">
        <v>19</v>
      </c>
      <c r="I596" s="144"/>
      <c r="L596" s="141"/>
      <c r="M596" s="145"/>
      <c r="T596" s="146"/>
      <c r="AT596" s="142" t="s">
        <v>137</v>
      </c>
      <c r="AU596" s="142" t="s">
        <v>83</v>
      </c>
      <c r="AV596" s="12" t="s">
        <v>81</v>
      </c>
      <c r="AW596" s="12" t="s">
        <v>37</v>
      </c>
      <c r="AX596" s="12" t="s">
        <v>76</v>
      </c>
      <c r="AY596" s="142" t="s">
        <v>123</v>
      </c>
    </row>
    <row r="597" spans="2:65" s="13" customFormat="1" ht="11.25">
      <c r="B597" s="147"/>
      <c r="D597" s="135" t="s">
        <v>137</v>
      </c>
      <c r="E597" s="148" t="s">
        <v>19</v>
      </c>
      <c r="F597" s="149" t="s">
        <v>783</v>
      </c>
      <c r="H597" s="150">
        <v>65.17</v>
      </c>
      <c r="I597" s="151"/>
      <c r="L597" s="147"/>
      <c r="M597" s="152"/>
      <c r="T597" s="153"/>
      <c r="AT597" s="148" t="s">
        <v>137</v>
      </c>
      <c r="AU597" s="148" t="s">
        <v>83</v>
      </c>
      <c r="AV597" s="13" t="s">
        <v>83</v>
      </c>
      <c r="AW597" s="13" t="s">
        <v>37</v>
      </c>
      <c r="AX597" s="13" t="s">
        <v>76</v>
      </c>
      <c r="AY597" s="148" t="s">
        <v>123</v>
      </c>
    </row>
    <row r="598" spans="2:65" s="12" customFormat="1" ht="11.25">
      <c r="B598" s="141"/>
      <c r="D598" s="135" t="s">
        <v>137</v>
      </c>
      <c r="E598" s="142" t="s">
        <v>19</v>
      </c>
      <c r="F598" s="143" t="s">
        <v>784</v>
      </c>
      <c r="H598" s="142" t="s">
        <v>19</v>
      </c>
      <c r="I598" s="144"/>
      <c r="L598" s="141"/>
      <c r="M598" s="145"/>
      <c r="T598" s="146"/>
      <c r="AT598" s="142" t="s">
        <v>137</v>
      </c>
      <c r="AU598" s="142" t="s">
        <v>83</v>
      </c>
      <c r="AV598" s="12" t="s">
        <v>81</v>
      </c>
      <c r="AW598" s="12" t="s">
        <v>37</v>
      </c>
      <c r="AX598" s="12" t="s">
        <v>76</v>
      </c>
      <c r="AY598" s="142" t="s">
        <v>123</v>
      </c>
    </row>
    <row r="599" spans="2:65" s="13" customFormat="1" ht="11.25">
      <c r="B599" s="147"/>
      <c r="D599" s="135" t="s">
        <v>137</v>
      </c>
      <c r="E599" s="148" t="s">
        <v>19</v>
      </c>
      <c r="F599" s="149" t="s">
        <v>785</v>
      </c>
      <c r="H599" s="150">
        <v>128</v>
      </c>
      <c r="I599" s="151"/>
      <c r="L599" s="147"/>
      <c r="M599" s="152"/>
      <c r="T599" s="153"/>
      <c r="AT599" s="148" t="s">
        <v>137</v>
      </c>
      <c r="AU599" s="148" t="s">
        <v>83</v>
      </c>
      <c r="AV599" s="13" t="s">
        <v>83</v>
      </c>
      <c r="AW599" s="13" t="s">
        <v>37</v>
      </c>
      <c r="AX599" s="13" t="s">
        <v>76</v>
      </c>
      <c r="AY599" s="148" t="s">
        <v>123</v>
      </c>
    </row>
    <row r="600" spans="2:65" s="12" customFormat="1" ht="11.25">
      <c r="B600" s="141"/>
      <c r="D600" s="135" t="s">
        <v>137</v>
      </c>
      <c r="E600" s="142" t="s">
        <v>19</v>
      </c>
      <c r="F600" s="143" t="s">
        <v>786</v>
      </c>
      <c r="H600" s="142" t="s">
        <v>19</v>
      </c>
      <c r="I600" s="144"/>
      <c r="L600" s="141"/>
      <c r="M600" s="145"/>
      <c r="T600" s="146"/>
      <c r="AT600" s="142" t="s">
        <v>137</v>
      </c>
      <c r="AU600" s="142" t="s">
        <v>83</v>
      </c>
      <c r="AV600" s="12" t="s">
        <v>81</v>
      </c>
      <c r="AW600" s="12" t="s">
        <v>37</v>
      </c>
      <c r="AX600" s="12" t="s">
        <v>76</v>
      </c>
      <c r="AY600" s="142" t="s">
        <v>123</v>
      </c>
    </row>
    <row r="601" spans="2:65" s="13" customFormat="1" ht="11.25">
      <c r="B601" s="147"/>
      <c r="D601" s="135" t="s">
        <v>137</v>
      </c>
      <c r="E601" s="148" t="s">
        <v>19</v>
      </c>
      <c r="F601" s="149" t="s">
        <v>268</v>
      </c>
      <c r="H601" s="150">
        <v>13</v>
      </c>
      <c r="I601" s="151"/>
      <c r="L601" s="147"/>
      <c r="M601" s="152"/>
      <c r="T601" s="153"/>
      <c r="AT601" s="148" t="s">
        <v>137</v>
      </c>
      <c r="AU601" s="148" t="s">
        <v>83</v>
      </c>
      <c r="AV601" s="13" t="s">
        <v>83</v>
      </c>
      <c r="AW601" s="13" t="s">
        <v>37</v>
      </c>
      <c r="AX601" s="13" t="s">
        <v>76</v>
      </c>
      <c r="AY601" s="148" t="s">
        <v>123</v>
      </c>
    </row>
    <row r="602" spans="2:65" s="12" customFormat="1" ht="11.25">
      <c r="B602" s="141"/>
      <c r="D602" s="135" t="s">
        <v>137</v>
      </c>
      <c r="E602" s="142" t="s">
        <v>19</v>
      </c>
      <c r="F602" s="143" t="s">
        <v>787</v>
      </c>
      <c r="H602" s="142" t="s">
        <v>19</v>
      </c>
      <c r="I602" s="144"/>
      <c r="L602" s="141"/>
      <c r="M602" s="145"/>
      <c r="T602" s="146"/>
      <c r="AT602" s="142" t="s">
        <v>137</v>
      </c>
      <c r="AU602" s="142" t="s">
        <v>83</v>
      </c>
      <c r="AV602" s="12" t="s">
        <v>81</v>
      </c>
      <c r="AW602" s="12" t="s">
        <v>37</v>
      </c>
      <c r="AX602" s="12" t="s">
        <v>76</v>
      </c>
      <c r="AY602" s="142" t="s">
        <v>123</v>
      </c>
    </row>
    <row r="603" spans="2:65" s="13" customFormat="1" ht="11.25">
      <c r="B603" s="147"/>
      <c r="D603" s="135" t="s">
        <v>137</v>
      </c>
      <c r="E603" s="148" t="s">
        <v>19</v>
      </c>
      <c r="F603" s="149" t="s">
        <v>347</v>
      </c>
      <c r="H603" s="150">
        <v>20</v>
      </c>
      <c r="I603" s="151"/>
      <c r="L603" s="147"/>
      <c r="M603" s="152"/>
      <c r="T603" s="153"/>
      <c r="AT603" s="148" t="s">
        <v>137</v>
      </c>
      <c r="AU603" s="148" t="s">
        <v>83</v>
      </c>
      <c r="AV603" s="13" t="s">
        <v>83</v>
      </c>
      <c r="AW603" s="13" t="s">
        <v>37</v>
      </c>
      <c r="AX603" s="13" t="s">
        <v>76</v>
      </c>
      <c r="AY603" s="148" t="s">
        <v>123</v>
      </c>
    </row>
    <row r="604" spans="2:65" s="14" customFormat="1" ht="11.25">
      <c r="B604" s="154"/>
      <c r="D604" s="135" t="s">
        <v>137</v>
      </c>
      <c r="E604" s="155" t="s">
        <v>19</v>
      </c>
      <c r="F604" s="156" t="s">
        <v>180</v>
      </c>
      <c r="H604" s="157">
        <v>354.12400000000002</v>
      </c>
      <c r="I604" s="158"/>
      <c r="L604" s="154"/>
      <c r="M604" s="159"/>
      <c r="T604" s="160"/>
      <c r="AT604" s="155" t="s">
        <v>137</v>
      </c>
      <c r="AU604" s="155" t="s">
        <v>83</v>
      </c>
      <c r="AV604" s="14" t="s">
        <v>131</v>
      </c>
      <c r="AW604" s="14" t="s">
        <v>37</v>
      </c>
      <c r="AX604" s="14" t="s">
        <v>81</v>
      </c>
      <c r="AY604" s="155" t="s">
        <v>123</v>
      </c>
    </row>
    <row r="605" spans="2:65" s="1" customFormat="1" ht="16.5" customHeight="1">
      <c r="B605" s="32"/>
      <c r="C605" s="122" t="s">
        <v>788</v>
      </c>
      <c r="D605" s="122" t="s">
        <v>126</v>
      </c>
      <c r="E605" s="123" t="s">
        <v>789</v>
      </c>
      <c r="F605" s="124" t="s">
        <v>790</v>
      </c>
      <c r="G605" s="125" t="s">
        <v>129</v>
      </c>
      <c r="H605" s="126">
        <v>354.12400000000002</v>
      </c>
      <c r="I605" s="127"/>
      <c r="J605" s="128">
        <f>ROUND(I605*H605,2)</f>
        <v>0</v>
      </c>
      <c r="K605" s="124" t="s">
        <v>130</v>
      </c>
      <c r="L605" s="32"/>
      <c r="M605" s="129" t="s">
        <v>19</v>
      </c>
      <c r="N605" s="130" t="s">
        <v>47</v>
      </c>
      <c r="P605" s="131">
        <f>O605*H605</f>
        <v>0</v>
      </c>
      <c r="Q605" s="131">
        <v>8.0000000000000007E-5</v>
      </c>
      <c r="R605" s="131">
        <f>Q605*H605</f>
        <v>2.8329920000000005E-2</v>
      </c>
      <c r="S605" s="131">
        <v>0</v>
      </c>
      <c r="T605" s="132">
        <f>S605*H605</f>
        <v>0</v>
      </c>
      <c r="AR605" s="133" t="s">
        <v>314</v>
      </c>
      <c r="AT605" s="133" t="s">
        <v>126</v>
      </c>
      <c r="AU605" s="133" t="s">
        <v>83</v>
      </c>
      <c r="AY605" s="17" t="s">
        <v>123</v>
      </c>
      <c r="BE605" s="134">
        <f>IF(N605="základní",J605,0)</f>
        <v>0</v>
      </c>
      <c r="BF605" s="134">
        <f>IF(N605="snížená",J605,0)</f>
        <v>0</v>
      </c>
      <c r="BG605" s="134">
        <f>IF(N605="zákl. přenesená",J605,0)</f>
        <v>0</v>
      </c>
      <c r="BH605" s="134">
        <f>IF(N605="sníž. přenesená",J605,0)</f>
        <v>0</v>
      </c>
      <c r="BI605" s="134">
        <f>IF(N605="nulová",J605,0)</f>
        <v>0</v>
      </c>
      <c r="BJ605" s="17" t="s">
        <v>81</v>
      </c>
      <c r="BK605" s="134">
        <f>ROUND(I605*H605,2)</f>
        <v>0</v>
      </c>
      <c r="BL605" s="17" t="s">
        <v>314</v>
      </c>
      <c r="BM605" s="133" t="s">
        <v>791</v>
      </c>
    </row>
    <row r="606" spans="2:65" s="1" customFormat="1" ht="11.25">
      <c r="B606" s="32"/>
      <c r="D606" s="135" t="s">
        <v>133</v>
      </c>
      <c r="F606" s="136" t="s">
        <v>792</v>
      </c>
      <c r="I606" s="137"/>
      <c r="L606" s="32"/>
      <c r="M606" s="138"/>
      <c r="T606" s="53"/>
      <c r="AT606" s="17" t="s">
        <v>133</v>
      </c>
      <c r="AU606" s="17" t="s">
        <v>83</v>
      </c>
    </row>
    <row r="607" spans="2:65" s="1" customFormat="1" ht="11.25">
      <c r="B607" s="32"/>
      <c r="D607" s="139" t="s">
        <v>135</v>
      </c>
      <c r="F607" s="140" t="s">
        <v>793</v>
      </c>
      <c r="I607" s="137"/>
      <c r="L607" s="32"/>
      <c r="M607" s="138"/>
      <c r="T607" s="53"/>
      <c r="AT607" s="17" t="s">
        <v>135</v>
      </c>
      <c r="AU607" s="17" t="s">
        <v>83</v>
      </c>
    </row>
    <row r="608" spans="2:65" s="13" customFormat="1" ht="11.25">
      <c r="B608" s="147"/>
      <c r="D608" s="135" t="s">
        <v>137</v>
      </c>
      <c r="E608" s="148" t="s">
        <v>19</v>
      </c>
      <c r="F608" s="149" t="s">
        <v>794</v>
      </c>
      <c r="H608" s="150">
        <v>354.12400000000002</v>
      </c>
      <c r="I608" s="151"/>
      <c r="L608" s="147"/>
      <c r="M608" s="152"/>
      <c r="T608" s="153"/>
      <c r="AT608" s="148" t="s">
        <v>137</v>
      </c>
      <c r="AU608" s="148" t="s">
        <v>83</v>
      </c>
      <c r="AV608" s="13" t="s">
        <v>83</v>
      </c>
      <c r="AW608" s="13" t="s">
        <v>37</v>
      </c>
      <c r="AX608" s="13" t="s">
        <v>81</v>
      </c>
      <c r="AY608" s="148" t="s">
        <v>123</v>
      </c>
    </row>
    <row r="609" spans="2:65" s="1" customFormat="1" ht="16.5" customHeight="1">
      <c r="B609" s="32"/>
      <c r="C609" s="122" t="s">
        <v>795</v>
      </c>
      <c r="D609" s="122" t="s">
        <v>126</v>
      </c>
      <c r="E609" s="123" t="s">
        <v>796</v>
      </c>
      <c r="F609" s="124" t="s">
        <v>797</v>
      </c>
      <c r="G609" s="125" t="s">
        <v>211</v>
      </c>
      <c r="H609" s="126">
        <v>390.28</v>
      </c>
      <c r="I609" s="127"/>
      <c r="J609" s="128">
        <f>ROUND(I609*H609,2)</f>
        <v>0</v>
      </c>
      <c r="K609" s="124" t="s">
        <v>130</v>
      </c>
      <c r="L609" s="32"/>
      <c r="M609" s="129" t="s">
        <v>19</v>
      </c>
      <c r="N609" s="130" t="s">
        <v>47</v>
      </c>
      <c r="P609" s="131">
        <f>O609*H609</f>
        <v>0</v>
      </c>
      <c r="Q609" s="131">
        <v>0</v>
      </c>
      <c r="R609" s="131">
        <f>Q609*H609</f>
        <v>0</v>
      </c>
      <c r="S609" s="131">
        <v>0</v>
      </c>
      <c r="T609" s="132">
        <f>S609*H609</f>
        <v>0</v>
      </c>
      <c r="AR609" s="133" t="s">
        <v>314</v>
      </c>
      <c r="AT609" s="133" t="s">
        <v>126</v>
      </c>
      <c r="AU609" s="133" t="s">
        <v>83</v>
      </c>
      <c r="AY609" s="17" t="s">
        <v>123</v>
      </c>
      <c r="BE609" s="134">
        <f>IF(N609="základní",J609,0)</f>
        <v>0</v>
      </c>
      <c r="BF609" s="134">
        <f>IF(N609="snížená",J609,0)</f>
        <v>0</v>
      </c>
      <c r="BG609" s="134">
        <f>IF(N609="zákl. přenesená",J609,0)</f>
        <v>0</v>
      </c>
      <c r="BH609" s="134">
        <f>IF(N609="sníž. přenesená",J609,0)</f>
        <v>0</v>
      </c>
      <c r="BI609" s="134">
        <f>IF(N609="nulová",J609,0)</f>
        <v>0</v>
      </c>
      <c r="BJ609" s="17" t="s">
        <v>81</v>
      </c>
      <c r="BK609" s="134">
        <f>ROUND(I609*H609,2)</f>
        <v>0</v>
      </c>
      <c r="BL609" s="17" t="s">
        <v>314</v>
      </c>
      <c r="BM609" s="133" t="s">
        <v>798</v>
      </c>
    </row>
    <row r="610" spans="2:65" s="1" customFormat="1" ht="11.25">
      <c r="B610" s="32"/>
      <c r="D610" s="135" t="s">
        <v>133</v>
      </c>
      <c r="F610" s="136" t="s">
        <v>799</v>
      </c>
      <c r="I610" s="137"/>
      <c r="L610" s="32"/>
      <c r="M610" s="138"/>
      <c r="T610" s="53"/>
      <c r="AT610" s="17" t="s">
        <v>133</v>
      </c>
      <c r="AU610" s="17" t="s">
        <v>83</v>
      </c>
    </row>
    <row r="611" spans="2:65" s="1" customFormat="1" ht="11.25">
      <c r="B611" s="32"/>
      <c r="D611" s="139" t="s">
        <v>135</v>
      </c>
      <c r="F611" s="140" t="s">
        <v>800</v>
      </c>
      <c r="I611" s="137"/>
      <c r="L611" s="32"/>
      <c r="M611" s="138"/>
      <c r="T611" s="53"/>
      <c r="AT611" s="17" t="s">
        <v>135</v>
      </c>
      <c r="AU611" s="17" t="s">
        <v>83</v>
      </c>
    </row>
    <row r="612" spans="2:65" s="12" customFormat="1" ht="11.25">
      <c r="B612" s="141"/>
      <c r="D612" s="135" t="s">
        <v>137</v>
      </c>
      <c r="E612" s="142" t="s">
        <v>19</v>
      </c>
      <c r="F612" s="143" t="s">
        <v>801</v>
      </c>
      <c r="H612" s="142" t="s">
        <v>19</v>
      </c>
      <c r="I612" s="144"/>
      <c r="L612" s="141"/>
      <c r="M612" s="145"/>
      <c r="T612" s="146"/>
      <c r="AT612" s="142" t="s">
        <v>137</v>
      </c>
      <c r="AU612" s="142" t="s">
        <v>83</v>
      </c>
      <c r="AV612" s="12" t="s">
        <v>81</v>
      </c>
      <c r="AW612" s="12" t="s">
        <v>37</v>
      </c>
      <c r="AX612" s="12" t="s">
        <v>76</v>
      </c>
      <c r="AY612" s="142" t="s">
        <v>123</v>
      </c>
    </row>
    <row r="613" spans="2:65" s="13" customFormat="1" ht="11.25">
      <c r="B613" s="147"/>
      <c r="D613" s="135" t="s">
        <v>137</v>
      </c>
      <c r="E613" s="148" t="s">
        <v>19</v>
      </c>
      <c r="F613" s="149" t="s">
        <v>802</v>
      </c>
      <c r="H613" s="150">
        <v>28.29</v>
      </c>
      <c r="I613" s="151"/>
      <c r="L613" s="147"/>
      <c r="M613" s="152"/>
      <c r="T613" s="153"/>
      <c r="AT613" s="148" t="s">
        <v>137</v>
      </c>
      <c r="AU613" s="148" t="s">
        <v>83</v>
      </c>
      <c r="AV613" s="13" t="s">
        <v>83</v>
      </c>
      <c r="AW613" s="13" t="s">
        <v>37</v>
      </c>
      <c r="AX613" s="13" t="s">
        <v>76</v>
      </c>
      <c r="AY613" s="148" t="s">
        <v>123</v>
      </c>
    </row>
    <row r="614" spans="2:65" s="12" customFormat="1" ht="11.25">
      <c r="B614" s="141"/>
      <c r="D614" s="135" t="s">
        <v>137</v>
      </c>
      <c r="E614" s="142" t="s">
        <v>19</v>
      </c>
      <c r="F614" s="143" t="s">
        <v>803</v>
      </c>
      <c r="H614" s="142" t="s">
        <v>19</v>
      </c>
      <c r="I614" s="144"/>
      <c r="L614" s="141"/>
      <c r="M614" s="145"/>
      <c r="T614" s="146"/>
      <c r="AT614" s="142" t="s">
        <v>137</v>
      </c>
      <c r="AU614" s="142" t="s">
        <v>83</v>
      </c>
      <c r="AV614" s="12" t="s">
        <v>81</v>
      </c>
      <c r="AW614" s="12" t="s">
        <v>37</v>
      </c>
      <c r="AX614" s="12" t="s">
        <v>76</v>
      </c>
      <c r="AY614" s="142" t="s">
        <v>123</v>
      </c>
    </row>
    <row r="615" spans="2:65" s="13" customFormat="1" ht="11.25">
      <c r="B615" s="147"/>
      <c r="D615" s="135" t="s">
        <v>137</v>
      </c>
      <c r="E615" s="148" t="s">
        <v>19</v>
      </c>
      <c r="F615" s="149" t="s">
        <v>205</v>
      </c>
      <c r="H615" s="150">
        <v>8</v>
      </c>
      <c r="I615" s="151"/>
      <c r="L615" s="147"/>
      <c r="M615" s="152"/>
      <c r="T615" s="153"/>
      <c r="AT615" s="148" t="s">
        <v>137</v>
      </c>
      <c r="AU615" s="148" t="s">
        <v>83</v>
      </c>
      <c r="AV615" s="13" t="s">
        <v>83</v>
      </c>
      <c r="AW615" s="13" t="s">
        <v>37</v>
      </c>
      <c r="AX615" s="13" t="s">
        <v>76</v>
      </c>
      <c r="AY615" s="148" t="s">
        <v>123</v>
      </c>
    </row>
    <row r="616" spans="2:65" s="12" customFormat="1" ht="11.25">
      <c r="B616" s="141"/>
      <c r="D616" s="135" t="s">
        <v>137</v>
      </c>
      <c r="E616" s="142" t="s">
        <v>19</v>
      </c>
      <c r="F616" s="143" t="s">
        <v>804</v>
      </c>
      <c r="H616" s="142" t="s">
        <v>19</v>
      </c>
      <c r="I616" s="144"/>
      <c r="L616" s="141"/>
      <c r="M616" s="145"/>
      <c r="T616" s="146"/>
      <c r="AT616" s="142" t="s">
        <v>137</v>
      </c>
      <c r="AU616" s="142" t="s">
        <v>83</v>
      </c>
      <c r="AV616" s="12" t="s">
        <v>81</v>
      </c>
      <c r="AW616" s="12" t="s">
        <v>37</v>
      </c>
      <c r="AX616" s="12" t="s">
        <v>76</v>
      </c>
      <c r="AY616" s="142" t="s">
        <v>123</v>
      </c>
    </row>
    <row r="617" spans="2:65" s="13" customFormat="1" ht="11.25">
      <c r="B617" s="147"/>
      <c r="D617" s="135" t="s">
        <v>137</v>
      </c>
      <c r="E617" s="148" t="s">
        <v>19</v>
      </c>
      <c r="F617" s="149" t="s">
        <v>373</v>
      </c>
      <c r="H617" s="150">
        <v>24</v>
      </c>
      <c r="I617" s="151"/>
      <c r="L617" s="147"/>
      <c r="M617" s="152"/>
      <c r="T617" s="153"/>
      <c r="AT617" s="148" t="s">
        <v>137</v>
      </c>
      <c r="AU617" s="148" t="s">
        <v>83</v>
      </c>
      <c r="AV617" s="13" t="s">
        <v>83</v>
      </c>
      <c r="AW617" s="13" t="s">
        <v>37</v>
      </c>
      <c r="AX617" s="13" t="s">
        <v>76</v>
      </c>
      <c r="AY617" s="148" t="s">
        <v>123</v>
      </c>
    </row>
    <row r="618" spans="2:65" s="12" customFormat="1" ht="11.25">
      <c r="B618" s="141"/>
      <c r="D618" s="135" t="s">
        <v>137</v>
      </c>
      <c r="E618" s="142" t="s">
        <v>19</v>
      </c>
      <c r="F618" s="143" t="s">
        <v>805</v>
      </c>
      <c r="H618" s="142" t="s">
        <v>19</v>
      </c>
      <c r="I618" s="144"/>
      <c r="L618" s="141"/>
      <c r="M618" s="145"/>
      <c r="T618" s="146"/>
      <c r="AT618" s="142" t="s">
        <v>137</v>
      </c>
      <c r="AU618" s="142" t="s">
        <v>83</v>
      </c>
      <c r="AV618" s="12" t="s">
        <v>81</v>
      </c>
      <c r="AW618" s="12" t="s">
        <v>37</v>
      </c>
      <c r="AX618" s="12" t="s">
        <v>76</v>
      </c>
      <c r="AY618" s="142" t="s">
        <v>123</v>
      </c>
    </row>
    <row r="619" spans="2:65" s="13" customFormat="1" ht="11.25">
      <c r="B619" s="147"/>
      <c r="D619" s="135" t="s">
        <v>137</v>
      </c>
      <c r="E619" s="148" t="s">
        <v>19</v>
      </c>
      <c r="F619" s="149" t="s">
        <v>806</v>
      </c>
      <c r="H619" s="150">
        <v>122.95</v>
      </c>
      <c r="I619" s="151"/>
      <c r="L619" s="147"/>
      <c r="M619" s="152"/>
      <c r="T619" s="153"/>
      <c r="AT619" s="148" t="s">
        <v>137</v>
      </c>
      <c r="AU619" s="148" t="s">
        <v>83</v>
      </c>
      <c r="AV619" s="13" t="s">
        <v>83</v>
      </c>
      <c r="AW619" s="13" t="s">
        <v>37</v>
      </c>
      <c r="AX619" s="13" t="s">
        <v>76</v>
      </c>
      <c r="AY619" s="148" t="s">
        <v>123</v>
      </c>
    </row>
    <row r="620" spans="2:65" s="12" customFormat="1" ht="11.25">
      <c r="B620" s="141"/>
      <c r="D620" s="135" t="s">
        <v>137</v>
      </c>
      <c r="E620" s="142" t="s">
        <v>19</v>
      </c>
      <c r="F620" s="143" t="s">
        <v>807</v>
      </c>
      <c r="H620" s="142" t="s">
        <v>19</v>
      </c>
      <c r="I620" s="144"/>
      <c r="L620" s="141"/>
      <c r="M620" s="145"/>
      <c r="T620" s="146"/>
      <c r="AT620" s="142" t="s">
        <v>137</v>
      </c>
      <c r="AU620" s="142" t="s">
        <v>83</v>
      </c>
      <c r="AV620" s="12" t="s">
        <v>81</v>
      </c>
      <c r="AW620" s="12" t="s">
        <v>37</v>
      </c>
      <c r="AX620" s="12" t="s">
        <v>76</v>
      </c>
      <c r="AY620" s="142" t="s">
        <v>123</v>
      </c>
    </row>
    <row r="621" spans="2:65" s="13" customFormat="1" ht="11.25">
      <c r="B621" s="147"/>
      <c r="D621" s="135" t="s">
        <v>137</v>
      </c>
      <c r="E621" s="148" t="s">
        <v>19</v>
      </c>
      <c r="F621" s="149" t="s">
        <v>808</v>
      </c>
      <c r="H621" s="150">
        <v>6.84</v>
      </c>
      <c r="I621" s="151"/>
      <c r="L621" s="147"/>
      <c r="M621" s="152"/>
      <c r="T621" s="153"/>
      <c r="AT621" s="148" t="s">
        <v>137</v>
      </c>
      <c r="AU621" s="148" t="s">
        <v>83</v>
      </c>
      <c r="AV621" s="13" t="s">
        <v>83</v>
      </c>
      <c r="AW621" s="13" t="s">
        <v>37</v>
      </c>
      <c r="AX621" s="13" t="s">
        <v>76</v>
      </c>
      <c r="AY621" s="148" t="s">
        <v>123</v>
      </c>
    </row>
    <row r="622" spans="2:65" s="12" customFormat="1" ht="11.25">
      <c r="B622" s="141"/>
      <c r="D622" s="135" t="s">
        <v>137</v>
      </c>
      <c r="E622" s="142" t="s">
        <v>19</v>
      </c>
      <c r="F622" s="143" t="s">
        <v>809</v>
      </c>
      <c r="H622" s="142" t="s">
        <v>19</v>
      </c>
      <c r="I622" s="144"/>
      <c r="L622" s="141"/>
      <c r="M622" s="145"/>
      <c r="T622" s="146"/>
      <c r="AT622" s="142" t="s">
        <v>137</v>
      </c>
      <c r="AU622" s="142" t="s">
        <v>83</v>
      </c>
      <c r="AV622" s="12" t="s">
        <v>81</v>
      </c>
      <c r="AW622" s="12" t="s">
        <v>37</v>
      </c>
      <c r="AX622" s="12" t="s">
        <v>76</v>
      </c>
      <c r="AY622" s="142" t="s">
        <v>123</v>
      </c>
    </row>
    <row r="623" spans="2:65" s="13" customFormat="1" ht="11.25">
      <c r="B623" s="147"/>
      <c r="D623" s="135" t="s">
        <v>137</v>
      </c>
      <c r="E623" s="148" t="s">
        <v>19</v>
      </c>
      <c r="F623" s="149" t="s">
        <v>810</v>
      </c>
      <c r="H623" s="150">
        <v>171.2</v>
      </c>
      <c r="I623" s="151"/>
      <c r="L623" s="147"/>
      <c r="M623" s="152"/>
      <c r="T623" s="153"/>
      <c r="AT623" s="148" t="s">
        <v>137</v>
      </c>
      <c r="AU623" s="148" t="s">
        <v>83</v>
      </c>
      <c r="AV623" s="13" t="s">
        <v>83</v>
      </c>
      <c r="AW623" s="13" t="s">
        <v>37</v>
      </c>
      <c r="AX623" s="13" t="s">
        <v>76</v>
      </c>
      <c r="AY623" s="148" t="s">
        <v>123</v>
      </c>
    </row>
    <row r="624" spans="2:65" s="12" customFormat="1" ht="11.25">
      <c r="B624" s="141"/>
      <c r="D624" s="135" t="s">
        <v>137</v>
      </c>
      <c r="E624" s="142" t="s">
        <v>19</v>
      </c>
      <c r="F624" s="143" t="s">
        <v>811</v>
      </c>
      <c r="H624" s="142" t="s">
        <v>19</v>
      </c>
      <c r="I624" s="144"/>
      <c r="L624" s="141"/>
      <c r="M624" s="145"/>
      <c r="T624" s="146"/>
      <c r="AT624" s="142" t="s">
        <v>137</v>
      </c>
      <c r="AU624" s="142" t="s">
        <v>83</v>
      </c>
      <c r="AV624" s="12" t="s">
        <v>81</v>
      </c>
      <c r="AW624" s="12" t="s">
        <v>37</v>
      </c>
      <c r="AX624" s="12" t="s">
        <v>76</v>
      </c>
      <c r="AY624" s="142" t="s">
        <v>123</v>
      </c>
    </row>
    <row r="625" spans="2:65" s="13" customFormat="1" ht="11.25">
      <c r="B625" s="147"/>
      <c r="D625" s="135" t="s">
        <v>137</v>
      </c>
      <c r="E625" s="148" t="s">
        <v>19</v>
      </c>
      <c r="F625" s="149" t="s">
        <v>812</v>
      </c>
      <c r="H625" s="150">
        <v>24.8</v>
      </c>
      <c r="I625" s="151"/>
      <c r="L625" s="147"/>
      <c r="M625" s="152"/>
      <c r="T625" s="153"/>
      <c r="AT625" s="148" t="s">
        <v>137</v>
      </c>
      <c r="AU625" s="148" t="s">
        <v>83</v>
      </c>
      <c r="AV625" s="13" t="s">
        <v>83</v>
      </c>
      <c r="AW625" s="13" t="s">
        <v>37</v>
      </c>
      <c r="AX625" s="13" t="s">
        <v>76</v>
      </c>
      <c r="AY625" s="148" t="s">
        <v>123</v>
      </c>
    </row>
    <row r="626" spans="2:65" s="12" customFormat="1" ht="11.25">
      <c r="B626" s="141"/>
      <c r="D626" s="135" t="s">
        <v>137</v>
      </c>
      <c r="E626" s="142" t="s">
        <v>19</v>
      </c>
      <c r="F626" s="143" t="s">
        <v>813</v>
      </c>
      <c r="H626" s="142" t="s">
        <v>19</v>
      </c>
      <c r="I626" s="144"/>
      <c r="L626" s="141"/>
      <c r="M626" s="145"/>
      <c r="T626" s="146"/>
      <c r="AT626" s="142" t="s">
        <v>137</v>
      </c>
      <c r="AU626" s="142" t="s">
        <v>83</v>
      </c>
      <c r="AV626" s="12" t="s">
        <v>81</v>
      </c>
      <c r="AW626" s="12" t="s">
        <v>37</v>
      </c>
      <c r="AX626" s="12" t="s">
        <v>76</v>
      </c>
      <c r="AY626" s="142" t="s">
        <v>123</v>
      </c>
    </row>
    <row r="627" spans="2:65" s="13" customFormat="1" ht="11.25">
      <c r="B627" s="147"/>
      <c r="D627" s="135" t="s">
        <v>137</v>
      </c>
      <c r="E627" s="148" t="s">
        <v>19</v>
      </c>
      <c r="F627" s="149" t="s">
        <v>814</v>
      </c>
      <c r="H627" s="150">
        <v>4.2</v>
      </c>
      <c r="I627" s="151"/>
      <c r="L627" s="147"/>
      <c r="M627" s="152"/>
      <c r="T627" s="153"/>
      <c r="AT627" s="148" t="s">
        <v>137</v>
      </c>
      <c r="AU627" s="148" t="s">
        <v>83</v>
      </c>
      <c r="AV627" s="13" t="s">
        <v>83</v>
      </c>
      <c r="AW627" s="13" t="s">
        <v>37</v>
      </c>
      <c r="AX627" s="13" t="s">
        <v>76</v>
      </c>
      <c r="AY627" s="148" t="s">
        <v>123</v>
      </c>
    </row>
    <row r="628" spans="2:65" s="14" customFormat="1" ht="11.25">
      <c r="B628" s="154"/>
      <c r="D628" s="135" t="s">
        <v>137</v>
      </c>
      <c r="E628" s="155" t="s">
        <v>19</v>
      </c>
      <c r="F628" s="156" t="s">
        <v>180</v>
      </c>
      <c r="H628" s="157">
        <v>390.28</v>
      </c>
      <c r="I628" s="158"/>
      <c r="L628" s="154"/>
      <c r="M628" s="159"/>
      <c r="T628" s="160"/>
      <c r="AT628" s="155" t="s">
        <v>137</v>
      </c>
      <c r="AU628" s="155" t="s">
        <v>83</v>
      </c>
      <c r="AV628" s="14" t="s">
        <v>131</v>
      </c>
      <c r="AW628" s="14" t="s">
        <v>37</v>
      </c>
      <c r="AX628" s="14" t="s">
        <v>81</v>
      </c>
      <c r="AY628" s="155" t="s">
        <v>123</v>
      </c>
    </row>
    <row r="629" spans="2:65" s="1" customFormat="1" ht="16.5" customHeight="1">
      <c r="B629" s="32"/>
      <c r="C629" s="161" t="s">
        <v>815</v>
      </c>
      <c r="D629" s="161" t="s">
        <v>202</v>
      </c>
      <c r="E629" s="162" t="s">
        <v>816</v>
      </c>
      <c r="F629" s="163" t="s">
        <v>817</v>
      </c>
      <c r="G629" s="164" t="s">
        <v>616</v>
      </c>
      <c r="H629" s="165">
        <v>10.928000000000001</v>
      </c>
      <c r="I629" s="166"/>
      <c r="J629" s="167">
        <f>ROUND(I629*H629,2)</f>
        <v>0</v>
      </c>
      <c r="K629" s="163" t="s">
        <v>130</v>
      </c>
      <c r="L629" s="168"/>
      <c r="M629" s="169" t="s">
        <v>19</v>
      </c>
      <c r="N629" s="170" t="s">
        <v>47</v>
      </c>
      <c r="P629" s="131">
        <f>O629*H629</f>
        <v>0</v>
      </c>
      <c r="Q629" s="131">
        <v>1E-3</v>
      </c>
      <c r="R629" s="131">
        <f>Q629*H629</f>
        <v>1.0928E-2</v>
      </c>
      <c r="S629" s="131">
        <v>0</v>
      </c>
      <c r="T629" s="132">
        <f>S629*H629</f>
        <v>0</v>
      </c>
      <c r="AR629" s="133" t="s">
        <v>433</v>
      </c>
      <c r="AT629" s="133" t="s">
        <v>202</v>
      </c>
      <c r="AU629" s="133" t="s">
        <v>83</v>
      </c>
      <c r="AY629" s="17" t="s">
        <v>123</v>
      </c>
      <c r="BE629" s="134">
        <f>IF(N629="základní",J629,0)</f>
        <v>0</v>
      </c>
      <c r="BF629" s="134">
        <f>IF(N629="snížená",J629,0)</f>
        <v>0</v>
      </c>
      <c r="BG629" s="134">
        <f>IF(N629="zákl. přenesená",J629,0)</f>
        <v>0</v>
      </c>
      <c r="BH629" s="134">
        <f>IF(N629="sníž. přenesená",J629,0)</f>
        <v>0</v>
      </c>
      <c r="BI629" s="134">
        <f>IF(N629="nulová",J629,0)</f>
        <v>0</v>
      </c>
      <c r="BJ629" s="17" t="s">
        <v>81</v>
      </c>
      <c r="BK629" s="134">
        <f>ROUND(I629*H629,2)</f>
        <v>0</v>
      </c>
      <c r="BL629" s="17" t="s">
        <v>314</v>
      </c>
      <c r="BM629" s="133" t="s">
        <v>818</v>
      </c>
    </row>
    <row r="630" spans="2:65" s="1" customFormat="1" ht="11.25">
      <c r="B630" s="32"/>
      <c r="D630" s="135" t="s">
        <v>133</v>
      </c>
      <c r="F630" s="136" t="s">
        <v>817</v>
      </c>
      <c r="I630" s="137"/>
      <c r="L630" s="32"/>
      <c r="M630" s="138"/>
      <c r="T630" s="53"/>
      <c r="AT630" s="17" t="s">
        <v>133</v>
      </c>
      <c r="AU630" s="17" t="s">
        <v>83</v>
      </c>
    </row>
    <row r="631" spans="2:65" s="13" customFormat="1" ht="11.25">
      <c r="B631" s="147"/>
      <c r="D631" s="135" t="s">
        <v>137</v>
      </c>
      <c r="F631" s="149" t="s">
        <v>819</v>
      </c>
      <c r="H631" s="150">
        <v>10.928000000000001</v>
      </c>
      <c r="I631" s="151"/>
      <c r="L631" s="147"/>
      <c r="M631" s="152"/>
      <c r="T631" s="153"/>
      <c r="AT631" s="148" t="s">
        <v>137</v>
      </c>
      <c r="AU631" s="148" t="s">
        <v>83</v>
      </c>
      <c r="AV631" s="13" t="s">
        <v>83</v>
      </c>
      <c r="AW631" s="13" t="s">
        <v>4</v>
      </c>
      <c r="AX631" s="13" t="s">
        <v>81</v>
      </c>
      <c r="AY631" s="148" t="s">
        <v>123</v>
      </c>
    </row>
    <row r="632" spans="2:65" s="1" customFormat="1" ht="16.5" customHeight="1">
      <c r="B632" s="32"/>
      <c r="C632" s="122" t="s">
        <v>820</v>
      </c>
      <c r="D632" s="122" t="s">
        <v>126</v>
      </c>
      <c r="E632" s="123" t="s">
        <v>821</v>
      </c>
      <c r="F632" s="124" t="s">
        <v>822</v>
      </c>
      <c r="G632" s="125" t="s">
        <v>129</v>
      </c>
      <c r="H632" s="126">
        <v>161</v>
      </c>
      <c r="I632" s="127"/>
      <c r="J632" s="128">
        <f>ROUND(I632*H632,2)</f>
        <v>0</v>
      </c>
      <c r="K632" s="124" t="s">
        <v>130</v>
      </c>
      <c r="L632" s="32"/>
      <c r="M632" s="129" t="s">
        <v>19</v>
      </c>
      <c r="N632" s="130" t="s">
        <v>47</v>
      </c>
      <c r="P632" s="131">
        <f>O632*H632</f>
        <v>0</v>
      </c>
      <c r="Q632" s="131">
        <v>0</v>
      </c>
      <c r="R632" s="131">
        <f>Q632*H632</f>
        <v>0</v>
      </c>
      <c r="S632" s="131">
        <v>0</v>
      </c>
      <c r="T632" s="132">
        <f>S632*H632</f>
        <v>0</v>
      </c>
      <c r="AR632" s="133" t="s">
        <v>314</v>
      </c>
      <c r="AT632" s="133" t="s">
        <v>126</v>
      </c>
      <c r="AU632" s="133" t="s">
        <v>83</v>
      </c>
      <c r="AY632" s="17" t="s">
        <v>123</v>
      </c>
      <c r="BE632" s="134">
        <f>IF(N632="základní",J632,0)</f>
        <v>0</v>
      </c>
      <c r="BF632" s="134">
        <f>IF(N632="snížená",J632,0)</f>
        <v>0</v>
      </c>
      <c r="BG632" s="134">
        <f>IF(N632="zákl. přenesená",J632,0)</f>
        <v>0</v>
      </c>
      <c r="BH632" s="134">
        <f>IF(N632="sníž. přenesená",J632,0)</f>
        <v>0</v>
      </c>
      <c r="BI632" s="134">
        <f>IF(N632="nulová",J632,0)</f>
        <v>0</v>
      </c>
      <c r="BJ632" s="17" t="s">
        <v>81</v>
      </c>
      <c r="BK632" s="134">
        <f>ROUND(I632*H632,2)</f>
        <v>0</v>
      </c>
      <c r="BL632" s="17" t="s">
        <v>314</v>
      </c>
      <c r="BM632" s="133" t="s">
        <v>823</v>
      </c>
    </row>
    <row r="633" spans="2:65" s="1" customFormat="1" ht="11.25">
      <c r="B633" s="32"/>
      <c r="D633" s="135" t="s">
        <v>133</v>
      </c>
      <c r="F633" s="136" t="s">
        <v>824</v>
      </c>
      <c r="I633" s="137"/>
      <c r="L633" s="32"/>
      <c r="M633" s="138"/>
      <c r="T633" s="53"/>
      <c r="AT633" s="17" t="s">
        <v>133</v>
      </c>
      <c r="AU633" s="17" t="s">
        <v>83</v>
      </c>
    </row>
    <row r="634" spans="2:65" s="1" customFormat="1" ht="11.25">
      <c r="B634" s="32"/>
      <c r="D634" s="139" t="s">
        <v>135</v>
      </c>
      <c r="F634" s="140" t="s">
        <v>825</v>
      </c>
      <c r="I634" s="137"/>
      <c r="L634" s="32"/>
      <c r="M634" s="138"/>
      <c r="T634" s="53"/>
      <c r="AT634" s="17" t="s">
        <v>135</v>
      </c>
      <c r="AU634" s="17" t="s">
        <v>83</v>
      </c>
    </row>
    <row r="635" spans="2:65" s="12" customFormat="1" ht="11.25">
      <c r="B635" s="141"/>
      <c r="D635" s="135" t="s">
        <v>137</v>
      </c>
      <c r="E635" s="142" t="s">
        <v>19</v>
      </c>
      <c r="F635" s="143" t="s">
        <v>826</v>
      </c>
      <c r="H635" s="142" t="s">
        <v>19</v>
      </c>
      <c r="I635" s="144"/>
      <c r="L635" s="141"/>
      <c r="M635" s="145"/>
      <c r="T635" s="146"/>
      <c r="AT635" s="142" t="s">
        <v>137</v>
      </c>
      <c r="AU635" s="142" t="s">
        <v>83</v>
      </c>
      <c r="AV635" s="12" t="s">
        <v>81</v>
      </c>
      <c r="AW635" s="12" t="s">
        <v>37</v>
      </c>
      <c r="AX635" s="12" t="s">
        <v>76</v>
      </c>
      <c r="AY635" s="142" t="s">
        <v>123</v>
      </c>
    </row>
    <row r="636" spans="2:65" s="13" customFormat="1" ht="11.25">
      <c r="B636" s="147"/>
      <c r="D636" s="135" t="s">
        <v>137</v>
      </c>
      <c r="E636" s="148" t="s">
        <v>19</v>
      </c>
      <c r="F636" s="149" t="s">
        <v>785</v>
      </c>
      <c r="H636" s="150">
        <v>128</v>
      </c>
      <c r="I636" s="151"/>
      <c r="L636" s="147"/>
      <c r="M636" s="152"/>
      <c r="T636" s="153"/>
      <c r="AT636" s="148" t="s">
        <v>137</v>
      </c>
      <c r="AU636" s="148" t="s">
        <v>83</v>
      </c>
      <c r="AV636" s="13" t="s">
        <v>83</v>
      </c>
      <c r="AW636" s="13" t="s">
        <v>37</v>
      </c>
      <c r="AX636" s="13" t="s">
        <v>76</v>
      </c>
      <c r="AY636" s="148" t="s">
        <v>123</v>
      </c>
    </row>
    <row r="637" spans="2:65" s="12" customFormat="1" ht="11.25">
      <c r="B637" s="141"/>
      <c r="D637" s="135" t="s">
        <v>137</v>
      </c>
      <c r="E637" s="142" t="s">
        <v>19</v>
      </c>
      <c r="F637" s="143" t="s">
        <v>786</v>
      </c>
      <c r="H637" s="142" t="s">
        <v>19</v>
      </c>
      <c r="I637" s="144"/>
      <c r="L637" s="141"/>
      <c r="M637" s="145"/>
      <c r="T637" s="146"/>
      <c r="AT637" s="142" t="s">
        <v>137</v>
      </c>
      <c r="AU637" s="142" t="s">
        <v>83</v>
      </c>
      <c r="AV637" s="12" t="s">
        <v>81</v>
      </c>
      <c r="AW637" s="12" t="s">
        <v>37</v>
      </c>
      <c r="AX637" s="12" t="s">
        <v>76</v>
      </c>
      <c r="AY637" s="142" t="s">
        <v>123</v>
      </c>
    </row>
    <row r="638" spans="2:65" s="13" customFormat="1" ht="11.25">
      <c r="B638" s="147"/>
      <c r="D638" s="135" t="s">
        <v>137</v>
      </c>
      <c r="E638" s="148" t="s">
        <v>19</v>
      </c>
      <c r="F638" s="149" t="s">
        <v>268</v>
      </c>
      <c r="H638" s="150">
        <v>13</v>
      </c>
      <c r="I638" s="151"/>
      <c r="L638" s="147"/>
      <c r="M638" s="152"/>
      <c r="T638" s="153"/>
      <c r="AT638" s="148" t="s">
        <v>137</v>
      </c>
      <c r="AU638" s="148" t="s">
        <v>83</v>
      </c>
      <c r="AV638" s="13" t="s">
        <v>83</v>
      </c>
      <c r="AW638" s="13" t="s">
        <v>37</v>
      </c>
      <c r="AX638" s="13" t="s">
        <v>76</v>
      </c>
      <c r="AY638" s="148" t="s">
        <v>123</v>
      </c>
    </row>
    <row r="639" spans="2:65" s="12" customFormat="1" ht="11.25">
      <c r="B639" s="141"/>
      <c r="D639" s="135" t="s">
        <v>137</v>
      </c>
      <c r="E639" s="142" t="s">
        <v>19</v>
      </c>
      <c r="F639" s="143" t="s">
        <v>787</v>
      </c>
      <c r="H639" s="142" t="s">
        <v>19</v>
      </c>
      <c r="I639" s="144"/>
      <c r="L639" s="141"/>
      <c r="M639" s="145"/>
      <c r="T639" s="146"/>
      <c r="AT639" s="142" t="s">
        <v>137</v>
      </c>
      <c r="AU639" s="142" t="s">
        <v>83</v>
      </c>
      <c r="AV639" s="12" t="s">
        <v>81</v>
      </c>
      <c r="AW639" s="12" t="s">
        <v>37</v>
      </c>
      <c r="AX639" s="12" t="s">
        <v>76</v>
      </c>
      <c r="AY639" s="142" t="s">
        <v>123</v>
      </c>
    </row>
    <row r="640" spans="2:65" s="13" customFormat="1" ht="11.25">
      <c r="B640" s="147"/>
      <c r="D640" s="135" t="s">
        <v>137</v>
      </c>
      <c r="E640" s="148" t="s">
        <v>19</v>
      </c>
      <c r="F640" s="149" t="s">
        <v>347</v>
      </c>
      <c r="H640" s="150">
        <v>20</v>
      </c>
      <c r="I640" s="151"/>
      <c r="L640" s="147"/>
      <c r="M640" s="152"/>
      <c r="T640" s="153"/>
      <c r="AT640" s="148" t="s">
        <v>137</v>
      </c>
      <c r="AU640" s="148" t="s">
        <v>83</v>
      </c>
      <c r="AV640" s="13" t="s">
        <v>83</v>
      </c>
      <c r="AW640" s="13" t="s">
        <v>37</v>
      </c>
      <c r="AX640" s="13" t="s">
        <v>76</v>
      </c>
      <c r="AY640" s="148" t="s">
        <v>123</v>
      </c>
    </row>
    <row r="641" spans="2:65" s="14" customFormat="1" ht="11.25">
      <c r="B641" s="154"/>
      <c r="D641" s="135" t="s">
        <v>137</v>
      </c>
      <c r="E641" s="155" t="s">
        <v>19</v>
      </c>
      <c r="F641" s="156" t="s">
        <v>180</v>
      </c>
      <c r="H641" s="157">
        <v>161</v>
      </c>
      <c r="I641" s="158"/>
      <c r="L641" s="154"/>
      <c r="M641" s="159"/>
      <c r="T641" s="160"/>
      <c r="AT641" s="155" t="s">
        <v>137</v>
      </c>
      <c r="AU641" s="155" t="s">
        <v>83</v>
      </c>
      <c r="AV641" s="14" t="s">
        <v>131</v>
      </c>
      <c r="AW641" s="14" t="s">
        <v>37</v>
      </c>
      <c r="AX641" s="14" t="s">
        <v>81</v>
      </c>
      <c r="AY641" s="155" t="s">
        <v>123</v>
      </c>
    </row>
    <row r="642" spans="2:65" s="1" customFormat="1" ht="16.5" customHeight="1">
      <c r="B642" s="32"/>
      <c r="C642" s="161" t="s">
        <v>827</v>
      </c>
      <c r="D642" s="161" t="s">
        <v>202</v>
      </c>
      <c r="E642" s="162" t="s">
        <v>828</v>
      </c>
      <c r="F642" s="163" t="s">
        <v>829</v>
      </c>
      <c r="G642" s="164" t="s">
        <v>616</v>
      </c>
      <c r="H642" s="165">
        <v>16.422000000000001</v>
      </c>
      <c r="I642" s="166"/>
      <c r="J642" s="167">
        <f>ROUND(I642*H642,2)</f>
        <v>0</v>
      </c>
      <c r="K642" s="163" t="s">
        <v>130</v>
      </c>
      <c r="L642" s="168"/>
      <c r="M642" s="169" t="s">
        <v>19</v>
      </c>
      <c r="N642" s="170" t="s">
        <v>47</v>
      </c>
      <c r="P642" s="131">
        <f>O642*H642</f>
        <v>0</v>
      </c>
      <c r="Q642" s="131">
        <v>1E-3</v>
      </c>
      <c r="R642" s="131">
        <f>Q642*H642</f>
        <v>1.6422000000000003E-2</v>
      </c>
      <c r="S642" s="131">
        <v>0</v>
      </c>
      <c r="T642" s="132">
        <f>S642*H642</f>
        <v>0</v>
      </c>
      <c r="AR642" s="133" t="s">
        <v>433</v>
      </c>
      <c r="AT642" s="133" t="s">
        <v>202</v>
      </c>
      <c r="AU642" s="133" t="s">
        <v>83</v>
      </c>
      <c r="AY642" s="17" t="s">
        <v>123</v>
      </c>
      <c r="BE642" s="134">
        <f>IF(N642="základní",J642,0)</f>
        <v>0</v>
      </c>
      <c r="BF642" s="134">
        <f>IF(N642="snížená",J642,0)</f>
        <v>0</v>
      </c>
      <c r="BG642" s="134">
        <f>IF(N642="zákl. přenesená",J642,0)</f>
        <v>0</v>
      </c>
      <c r="BH642" s="134">
        <f>IF(N642="sníž. přenesená",J642,0)</f>
        <v>0</v>
      </c>
      <c r="BI642" s="134">
        <f>IF(N642="nulová",J642,0)</f>
        <v>0</v>
      </c>
      <c r="BJ642" s="17" t="s">
        <v>81</v>
      </c>
      <c r="BK642" s="134">
        <f>ROUND(I642*H642,2)</f>
        <v>0</v>
      </c>
      <c r="BL642" s="17" t="s">
        <v>314</v>
      </c>
      <c r="BM642" s="133" t="s">
        <v>830</v>
      </c>
    </row>
    <row r="643" spans="2:65" s="1" customFormat="1" ht="11.25">
      <c r="B643" s="32"/>
      <c r="D643" s="135" t="s">
        <v>133</v>
      </c>
      <c r="F643" s="136" t="s">
        <v>829</v>
      </c>
      <c r="I643" s="137"/>
      <c r="L643" s="32"/>
      <c r="M643" s="138"/>
      <c r="T643" s="53"/>
      <c r="AT643" s="17" t="s">
        <v>133</v>
      </c>
      <c r="AU643" s="17" t="s">
        <v>83</v>
      </c>
    </row>
    <row r="644" spans="2:65" s="13" customFormat="1" ht="11.25">
      <c r="B644" s="147"/>
      <c r="D644" s="135" t="s">
        <v>137</v>
      </c>
      <c r="F644" s="149" t="s">
        <v>831</v>
      </c>
      <c r="H644" s="150">
        <v>16.422000000000001</v>
      </c>
      <c r="I644" s="151"/>
      <c r="L644" s="147"/>
      <c r="M644" s="152"/>
      <c r="T644" s="153"/>
      <c r="AT644" s="148" t="s">
        <v>137</v>
      </c>
      <c r="AU644" s="148" t="s">
        <v>83</v>
      </c>
      <c r="AV644" s="13" t="s">
        <v>83</v>
      </c>
      <c r="AW644" s="13" t="s">
        <v>4</v>
      </c>
      <c r="AX644" s="13" t="s">
        <v>81</v>
      </c>
      <c r="AY644" s="148" t="s">
        <v>123</v>
      </c>
    </row>
    <row r="645" spans="2:65" s="1" customFormat="1" ht="16.5" customHeight="1">
      <c r="B645" s="32"/>
      <c r="C645" s="122" t="s">
        <v>832</v>
      </c>
      <c r="D645" s="122" t="s">
        <v>126</v>
      </c>
      <c r="E645" s="123" t="s">
        <v>833</v>
      </c>
      <c r="F645" s="124" t="s">
        <v>834</v>
      </c>
      <c r="G645" s="125" t="s">
        <v>129</v>
      </c>
      <c r="H645" s="126">
        <v>161</v>
      </c>
      <c r="I645" s="127"/>
      <c r="J645" s="128">
        <f>ROUND(I645*H645,2)</f>
        <v>0</v>
      </c>
      <c r="K645" s="124" t="s">
        <v>130</v>
      </c>
      <c r="L645" s="32"/>
      <c r="M645" s="129" t="s">
        <v>19</v>
      </c>
      <c r="N645" s="130" t="s">
        <v>47</v>
      </c>
      <c r="P645" s="131">
        <f>O645*H645</f>
        <v>0</v>
      </c>
      <c r="Q645" s="131">
        <v>0</v>
      </c>
      <c r="R645" s="131">
        <f>Q645*H645</f>
        <v>0</v>
      </c>
      <c r="S645" s="131">
        <v>0</v>
      </c>
      <c r="T645" s="132">
        <f>S645*H645</f>
        <v>0</v>
      </c>
      <c r="AR645" s="133" t="s">
        <v>314</v>
      </c>
      <c r="AT645" s="133" t="s">
        <v>126</v>
      </c>
      <c r="AU645" s="133" t="s">
        <v>83</v>
      </c>
      <c r="AY645" s="17" t="s">
        <v>123</v>
      </c>
      <c r="BE645" s="134">
        <f>IF(N645="základní",J645,0)</f>
        <v>0</v>
      </c>
      <c r="BF645" s="134">
        <f>IF(N645="snížená",J645,0)</f>
        <v>0</v>
      </c>
      <c r="BG645" s="134">
        <f>IF(N645="zákl. přenesená",J645,0)</f>
        <v>0</v>
      </c>
      <c r="BH645" s="134">
        <f>IF(N645="sníž. přenesená",J645,0)</f>
        <v>0</v>
      </c>
      <c r="BI645" s="134">
        <f>IF(N645="nulová",J645,0)</f>
        <v>0</v>
      </c>
      <c r="BJ645" s="17" t="s">
        <v>81</v>
      </c>
      <c r="BK645" s="134">
        <f>ROUND(I645*H645,2)</f>
        <v>0</v>
      </c>
      <c r="BL645" s="17" t="s">
        <v>314</v>
      </c>
      <c r="BM645" s="133" t="s">
        <v>835</v>
      </c>
    </row>
    <row r="646" spans="2:65" s="1" customFormat="1" ht="11.25">
      <c r="B646" s="32"/>
      <c r="D646" s="135" t="s">
        <v>133</v>
      </c>
      <c r="F646" s="136" t="s">
        <v>836</v>
      </c>
      <c r="I646" s="137"/>
      <c r="L646" s="32"/>
      <c r="M646" s="138"/>
      <c r="T646" s="53"/>
      <c r="AT646" s="17" t="s">
        <v>133</v>
      </c>
      <c r="AU646" s="17" t="s">
        <v>83</v>
      </c>
    </row>
    <row r="647" spans="2:65" s="1" customFormat="1" ht="11.25">
      <c r="B647" s="32"/>
      <c r="D647" s="139" t="s">
        <v>135</v>
      </c>
      <c r="F647" s="140" t="s">
        <v>837</v>
      </c>
      <c r="I647" s="137"/>
      <c r="L647" s="32"/>
      <c r="M647" s="138"/>
      <c r="T647" s="53"/>
      <c r="AT647" s="17" t="s">
        <v>135</v>
      </c>
      <c r="AU647" s="17" t="s">
        <v>83</v>
      </c>
    </row>
    <row r="648" spans="2:65" s="12" customFormat="1" ht="11.25">
      <c r="B648" s="141"/>
      <c r="D648" s="135" t="s">
        <v>137</v>
      </c>
      <c r="E648" s="142" t="s">
        <v>19</v>
      </c>
      <c r="F648" s="143" t="s">
        <v>838</v>
      </c>
      <c r="H648" s="142" t="s">
        <v>19</v>
      </c>
      <c r="I648" s="144"/>
      <c r="L648" s="141"/>
      <c r="M648" s="145"/>
      <c r="T648" s="146"/>
      <c r="AT648" s="142" t="s">
        <v>137</v>
      </c>
      <c r="AU648" s="142" t="s">
        <v>83</v>
      </c>
      <c r="AV648" s="12" t="s">
        <v>81</v>
      </c>
      <c r="AW648" s="12" t="s">
        <v>37</v>
      </c>
      <c r="AX648" s="12" t="s">
        <v>76</v>
      </c>
      <c r="AY648" s="142" t="s">
        <v>123</v>
      </c>
    </row>
    <row r="649" spans="2:65" s="13" customFormat="1" ht="11.25">
      <c r="B649" s="147"/>
      <c r="D649" s="135" t="s">
        <v>137</v>
      </c>
      <c r="E649" s="148" t="s">
        <v>19</v>
      </c>
      <c r="F649" s="149" t="s">
        <v>839</v>
      </c>
      <c r="H649" s="150">
        <v>161</v>
      </c>
      <c r="I649" s="151"/>
      <c r="L649" s="147"/>
      <c r="M649" s="152"/>
      <c r="T649" s="153"/>
      <c r="AT649" s="148" t="s">
        <v>137</v>
      </c>
      <c r="AU649" s="148" t="s">
        <v>83</v>
      </c>
      <c r="AV649" s="13" t="s">
        <v>83</v>
      </c>
      <c r="AW649" s="13" t="s">
        <v>37</v>
      </c>
      <c r="AX649" s="13" t="s">
        <v>81</v>
      </c>
      <c r="AY649" s="148" t="s">
        <v>123</v>
      </c>
    </row>
    <row r="650" spans="2:65" s="1" customFormat="1" ht="16.5" customHeight="1">
      <c r="B650" s="32"/>
      <c r="C650" s="161" t="s">
        <v>840</v>
      </c>
      <c r="D650" s="161" t="s">
        <v>202</v>
      </c>
      <c r="E650" s="162" t="s">
        <v>841</v>
      </c>
      <c r="F650" s="163" t="s">
        <v>842</v>
      </c>
      <c r="G650" s="164" t="s">
        <v>616</v>
      </c>
      <c r="H650" s="165">
        <v>14.973000000000001</v>
      </c>
      <c r="I650" s="166"/>
      <c r="J650" s="167">
        <f>ROUND(I650*H650,2)</f>
        <v>0</v>
      </c>
      <c r="K650" s="163" t="s">
        <v>130</v>
      </c>
      <c r="L650" s="168"/>
      <c r="M650" s="169" t="s">
        <v>19</v>
      </c>
      <c r="N650" s="170" t="s">
        <v>47</v>
      </c>
      <c r="P650" s="131">
        <f>O650*H650</f>
        <v>0</v>
      </c>
      <c r="Q650" s="131">
        <v>1E-3</v>
      </c>
      <c r="R650" s="131">
        <f>Q650*H650</f>
        <v>1.4973E-2</v>
      </c>
      <c r="S650" s="131">
        <v>0</v>
      </c>
      <c r="T650" s="132">
        <f>S650*H650</f>
        <v>0</v>
      </c>
      <c r="AR650" s="133" t="s">
        <v>433</v>
      </c>
      <c r="AT650" s="133" t="s">
        <v>202</v>
      </c>
      <c r="AU650" s="133" t="s">
        <v>83</v>
      </c>
      <c r="AY650" s="17" t="s">
        <v>123</v>
      </c>
      <c r="BE650" s="134">
        <f>IF(N650="základní",J650,0)</f>
        <v>0</v>
      </c>
      <c r="BF650" s="134">
        <f>IF(N650="snížená",J650,0)</f>
        <v>0</v>
      </c>
      <c r="BG650" s="134">
        <f>IF(N650="zákl. přenesená",J650,0)</f>
        <v>0</v>
      </c>
      <c r="BH650" s="134">
        <f>IF(N650="sníž. přenesená",J650,0)</f>
        <v>0</v>
      </c>
      <c r="BI650" s="134">
        <f>IF(N650="nulová",J650,0)</f>
        <v>0</v>
      </c>
      <c r="BJ650" s="17" t="s">
        <v>81</v>
      </c>
      <c r="BK650" s="134">
        <f>ROUND(I650*H650,2)</f>
        <v>0</v>
      </c>
      <c r="BL650" s="17" t="s">
        <v>314</v>
      </c>
      <c r="BM650" s="133" t="s">
        <v>843</v>
      </c>
    </row>
    <row r="651" spans="2:65" s="1" customFormat="1" ht="11.25">
      <c r="B651" s="32"/>
      <c r="D651" s="135" t="s">
        <v>133</v>
      </c>
      <c r="F651" s="136" t="s">
        <v>842</v>
      </c>
      <c r="I651" s="137"/>
      <c r="L651" s="32"/>
      <c r="M651" s="138"/>
      <c r="T651" s="53"/>
      <c r="AT651" s="17" t="s">
        <v>133</v>
      </c>
      <c r="AU651" s="17" t="s">
        <v>83</v>
      </c>
    </row>
    <row r="652" spans="2:65" s="13" customFormat="1" ht="11.25">
      <c r="B652" s="147"/>
      <c r="D652" s="135" t="s">
        <v>137</v>
      </c>
      <c r="F652" s="149" t="s">
        <v>844</v>
      </c>
      <c r="H652" s="150">
        <v>14.973000000000001</v>
      </c>
      <c r="I652" s="151"/>
      <c r="L652" s="147"/>
      <c r="M652" s="152"/>
      <c r="T652" s="153"/>
      <c r="AT652" s="148" t="s">
        <v>137</v>
      </c>
      <c r="AU652" s="148" t="s">
        <v>83</v>
      </c>
      <c r="AV652" s="13" t="s">
        <v>83</v>
      </c>
      <c r="AW652" s="13" t="s">
        <v>4</v>
      </c>
      <c r="AX652" s="13" t="s">
        <v>81</v>
      </c>
      <c r="AY652" s="148" t="s">
        <v>123</v>
      </c>
    </row>
    <row r="653" spans="2:65" s="1" customFormat="1" ht="16.5" customHeight="1">
      <c r="B653" s="32"/>
      <c r="C653" s="122" t="s">
        <v>845</v>
      </c>
      <c r="D653" s="122" t="s">
        <v>126</v>
      </c>
      <c r="E653" s="123" t="s">
        <v>846</v>
      </c>
      <c r="F653" s="124" t="s">
        <v>847</v>
      </c>
      <c r="G653" s="125" t="s">
        <v>129</v>
      </c>
      <c r="H653" s="126">
        <v>193.124</v>
      </c>
      <c r="I653" s="127"/>
      <c r="J653" s="128">
        <f>ROUND(I653*H653,2)</f>
        <v>0</v>
      </c>
      <c r="K653" s="124" t="s">
        <v>130</v>
      </c>
      <c r="L653" s="32"/>
      <c r="M653" s="129" t="s">
        <v>19</v>
      </c>
      <c r="N653" s="130" t="s">
        <v>47</v>
      </c>
      <c r="P653" s="131">
        <f>O653*H653</f>
        <v>0</v>
      </c>
      <c r="Q653" s="131">
        <v>2.0000000000000002E-5</v>
      </c>
      <c r="R653" s="131">
        <f>Q653*H653</f>
        <v>3.8624800000000002E-3</v>
      </c>
      <c r="S653" s="131">
        <v>0</v>
      </c>
      <c r="T653" s="132">
        <f>S653*H653</f>
        <v>0</v>
      </c>
      <c r="AR653" s="133" t="s">
        <v>314</v>
      </c>
      <c r="AT653" s="133" t="s">
        <v>126</v>
      </c>
      <c r="AU653" s="133" t="s">
        <v>83</v>
      </c>
      <c r="AY653" s="17" t="s">
        <v>123</v>
      </c>
      <c r="BE653" s="134">
        <f>IF(N653="základní",J653,0)</f>
        <v>0</v>
      </c>
      <c r="BF653" s="134">
        <f>IF(N653="snížená",J653,0)</f>
        <v>0</v>
      </c>
      <c r="BG653" s="134">
        <f>IF(N653="zákl. přenesená",J653,0)</f>
        <v>0</v>
      </c>
      <c r="BH653" s="134">
        <f>IF(N653="sníž. přenesená",J653,0)</f>
        <v>0</v>
      </c>
      <c r="BI653" s="134">
        <f>IF(N653="nulová",J653,0)</f>
        <v>0</v>
      </c>
      <c r="BJ653" s="17" t="s">
        <v>81</v>
      </c>
      <c r="BK653" s="134">
        <f>ROUND(I653*H653,2)</f>
        <v>0</v>
      </c>
      <c r="BL653" s="17" t="s">
        <v>314</v>
      </c>
      <c r="BM653" s="133" t="s">
        <v>848</v>
      </c>
    </row>
    <row r="654" spans="2:65" s="1" customFormat="1" ht="11.25">
      <c r="B654" s="32"/>
      <c r="D654" s="135" t="s">
        <v>133</v>
      </c>
      <c r="F654" s="136" t="s">
        <v>847</v>
      </c>
      <c r="I654" s="137"/>
      <c r="L654" s="32"/>
      <c r="M654" s="138"/>
      <c r="T654" s="53"/>
      <c r="AT654" s="17" t="s">
        <v>133</v>
      </c>
      <c r="AU654" s="17" t="s">
        <v>83</v>
      </c>
    </row>
    <row r="655" spans="2:65" s="1" customFormat="1" ht="11.25">
      <c r="B655" s="32"/>
      <c r="D655" s="139" t="s">
        <v>135</v>
      </c>
      <c r="F655" s="140" t="s">
        <v>849</v>
      </c>
      <c r="I655" s="137"/>
      <c r="L655" s="32"/>
      <c r="M655" s="138"/>
      <c r="T655" s="53"/>
      <c r="AT655" s="17" t="s">
        <v>135</v>
      </c>
      <c r="AU655" s="17" t="s">
        <v>83</v>
      </c>
    </row>
    <row r="656" spans="2:65" s="12" customFormat="1" ht="11.25">
      <c r="B656" s="141"/>
      <c r="D656" s="135" t="s">
        <v>137</v>
      </c>
      <c r="E656" s="142" t="s">
        <v>19</v>
      </c>
      <c r="F656" s="143" t="s">
        <v>850</v>
      </c>
      <c r="H656" s="142" t="s">
        <v>19</v>
      </c>
      <c r="I656" s="144"/>
      <c r="L656" s="141"/>
      <c r="M656" s="145"/>
      <c r="T656" s="146"/>
      <c r="AT656" s="142" t="s">
        <v>137</v>
      </c>
      <c r="AU656" s="142" t="s">
        <v>83</v>
      </c>
      <c r="AV656" s="12" t="s">
        <v>81</v>
      </c>
      <c r="AW656" s="12" t="s">
        <v>37</v>
      </c>
      <c r="AX656" s="12" t="s">
        <v>76</v>
      </c>
      <c r="AY656" s="142" t="s">
        <v>123</v>
      </c>
    </row>
    <row r="657" spans="2:65" s="13" customFormat="1" ht="11.25">
      <c r="B657" s="147"/>
      <c r="D657" s="135" t="s">
        <v>137</v>
      </c>
      <c r="E657" s="148" t="s">
        <v>19</v>
      </c>
      <c r="F657" s="149" t="s">
        <v>851</v>
      </c>
      <c r="H657" s="150">
        <v>193.124</v>
      </c>
      <c r="I657" s="151"/>
      <c r="L657" s="147"/>
      <c r="M657" s="152"/>
      <c r="T657" s="153"/>
      <c r="AT657" s="148" t="s">
        <v>137</v>
      </c>
      <c r="AU657" s="148" t="s">
        <v>83</v>
      </c>
      <c r="AV657" s="13" t="s">
        <v>83</v>
      </c>
      <c r="AW657" s="13" t="s">
        <v>37</v>
      </c>
      <c r="AX657" s="13" t="s">
        <v>81</v>
      </c>
      <c r="AY657" s="148" t="s">
        <v>123</v>
      </c>
    </row>
    <row r="658" spans="2:65" s="1" customFormat="1" ht="16.5" customHeight="1">
      <c r="B658" s="32"/>
      <c r="C658" s="122" t="s">
        <v>852</v>
      </c>
      <c r="D658" s="122" t="s">
        <v>126</v>
      </c>
      <c r="E658" s="123" t="s">
        <v>853</v>
      </c>
      <c r="F658" s="124" t="s">
        <v>854</v>
      </c>
      <c r="G658" s="125" t="s">
        <v>129</v>
      </c>
      <c r="H658" s="126">
        <v>161</v>
      </c>
      <c r="I658" s="127"/>
      <c r="J658" s="128">
        <f>ROUND(I658*H658,2)</f>
        <v>0</v>
      </c>
      <c r="K658" s="124" t="s">
        <v>130</v>
      </c>
      <c r="L658" s="32"/>
      <c r="M658" s="129" t="s">
        <v>19</v>
      </c>
      <c r="N658" s="130" t="s">
        <v>47</v>
      </c>
      <c r="P658" s="131">
        <f>O658*H658</f>
        <v>0</v>
      </c>
      <c r="Q658" s="131">
        <v>0</v>
      </c>
      <c r="R658" s="131">
        <f>Q658*H658</f>
        <v>0</v>
      </c>
      <c r="S658" s="131">
        <v>0</v>
      </c>
      <c r="T658" s="132">
        <f>S658*H658</f>
        <v>0</v>
      </c>
      <c r="AR658" s="133" t="s">
        <v>314</v>
      </c>
      <c r="AT658" s="133" t="s">
        <v>126</v>
      </c>
      <c r="AU658" s="133" t="s">
        <v>83</v>
      </c>
      <c r="AY658" s="17" t="s">
        <v>123</v>
      </c>
      <c r="BE658" s="134">
        <f>IF(N658="základní",J658,0)</f>
        <v>0</v>
      </c>
      <c r="BF658" s="134">
        <f>IF(N658="snížená",J658,0)</f>
        <v>0</v>
      </c>
      <c r="BG658" s="134">
        <f>IF(N658="zákl. přenesená",J658,0)</f>
        <v>0</v>
      </c>
      <c r="BH658" s="134">
        <f>IF(N658="sníž. přenesená",J658,0)</f>
        <v>0</v>
      </c>
      <c r="BI658" s="134">
        <f>IF(N658="nulová",J658,0)</f>
        <v>0</v>
      </c>
      <c r="BJ658" s="17" t="s">
        <v>81</v>
      </c>
      <c r="BK658" s="134">
        <f>ROUND(I658*H658,2)</f>
        <v>0</v>
      </c>
      <c r="BL658" s="17" t="s">
        <v>314</v>
      </c>
      <c r="BM658" s="133" t="s">
        <v>855</v>
      </c>
    </row>
    <row r="659" spans="2:65" s="1" customFormat="1" ht="11.25">
      <c r="B659" s="32"/>
      <c r="D659" s="135" t="s">
        <v>133</v>
      </c>
      <c r="F659" s="136" t="s">
        <v>856</v>
      </c>
      <c r="I659" s="137"/>
      <c r="L659" s="32"/>
      <c r="M659" s="138"/>
      <c r="T659" s="53"/>
      <c r="AT659" s="17" t="s">
        <v>133</v>
      </c>
      <c r="AU659" s="17" t="s">
        <v>83</v>
      </c>
    </row>
    <row r="660" spans="2:65" s="1" customFormat="1" ht="11.25">
      <c r="B660" s="32"/>
      <c r="D660" s="139" t="s">
        <v>135</v>
      </c>
      <c r="F660" s="140" t="s">
        <v>857</v>
      </c>
      <c r="I660" s="137"/>
      <c r="L660" s="32"/>
      <c r="M660" s="138"/>
      <c r="T660" s="53"/>
      <c r="AT660" s="17" t="s">
        <v>135</v>
      </c>
      <c r="AU660" s="17" t="s">
        <v>83</v>
      </c>
    </row>
    <row r="661" spans="2:65" s="12" customFormat="1" ht="11.25">
      <c r="B661" s="141"/>
      <c r="D661" s="135" t="s">
        <v>137</v>
      </c>
      <c r="E661" s="142" t="s">
        <v>19</v>
      </c>
      <c r="F661" s="143" t="s">
        <v>858</v>
      </c>
      <c r="H661" s="142" t="s">
        <v>19</v>
      </c>
      <c r="I661" s="144"/>
      <c r="L661" s="141"/>
      <c r="M661" s="145"/>
      <c r="T661" s="146"/>
      <c r="AT661" s="142" t="s">
        <v>137</v>
      </c>
      <c r="AU661" s="142" t="s">
        <v>83</v>
      </c>
      <c r="AV661" s="12" t="s">
        <v>81</v>
      </c>
      <c r="AW661" s="12" t="s">
        <v>37</v>
      </c>
      <c r="AX661" s="12" t="s">
        <v>76</v>
      </c>
      <c r="AY661" s="142" t="s">
        <v>123</v>
      </c>
    </row>
    <row r="662" spans="2:65" s="13" customFormat="1" ht="11.25">
      <c r="B662" s="147"/>
      <c r="D662" s="135" t="s">
        <v>137</v>
      </c>
      <c r="E662" s="148" t="s">
        <v>19</v>
      </c>
      <c r="F662" s="149" t="s">
        <v>839</v>
      </c>
      <c r="H662" s="150">
        <v>161</v>
      </c>
      <c r="I662" s="151"/>
      <c r="L662" s="147"/>
      <c r="M662" s="152"/>
      <c r="T662" s="153"/>
      <c r="AT662" s="148" t="s">
        <v>137</v>
      </c>
      <c r="AU662" s="148" t="s">
        <v>83</v>
      </c>
      <c r="AV662" s="13" t="s">
        <v>83</v>
      </c>
      <c r="AW662" s="13" t="s">
        <v>37</v>
      </c>
      <c r="AX662" s="13" t="s">
        <v>81</v>
      </c>
      <c r="AY662" s="148" t="s">
        <v>123</v>
      </c>
    </row>
    <row r="663" spans="2:65" s="1" customFormat="1" ht="16.5" customHeight="1">
      <c r="B663" s="32"/>
      <c r="C663" s="161" t="s">
        <v>859</v>
      </c>
      <c r="D663" s="161" t="s">
        <v>202</v>
      </c>
      <c r="E663" s="162" t="s">
        <v>841</v>
      </c>
      <c r="F663" s="163" t="s">
        <v>842</v>
      </c>
      <c r="G663" s="164" t="s">
        <v>616</v>
      </c>
      <c r="H663" s="165">
        <v>24.15</v>
      </c>
      <c r="I663" s="166"/>
      <c r="J663" s="167">
        <f>ROUND(I663*H663,2)</f>
        <v>0</v>
      </c>
      <c r="K663" s="163" t="s">
        <v>130</v>
      </c>
      <c r="L663" s="168"/>
      <c r="M663" s="169" t="s">
        <v>19</v>
      </c>
      <c r="N663" s="170" t="s">
        <v>47</v>
      </c>
      <c r="P663" s="131">
        <f>O663*H663</f>
        <v>0</v>
      </c>
      <c r="Q663" s="131">
        <v>1E-3</v>
      </c>
      <c r="R663" s="131">
        <f>Q663*H663</f>
        <v>2.4149999999999998E-2</v>
      </c>
      <c r="S663" s="131">
        <v>0</v>
      </c>
      <c r="T663" s="132">
        <f>S663*H663</f>
        <v>0</v>
      </c>
      <c r="AR663" s="133" t="s">
        <v>433</v>
      </c>
      <c r="AT663" s="133" t="s">
        <v>202</v>
      </c>
      <c r="AU663" s="133" t="s">
        <v>83</v>
      </c>
      <c r="AY663" s="17" t="s">
        <v>123</v>
      </c>
      <c r="BE663" s="134">
        <f>IF(N663="základní",J663,0)</f>
        <v>0</v>
      </c>
      <c r="BF663" s="134">
        <f>IF(N663="snížená",J663,0)</f>
        <v>0</v>
      </c>
      <c r="BG663" s="134">
        <f>IF(N663="zákl. přenesená",J663,0)</f>
        <v>0</v>
      </c>
      <c r="BH663" s="134">
        <f>IF(N663="sníž. přenesená",J663,0)</f>
        <v>0</v>
      </c>
      <c r="BI663" s="134">
        <f>IF(N663="nulová",J663,0)</f>
        <v>0</v>
      </c>
      <c r="BJ663" s="17" t="s">
        <v>81</v>
      </c>
      <c r="BK663" s="134">
        <f>ROUND(I663*H663,2)</f>
        <v>0</v>
      </c>
      <c r="BL663" s="17" t="s">
        <v>314</v>
      </c>
      <c r="BM663" s="133" t="s">
        <v>860</v>
      </c>
    </row>
    <row r="664" spans="2:65" s="1" customFormat="1" ht="11.25">
      <c r="B664" s="32"/>
      <c r="D664" s="135" t="s">
        <v>133</v>
      </c>
      <c r="F664" s="136" t="s">
        <v>842</v>
      </c>
      <c r="I664" s="137"/>
      <c r="L664" s="32"/>
      <c r="M664" s="138"/>
      <c r="T664" s="53"/>
      <c r="AT664" s="17" t="s">
        <v>133</v>
      </c>
      <c r="AU664" s="17" t="s">
        <v>83</v>
      </c>
    </row>
    <row r="665" spans="2:65" s="13" customFormat="1" ht="11.25">
      <c r="B665" s="147"/>
      <c r="D665" s="135" t="s">
        <v>137</v>
      </c>
      <c r="F665" s="149" t="s">
        <v>861</v>
      </c>
      <c r="H665" s="150">
        <v>24.15</v>
      </c>
      <c r="I665" s="151"/>
      <c r="L665" s="147"/>
      <c r="M665" s="152"/>
      <c r="T665" s="153"/>
      <c r="AT665" s="148" t="s">
        <v>137</v>
      </c>
      <c r="AU665" s="148" t="s">
        <v>83</v>
      </c>
      <c r="AV665" s="13" t="s">
        <v>83</v>
      </c>
      <c r="AW665" s="13" t="s">
        <v>4</v>
      </c>
      <c r="AX665" s="13" t="s">
        <v>81</v>
      </c>
      <c r="AY665" s="148" t="s">
        <v>123</v>
      </c>
    </row>
    <row r="666" spans="2:65" s="1" customFormat="1" ht="16.5" customHeight="1">
      <c r="B666" s="32"/>
      <c r="C666" s="122" t="s">
        <v>862</v>
      </c>
      <c r="D666" s="122" t="s">
        <v>126</v>
      </c>
      <c r="E666" s="123" t="s">
        <v>863</v>
      </c>
      <c r="F666" s="124" t="s">
        <v>864</v>
      </c>
      <c r="G666" s="125" t="s">
        <v>129</v>
      </c>
      <c r="H666" s="126">
        <v>193.124</v>
      </c>
      <c r="I666" s="127"/>
      <c r="J666" s="128">
        <f>ROUND(I666*H666,2)</f>
        <v>0</v>
      </c>
      <c r="K666" s="124" t="s">
        <v>502</v>
      </c>
      <c r="L666" s="32"/>
      <c r="M666" s="129" t="s">
        <v>19</v>
      </c>
      <c r="N666" s="130" t="s">
        <v>47</v>
      </c>
      <c r="P666" s="131">
        <f>O666*H666</f>
        <v>0</v>
      </c>
      <c r="Q666" s="131">
        <v>1.3999999999999999E-4</v>
      </c>
      <c r="R666" s="131">
        <f>Q666*H666</f>
        <v>2.7037359999999996E-2</v>
      </c>
      <c r="S666" s="131">
        <v>0</v>
      </c>
      <c r="T666" s="132">
        <f>S666*H666</f>
        <v>0</v>
      </c>
      <c r="AR666" s="133" t="s">
        <v>314</v>
      </c>
      <c r="AT666" s="133" t="s">
        <v>126</v>
      </c>
      <c r="AU666" s="133" t="s">
        <v>83</v>
      </c>
      <c r="AY666" s="17" t="s">
        <v>123</v>
      </c>
      <c r="BE666" s="134">
        <f>IF(N666="základní",J666,0)</f>
        <v>0</v>
      </c>
      <c r="BF666" s="134">
        <f>IF(N666="snížená",J666,0)</f>
        <v>0</v>
      </c>
      <c r="BG666" s="134">
        <f>IF(N666="zákl. přenesená",J666,0)</f>
        <v>0</v>
      </c>
      <c r="BH666" s="134">
        <f>IF(N666="sníž. přenesená",J666,0)</f>
        <v>0</v>
      </c>
      <c r="BI666" s="134">
        <f>IF(N666="nulová",J666,0)</f>
        <v>0</v>
      </c>
      <c r="BJ666" s="17" t="s">
        <v>81</v>
      </c>
      <c r="BK666" s="134">
        <f>ROUND(I666*H666,2)</f>
        <v>0</v>
      </c>
      <c r="BL666" s="17" t="s">
        <v>314</v>
      </c>
      <c r="BM666" s="133" t="s">
        <v>865</v>
      </c>
    </row>
    <row r="667" spans="2:65" s="1" customFormat="1" ht="11.25">
      <c r="B667" s="32"/>
      <c r="D667" s="135" t="s">
        <v>133</v>
      </c>
      <c r="F667" s="136" t="s">
        <v>866</v>
      </c>
      <c r="I667" s="137"/>
      <c r="L667" s="32"/>
      <c r="M667" s="138"/>
      <c r="T667" s="53"/>
      <c r="AT667" s="17" t="s">
        <v>133</v>
      </c>
      <c r="AU667" s="17" t="s">
        <v>83</v>
      </c>
    </row>
    <row r="668" spans="2:65" s="1" customFormat="1" ht="11.25">
      <c r="B668" s="32"/>
      <c r="D668" s="139" t="s">
        <v>135</v>
      </c>
      <c r="F668" s="140" t="s">
        <v>867</v>
      </c>
      <c r="I668" s="137"/>
      <c r="L668" s="32"/>
      <c r="M668" s="138"/>
      <c r="T668" s="53"/>
      <c r="AT668" s="17" t="s">
        <v>135</v>
      </c>
      <c r="AU668" s="17" t="s">
        <v>83</v>
      </c>
    </row>
    <row r="669" spans="2:65" s="12" customFormat="1" ht="11.25">
      <c r="B669" s="141"/>
      <c r="D669" s="135" t="s">
        <v>137</v>
      </c>
      <c r="E669" s="142" t="s">
        <v>19</v>
      </c>
      <c r="F669" s="143" t="s">
        <v>868</v>
      </c>
      <c r="H669" s="142" t="s">
        <v>19</v>
      </c>
      <c r="I669" s="144"/>
      <c r="L669" s="141"/>
      <c r="M669" s="145"/>
      <c r="T669" s="146"/>
      <c r="AT669" s="142" t="s">
        <v>137</v>
      </c>
      <c r="AU669" s="142" t="s">
        <v>83</v>
      </c>
      <c r="AV669" s="12" t="s">
        <v>81</v>
      </c>
      <c r="AW669" s="12" t="s">
        <v>37</v>
      </c>
      <c r="AX669" s="12" t="s">
        <v>76</v>
      </c>
      <c r="AY669" s="142" t="s">
        <v>123</v>
      </c>
    </row>
    <row r="670" spans="2:65" s="13" customFormat="1" ht="11.25">
      <c r="B670" s="147"/>
      <c r="D670" s="135" t="s">
        <v>137</v>
      </c>
      <c r="E670" s="148" t="s">
        <v>19</v>
      </c>
      <c r="F670" s="149" t="s">
        <v>851</v>
      </c>
      <c r="H670" s="150">
        <v>193.124</v>
      </c>
      <c r="I670" s="151"/>
      <c r="L670" s="147"/>
      <c r="M670" s="152"/>
      <c r="T670" s="153"/>
      <c r="AT670" s="148" t="s">
        <v>137</v>
      </c>
      <c r="AU670" s="148" t="s">
        <v>83</v>
      </c>
      <c r="AV670" s="13" t="s">
        <v>83</v>
      </c>
      <c r="AW670" s="13" t="s">
        <v>37</v>
      </c>
      <c r="AX670" s="13" t="s">
        <v>81</v>
      </c>
      <c r="AY670" s="148" t="s">
        <v>123</v>
      </c>
    </row>
    <row r="671" spans="2:65" s="1" customFormat="1" ht="16.5" customHeight="1">
      <c r="B671" s="32"/>
      <c r="C671" s="122" t="s">
        <v>869</v>
      </c>
      <c r="D671" s="122" t="s">
        <v>126</v>
      </c>
      <c r="E671" s="123" t="s">
        <v>870</v>
      </c>
      <c r="F671" s="124" t="s">
        <v>871</v>
      </c>
      <c r="G671" s="125" t="s">
        <v>129</v>
      </c>
      <c r="H671" s="126">
        <v>193.124</v>
      </c>
      <c r="I671" s="127"/>
      <c r="J671" s="128">
        <f>ROUND(I671*H671,2)</f>
        <v>0</v>
      </c>
      <c r="K671" s="124" t="s">
        <v>502</v>
      </c>
      <c r="L671" s="32"/>
      <c r="M671" s="129" t="s">
        <v>19</v>
      </c>
      <c r="N671" s="130" t="s">
        <v>47</v>
      </c>
      <c r="P671" s="131">
        <f>O671*H671</f>
        <v>0</v>
      </c>
      <c r="Q671" s="131">
        <v>1.3999999999999999E-4</v>
      </c>
      <c r="R671" s="131">
        <f>Q671*H671</f>
        <v>2.7037359999999996E-2</v>
      </c>
      <c r="S671" s="131">
        <v>0</v>
      </c>
      <c r="T671" s="132">
        <f>S671*H671</f>
        <v>0</v>
      </c>
      <c r="AR671" s="133" t="s">
        <v>314</v>
      </c>
      <c r="AT671" s="133" t="s">
        <v>126</v>
      </c>
      <c r="AU671" s="133" t="s">
        <v>83</v>
      </c>
      <c r="AY671" s="17" t="s">
        <v>123</v>
      </c>
      <c r="BE671" s="134">
        <f>IF(N671="základní",J671,0)</f>
        <v>0</v>
      </c>
      <c r="BF671" s="134">
        <f>IF(N671="snížená",J671,0)</f>
        <v>0</v>
      </c>
      <c r="BG671" s="134">
        <f>IF(N671="zákl. přenesená",J671,0)</f>
        <v>0</v>
      </c>
      <c r="BH671" s="134">
        <f>IF(N671="sníž. přenesená",J671,0)</f>
        <v>0</v>
      </c>
      <c r="BI671" s="134">
        <f>IF(N671="nulová",J671,0)</f>
        <v>0</v>
      </c>
      <c r="BJ671" s="17" t="s">
        <v>81</v>
      </c>
      <c r="BK671" s="134">
        <f>ROUND(I671*H671,2)</f>
        <v>0</v>
      </c>
      <c r="BL671" s="17" t="s">
        <v>314</v>
      </c>
      <c r="BM671" s="133" t="s">
        <v>872</v>
      </c>
    </row>
    <row r="672" spans="2:65" s="1" customFormat="1" ht="11.25">
      <c r="B672" s="32"/>
      <c r="D672" s="135" t="s">
        <v>133</v>
      </c>
      <c r="F672" s="136" t="s">
        <v>873</v>
      </c>
      <c r="I672" s="137"/>
      <c r="L672" s="32"/>
      <c r="M672" s="138"/>
      <c r="T672" s="53"/>
      <c r="AT672" s="17" t="s">
        <v>133</v>
      </c>
      <c r="AU672" s="17" t="s">
        <v>83</v>
      </c>
    </row>
    <row r="673" spans="2:65" s="1" customFormat="1" ht="11.25">
      <c r="B673" s="32"/>
      <c r="D673" s="139" t="s">
        <v>135</v>
      </c>
      <c r="F673" s="140" t="s">
        <v>874</v>
      </c>
      <c r="I673" s="137"/>
      <c r="L673" s="32"/>
      <c r="M673" s="138"/>
      <c r="T673" s="53"/>
      <c r="AT673" s="17" t="s">
        <v>135</v>
      </c>
      <c r="AU673" s="17" t="s">
        <v>83</v>
      </c>
    </row>
    <row r="674" spans="2:65" s="12" customFormat="1" ht="11.25">
      <c r="B674" s="141"/>
      <c r="D674" s="135" t="s">
        <v>137</v>
      </c>
      <c r="E674" s="142" t="s">
        <v>19</v>
      </c>
      <c r="F674" s="143" t="s">
        <v>875</v>
      </c>
      <c r="H674" s="142" t="s">
        <v>19</v>
      </c>
      <c r="I674" s="144"/>
      <c r="L674" s="141"/>
      <c r="M674" s="145"/>
      <c r="T674" s="146"/>
      <c r="AT674" s="142" t="s">
        <v>137</v>
      </c>
      <c r="AU674" s="142" t="s">
        <v>83</v>
      </c>
      <c r="AV674" s="12" t="s">
        <v>81</v>
      </c>
      <c r="AW674" s="12" t="s">
        <v>37</v>
      </c>
      <c r="AX674" s="12" t="s">
        <v>76</v>
      </c>
      <c r="AY674" s="142" t="s">
        <v>123</v>
      </c>
    </row>
    <row r="675" spans="2:65" s="13" customFormat="1" ht="11.25">
      <c r="B675" s="147"/>
      <c r="D675" s="135" t="s">
        <v>137</v>
      </c>
      <c r="E675" s="148" t="s">
        <v>19</v>
      </c>
      <c r="F675" s="149" t="s">
        <v>851</v>
      </c>
      <c r="H675" s="150">
        <v>193.124</v>
      </c>
      <c r="I675" s="151"/>
      <c r="L675" s="147"/>
      <c r="M675" s="152"/>
      <c r="T675" s="153"/>
      <c r="AT675" s="148" t="s">
        <v>137</v>
      </c>
      <c r="AU675" s="148" t="s">
        <v>83</v>
      </c>
      <c r="AV675" s="13" t="s">
        <v>83</v>
      </c>
      <c r="AW675" s="13" t="s">
        <v>37</v>
      </c>
      <c r="AX675" s="13" t="s">
        <v>81</v>
      </c>
      <c r="AY675" s="148" t="s">
        <v>123</v>
      </c>
    </row>
    <row r="676" spans="2:65" s="1" customFormat="1" ht="16.5" customHeight="1">
      <c r="B676" s="32"/>
      <c r="C676" s="122" t="s">
        <v>876</v>
      </c>
      <c r="D676" s="122" t="s">
        <v>126</v>
      </c>
      <c r="E676" s="123" t="s">
        <v>877</v>
      </c>
      <c r="F676" s="124" t="s">
        <v>878</v>
      </c>
      <c r="G676" s="125" t="s">
        <v>129</v>
      </c>
      <c r="H676" s="126">
        <v>193.124</v>
      </c>
      <c r="I676" s="127"/>
      <c r="J676" s="128">
        <f>ROUND(I676*H676,2)</f>
        <v>0</v>
      </c>
      <c r="K676" s="124" t="s">
        <v>502</v>
      </c>
      <c r="L676" s="32"/>
      <c r="M676" s="129" t="s">
        <v>19</v>
      </c>
      <c r="N676" s="130" t="s">
        <v>47</v>
      </c>
      <c r="P676" s="131">
        <f>O676*H676</f>
        <v>0</v>
      </c>
      <c r="Q676" s="131">
        <v>1.3999999999999999E-4</v>
      </c>
      <c r="R676" s="131">
        <f>Q676*H676</f>
        <v>2.7037359999999996E-2</v>
      </c>
      <c r="S676" s="131">
        <v>0</v>
      </c>
      <c r="T676" s="132">
        <f>S676*H676</f>
        <v>0</v>
      </c>
      <c r="AR676" s="133" t="s">
        <v>314</v>
      </c>
      <c r="AT676" s="133" t="s">
        <v>126</v>
      </c>
      <c r="AU676" s="133" t="s">
        <v>83</v>
      </c>
      <c r="AY676" s="17" t="s">
        <v>123</v>
      </c>
      <c r="BE676" s="134">
        <f>IF(N676="základní",J676,0)</f>
        <v>0</v>
      </c>
      <c r="BF676" s="134">
        <f>IF(N676="snížená",J676,0)</f>
        <v>0</v>
      </c>
      <c r="BG676" s="134">
        <f>IF(N676="zákl. přenesená",J676,0)</f>
        <v>0</v>
      </c>
      <c r="BH676" s="134">
        <f>IF(N676="sníž. přenesená",J676,0)</f>
        <v>0</v>
      </c>
      <c r="BI676" s="134">
        <f>IF(N676="nulová",J676,0)</f>
        <v>0</v>
      </c>
      <c r="BJ676" s="17" t="s">
        <v>81</v>
      </c>
      <c r="BK676" s="134">
        <f>ROUND(I676*H676,2)</f>
        <v>0</v>
      </c>
      <c r="BL676" s="17" t="s">
        <v>314</v>
      </c>
      <c r="BM676" s="133" t="s">
        <v>879</v>
      </c>
    </row>
    <row r="677" spans="2:65" s="1" customFormat="1" ht="11.25">
      <c r="B677" s="32"/>
      <c r="D677" s="135" t="s">
        <v>133</v>
      </c>
      <c r="F677" s="136" t="s">
        <v>880</v>
      </c>
      <c r="I677" s="137"/>
      <c r="L677" s="32"/>
      <c r="M677" s="138"/>
      <c r="T677" s="53"/>
      <c r="AT677" s="17" t="s">
        <v>133</v>
      </c>
      <c r="AU677" s="17" t="s">
        <v>83</v>
      </c>
    </row>
    <row r="678" spans="2:65" s="1" customFormat="1" ht="11.25">
      <c r="B678" s="32"/>
      <c r="D678" s="139" t="s">
        <v>135</v>
      </c>
      <c r="F678" s="140" t="s">
        <v>881</v>
      </c>
      <c r="I678" s="137"/>
      <c r="L678" s="32"/>
      <c r="M678" s="138"/>
      <c r="T678" s="53"/>
      <c r="AT678" s="17" t="s">
        <v>135</v>
      </c>
      <c r="AU678" s="17" t="s">
        <v>83</v>
      </c>
    </row>
    <row r="679" spans="2:65" s="12" customFormat="1" ht="11.25">
      <c r="B679" s="141"/>
      <c r="D679" s="135" t="s">
        <v>137</v>
      </c>
      <c r="E679" s="142" t="s">
        <v>19</v>
      </c>
      <c r="F679" s="143" t="s">
        <v>875</v>
      </c>
      <c r="H679" s="142" t="s">
        <v>19</v>
      </c>
      <c r="I679" s="144"/>
      <c r="L679" s="141"/>
      <c r="M679" s="145"/>
      <c r="T679" s="146"/>
      <c r="AT679" s="142" t="s">
        <v>137</v>
      </c>
      <c r="AU679" s="142" t="s">
        <v>83</v>
      </c>
      <c r="AV679" s="12" t="s">
        <v>81</v>
      </c>
      <c r="AW679" s="12" t="s">
        <v>37</v>
      </c>
      <c r="AX679" s="12" t="s">
        <v>76</v>
      </c>
      <c r="AY679" s="142" t="s">
        <v>123</v>
      </c>
    </row>
    <row r="680" spans="2:65" s="13" customFormat="1" ht="11.25">
      <c r="B680" s="147"/>
      <c r="D680" s="135" t="s">
        <v>137</v>
      </c>
      <c r="E680" s="148" t="s">
        <v>19</v>
      </c>
      <c r="F680" s="149" t="s">
        <v>851</v>
      </c>
      <c r="H680" s="150">
        <v>193.124</v>
      </c>
      <c r="I680" s="151"/>
      <c r="L680" s="147"/>
      <c r="M680" s="152"/>
      <c r="T680" s="153"/>
      <c r="AT680" s="148" t="s">
        <v>137</v>
      </c>
      <c r="AU680" s="148" t="s">
        <v>83</v>
      </c>
      <c r="AV680" s="13" t="s">
        <v>83</v>
      </c>
      <c r="AW680" s="13" t="s">
        <v>37</v>
      </c>
      <c r="AX680" s="13" t="s">
        <v>81</v>
      </c>
      <c r="AY680" s="148" t="s">
        <v>123</v>
      </c>
    </row>
    <row r="681" spans="2:65" s="1" customFormat="1" ht="16.5" customHeight="1">
      <c r="B681" s="32"/>
      <c r="C681" s="122" t="s">
        <v>882</v>
      </c>
      <c r="D681" s="122" t="s">
        <v>126</v>
      </c>
      <c r="E681" s="123" t="s">
        <v>883</v>
      </c>
      <c r="F681" s="124" t="s">
        <v>884</v>
      </c>
      <c r="G681" s="125" t="s">
        <v>211</v>
      </c>
      <c r="H681" s="126">
        <v>650</v>
      </c>
      <c r="I681" s="127"/>
      <c r="J681" s="128">
        <f>ROUND(I681*H681,2)</f>
        <v>0</v>
      </c>
      <c r="K681" s="124" t="s">
        <v>885</v>
      </c>
      <c r="L681" s="32"/>
      <c r="M681" s="129" t="s">
        <v>19</v>
      </c>
      <c r="N681" s="130" t="s">
        <v>47</v>
      </c>
      <c r="P681" s="131">
        <f>O681*H681</f>
        <v>0</v>
      </c>
      <c r="Q681" s="131">
        <v>0</v>
      </c>
      <c r="R681" s="131">
        <f>Q681*H681</f>
        <v>0</v>
      </c>
      <c r="S681" s="131">
        <v>0</v>
      </c>
      <c r="T681" s="132">
        <f>S681*H681</f>
        <v>0</v>
      </c>
      <c r="AR681" s="133" t="s">
        <v>314</v>
      </c>
      <c r="AT681" s="133" t="s">
        <v>126</v>
      </c>
      <c r="AU681" s="133" t="s">
        <v>83</v>
      </c>
      <c r="AY681" s="17" t="s">
        <v>123</v>
      </c>
      <c r="BE681" s="134">
        <f>IF(N681="základní",J681,0)</f>
        <v>0</v>
      </c>
      <c r="BF681" s="134">
        <f>IF(N681="snížená",J681,0)</f>
        <v>0</v>
      </c>
      <c r="BG681" s="134">
        <f>IF(N681="zákl. přenesená",J681,0)</f>
        <v>0</v>
      </c>
      <c r="BH681" s="134">
        <f>IF(N681="sníž. přenesená",J681,0)</f>
        <v>0</v>
      </c>
      <c r="BI681" s="134">
        <f>IF(N681="nulová",J681,0)</f>
        <v>0</v>
      </c>
      <c r="BJ681" s="17" t="s">
        <v>81</v>
      </c>
      <c r="BK681" s="134">
        <f>ROUND(I681*H681,2)</f>
        <v>0</v>
      </c>
      <c r="BL681" s="17" t="s">
        <v>314</v>
      </c>
      <c r="BM681" s="133" t="s">
        <v>886</v>
      </c>
    </row>
    <row r="682" spans="2:65" s="1" customFormat="1" ht="11.25">
      <c r="B682" s="32"/>
      <c r="D682" s="135" t="s">
        <v>133</v>
      </c>
      <c r="F682" s="136" t="s">
        <v>887</v>
      </c>
      <c r="I682" s="137"/>
      <c r="L682" s="32"/>
      <c r="M682" s="138"/>
      <c r="T682" s="53"/>
      <c r="AT682" s="17" t="s">
        <v>133</v>
      </c>
      <c r="AU682" s="17" t="s">
        <v>83</v>
      </c>
    </row>
    <row r="683" spans="2:65" s="1" customFormat="1" ht="11.25">
      <c r="B683" s="32"/>
      <c r="D683" s="139" t="s">
        <v>135</v>
      </c>
      <c r="F683" s="140" t="s">
        <v>888</v>
      </c>
      <c r="I683" s="137"/>
      <c r="L683" s="32"/>
      <c r="M683" s="138"/>
      <c r="T683" s="53"/>
      <c r="AT683" s="17" t="s">
        <v>135</v>
      </c>
      <c r="AU683" s="17" t="s">
        <v>83</v>
      </c>
    </row>
    <row r="684" spans="2:65" s="12" customFormat="1" ht="11.25">
      <c r="B684" s="141"/>
      <c r="D684" s="135" t="s">
        <v>137</v>
      </c>
      <c r="E684" s="142" t="s">
        <v>19</v>
      </c>
      <c r="F684" s="143" t="s">
        <v>889</v>
      </c>
      <c r="H684" s="142" t="s">
        <v>19</v>
      </c>
      <c r="I684" s="144"/>
      <c r="L684" s="141"/>
      <c r="M684" s="145"/>
      <c r="T684" s="146"/>
      <c r="AT684" s="142" t="s">
        <v>137</v>
      </c>
      <c r="AU684" s="142" t="s">
        <v>83</v>
      </c>
      <c r="AV684" s="12" t="s">
        <v>81</v>
      </c>
      <c r="AW684" s="12" t="s">
        <v>37</v>
      </c>
      <c r="AX684" s="12" t="s">
        <v>76</v>
      </c>
      <c r="AY684" s="142" t="s">
        <v>123</v>
      </c>
    </row>
    <row r="685" spans="2:65" s="13" customFormat="1" ht="11.25">
      <c r="B685" s="147"/>
      <c r="D685" s="135" t="s">
        <v>137</v>
      </c>
      <c r="E685" s="148" t="s">
        <v>19</v>
      </c>
      <c r="F685" s="149" t="s">
        <v>890</v>
      </c>
      <c r="H685" s="150">
        <v>650</v>
      </c>
      <c r="I685" s="151"/>
      <c r="L685" s="147"/>
      <c r="M685" s="152"/>
      <c r="T685" s="153"/>
      <c r="AT685" s="148" t="s">
        <v>137</v>
      </c>
      <c r="AU685" s="148" t="s">
        <v>83</v>
      </c>
      <c r="AV685" s="13" t="s">
        <v>83</v>
      </c>
      <c r="AW685" s="13" t="s">
        <v>37</v>
      </c>
      <c r="AX685" s="13" t="s">
        <v>81</v>
      </c>
      <c r="AY685" s="148" t="s">
        <v>123</v>
      </c>
    </row>
    <row r="686" spans="2:65" s="1" customFormat="1" ht="16.5" customHeight="1">
      <c r="B686" s="32"/>
      <c r="C686" s="122" t="s">
        <v>891</v>
      </c>
      <c r="D686" s="122" t="s">
        <v>126</v>
      </c>
      <c r="E686" s="123" t="s">
        <v>892</v>
      </c>
      <c r="F686" s="124" t="s">
        <v>893</v>
      </c>
      <c r="G686" s="125" t="s">
        <v>211</v>
      </c>
      <c r="H686" s="126">
        <v>150</v>
      </c>
      <c r="I686" s="127"/>
      <c r="J686" s="128">
        <f>ROUND(I686*H686,2)</f>
        <v>0</v>
      </c>
      <c r="K686" s="124" t="s">
        <v>130</v>
      </c>
      <c r="L686" s="32"/>
      <c r="M686" s="129" t="s">
        <v>19</v>
      </c>
      <c r="N686" s="130" t="s">
        <v>47</v>
      </c>
      <c r="P686" s="131">
        <f>O686*H686</f>
        <v>0</v>
      </c>
      <c r="Q686" s="131">
        <v>3.0000000000000001E-5</v>
      </c>
      <c r="R686" s="131">
        <f>Q686*H686</f>
        <v>4.5000000000000005E-3</v>
      </c>
      <c r="S686" s="131">
        <v>0</v>
      </c>
      <c r="T686" s="132">
        <f>S686*H686</f>
        <v>0</v>
      </c>
      <c r="AR686" s="133" t="s">
        <v>314</v>
      </c>
      <c r="AT686" s="133" t="s">
        <v>126</v>
      </c>
      <c r="AU686" s="133" t="s">
        <v>83</v>
      </c>
      <c r="AY686" s="17" t="s">
        <v>123</v>
      </c>
      <c r="BE686" s="134">
        <f>IF(N686="základní",J686,0)</f>
        <v>0</v>
      </c>
      <c r="BF686" s="134">
        <f>IF(N686="snížená",J686,0)</f>
        <v>0</v>
      </c>
      <c r="BG686" s="134">
        <f>IF(N686="zákl. přenesená",J686,0)</f>
        <v>0</v>
      </c>
      <c r="BH686" s="134">
        <f>IF(N686="sníž. přenesená",J686,0)</f>
        <v>0</v>
      </c>
      <c r="BI686" s="134">
        <f>IF(N686="nulová",J686,0)</f>
        <v>0</v>
      </c>
      <c r="BJ686" s="17" t="s">
        <v>81</v>
      </c>
      <c r="BK686" s="134">
        <f>ROUND(I686*H686,2)</f>
        <v>0</v>
      </c>
      <c r="BL686" s="17" t="s">
        <v>314</v>
      </c>
      <c r="BM686" s="133" t="s">
        <v>894</v>
      </c>
    </row>
    <row r="687" spans="2:65" s="1" customFormat="1" ht="11.25">
      <c r="B687" s="32"/>
      <c r="D687" s="135" t="s">
        <v>133</v>
      </c>
      <c r="F687" s="136" t="s">
        <v>895</v>
      </c>
      <c r="I687" s="137"/>
      <c r="L687" s="32"/>
      <c r="M687" s="138"/>
      <c r="T687" s="53"/>
      <c r="AT687" s="17" t="s">
        <v>133</v>
      </c>
      <c r="AU687" s="17" t="s">
        <v>83</v>
      </c>
    </row>
    <row r="688" spans="2:65" s="1" customFormat="1" ht="11.25">
      <c r="B688" s="32"/>
      <c r="D688" s="139" t="s">
        <v>135</v>
      </c>
      <c r="F688" s="140" t="s">
        <v>896</v>
      </c>
      <c r="I688" s="137"/>
      <c r="L688" s="32"/>
      <c r="M688" s="138"/>
      <c r="T688" s="53"/>
      <c r="AT688" s="17" t="s">
        <v>135</v>
      </c>
      <c r="AU688" s="17" t="s">
        <v>83</v>
      </c>
    </row>
    <row r="689" spans="2:65" s="12" customFormat="1" ht="11.25">
      <c r="B689" s="141"/>
      <c r="D689" s="135" t="s">
        <v>137</v>
      </c>
      <c r="E689" s="142" t="s">
        <v>19</v>
      </c>
      <c r="F689" s="143" t="s">
        <v>897</v>
      </c>
      <c r="H689" s="142" t="s">
        <v>19</v>
      </c>
      <c r="I689" s="144"/>
      <c r="L689" s="141"/>
      <c r="M689" s="145"/>
      <c r="T689" s="146"/>
      <c r="AT689" s="142" t="s">
        <v>137</v>
      </c>
      <c r="AU689" s="142" t="s">
        <v>83</v>
      </c>
      <c r="AV689" s="12" t="s">
        <v>81</v>
      </c>
      <c r="AW689" s="12" t="s">
        <v>37</v>
      </c>
      <c r="AX689" s="12" t="s">
        <v>76</v>
      </c>
      <c r="AY689" s="142" t="s">
        <v>123</v>
      </c>
    </row>
    <row r="690" spans="2:65" s="13" customFormat="1" ht="11.25">
      <c r="B690" s="147"/>
      <c r="D690" s="135" t="s">
        <v>137</v>
      </c>
      <c r="E690" s="148" t="s">
        <v>19</v>
      </c>
      <c r="F690" s="149" t="s">
        <v>898</v>
      </c>
      <c r="H690" s="150">
        <v>150</v>
      </c>
      <c r="I690" s="151"/>
      <c r="L690" s="147"/>
      <c r="M690" s="152"/>
      <c r="T690" s="153"/>
      <c r="AT690" s="148" t="s">
        <v>137</v>
      </c>
      <c r="AU690" s="148" t="s">
        <v>83</v>
      </c>
      <c r="AV690" s="13" t="s">
        <v>83</v>
      </c>
      <c r="AW690" s="13" t="s">
        <v>37</v>
      </c>
      <c r="AX690" s="13" t="s">
        <v>81</v>
      </c>
      <c r="AY690" s="148" t="s">
        <v>123</v>
      </c>
    </row>
    <row r="691" spans="2:65" s="1" customFormat="1" ht="16.5" customHeight="1">
      <c r="B691" s="32"/>
      <c r="C691" s="122" t="s">
        <v>899</v>
      </c>
      <c r="D691" s="122" t="s">
        <v>126</v>
      </c>
      <c r="E691" s="123" t="s">
        <v>900</v>
      </c>
      <c r="F691" s="124" t="s">
        <v>901</v>
      </c>
      <c r="G691" s="125" t="s">
        <v>129</v>
      </c>
      <c r="H691" s="126">
        <v>2080.009</v>
      </c>
      <c r="I691" s="127"/>
      <c r="J691" s="128">
        <f>ROUND(I691*H691,2)</f>
        <v>0</v>
      </c>
      <c r="K691" s="124" t="s">
        <v>885</v>
      </c>
      <c r="L691" s="32"/>
      <c r="M691" s="129" t="s">
        <v>19</v>
      </c>
      <c r="N691" s="130" t="s">
        <v>47</v>
      </c>
      <c r="P691" s="131">
        <f>O691*H691</f>
        <v>0</v>
      </c>
      <c r="Q691" s="131">
        <v>1.6000000000000001E-4</v>
      </c>
      <c r="R691" s="131">
        <f>Q691*H691</f>
        <v>0.33280144</v>
      </c>
      <c r="S691" s="131">
        <v>0</v>
      </c>
      <c r="T691" s="132">
        <f>S691*H691</f>
        <v>0</v>
      </c>
      <c r="AR691" s="133" t="s">
        <v>314</v>
      </c>
      <c r="AT691" s="133" t="s">
        <v>126</v>
      </c>
      <c r="AU691" s="133" t="s">
        <v>83</v>
      </c>
      <c r="AY691" s="17" t="s">
        <v>123</v>
      </c>
      <c r="BE691" s="134">
        <f>IF(N691="základní",J691,0)</f>
        <v>0</v>
      </c>
      <c r="BF691" s="134">
        <f>IF(N691="snížená",J691,0)</f>
        <v>0</v>
      </c>
      <c r="BG691" s="134">
        <f>IF(N691="zákl. přenesená",J691,0)</f>
        <v>0</v>
      </c>
      <c r="BH691" s="134">
        <f>IF(N691="sníž. přenesená",J691,0)</f>
        <v>0</v>
      </c>
      <c r="BI691" s="134">
        <f>IF(N691="nulová",J691,0)</f>
        <v>0</v>
      </c>
      <c r="BJ691" s="17" t="s">
        <v>81</v>
      </c>
      <c r="BK691" s="134">
        <f>ROUND(I691*H691,2)</f>
        <v>0</v>
      </c>
      <c r="BL691" s="17" t="s">
        <v>314</v>
      </c>
      <c r="BM691" s="133" t="s">
        <v>902</v>
      </c>
    </row>
    <row r="692" spans="2:65" s="1" customFormat="1" ht="11.25">
      <c r="B692" s="32"/>
      <c r="D692" s="135" t="s">
        <v>133</v>
      </c>
      <c r="F692" s="136" t="s">
        <v>903</v>
      </c>
      <c r="I692" s="137"/>
      <c r="L692" s="32"/>
      <c r="M692" s="138"/>
      <c r="T692" s="53"/>
      <c r="AT692" s="17" t="s">
        <v>133</v>
      </c>
      <c r="AU692" s="17" t="s">
        <v>83</v>
      </c>
    </row>
    <row r="693" spans="2:65" s="1" customFormat="1" ht="11.25">
      <c r="B693" s="32"/>
      <c r="D693" s="139" t="s">
        <v>135</v>
      </c>
      <c r="F693" s="140" t="s">
        <v>904</v>
      </c>
      <c r="I693" s="137"/>
      <c r="L693" s="32"/>
      <c r="M693" s="138"/>
      <c r="T693" s="53"/>
      <c r="AT693" s="17" t="s">
        <v>135</v>
      </c>
      <c r="AU693" s="17" t="s">
        <v>83</v>
      </c>
    </row>
    <row r="694" spans="2:65" s="12" customFormat="1" ht="11.25">
      <c r="B694" s="141"/>
      <c r="D694" s="135" t="s">
        <v>137</v>
      </c>
      <c r="E694" s="142" t="s">
        <v>19</v>
      </c>
      <c r="F694" s="143" t="s">
        <v>905</v>
      </c>
      <c r="H694" s="142" t="s">
        <v>19</v>
      </c>
      <c r="I694" s="144"/>
      <c r="L694" s="141"/>
      <c r="M694" s="145"/>
      <c r="T694" s="146"/>
      <c r="AT694" s="142" t="s">
        <v>137</v>
      </c>
      <c r="AU694" s="142" t="s">
        <v>83</v>
      </c>
      <c r="AV694" s="12" t="s">
        <v>81</v>
      </c>
      <c r="AW694" s="12" t="s">
        <v>37</v>
      </c>
      <c r="AX694" s="12" t="s">
        <v>76</v>
      </c>
      <c r="AY694" s="142" t="s">
        <v>123</v>
      </c>
    </row>
    <row r="695" spans="2:65" s="13" customFormat="1" ht="11.25">
      <c r="B695" s="147"/>
      <c r="D695" s="135" t="s">
        <v>137</v>
      </c>
      <c r="E695" s="148" t="s">
        <v>19</v>
      </c>
      <c r="F695" s="149" t="s">
        <v>177</v>
      </c>
      <c r="H695" s="150">
        <v>475.22</v>
      </c>
      <c r="I695" s="151"/>
      <c r="L695" s="147"/>
      <c r="M695" s="152"/>
      <c r="T695" s="153"/>
      <c r="AT695" s="148" t="s">
        <v>137</v>
      </c>
      <c r="AU695" s="148" t="s">
        <v>83</v>
      </c>
      <c r="AV695" s="13" t="s">
        <v>83</v>
      </c>
      <c r="AW695" s="13" t="s">
        <v>37</v>
      </c>
      <c r="AX695" s="13" t="s">
        <v>76</v>
      </c>
      <c r="AY695" s="148" t="s">
        <v>123</v>
      </c>
    </row>
    <row r="696" spans="2:65" s="12" customFormat="1" ht="11.25">
      <c r="B696" s="141"/>
      <c r="D696" s="135" t="s">
        <v>137</v>
      </c>
      <c r="E696" s="142" t="s">
        <v>19</v>
      </c>
      <c r="F696" s="143" t="s">
        <v>906</v>
      </c>
      <c r="H696" s="142" t="s">
        <v>19</v>
      </c>
      <c r="I696" s="144"/>
      <c r="L696" s="141"/>
      <c r="M696" s="145"/>
      <c r="T696" s="146"/>
      <c r="AT696" s="142" t="s">
        <v>137</v>
      </c>
      <c r="AU696" s="142" t="s">
        <v>83</v>
      </c>
      <c r="AV696" s="12" t="s">
        <v>81</v>
      </c>
      <c r="AW696" s="12" t="s">
        <v>37</v>
      </c>
      <c r="AX696" s="12" t="s">
        <v>76</v>
      </c>
      <c r="AY696" s="142" t="s">
        <v>123</v>
      </c>
    </row>
    <row r="697" spans="2:65" s="13" customFormat="1" ht="11.25">
      <c r="B697" s="147"/>
      <c r="D697" s="135" t="s">
        <v>137</v>
      </c>
      <c r="E697" s="148" t="s">
        <v>19</v>
      </c>
      <c r="F697" s="149" t="s">
        <v>261</v>
      </c>
      <c r="H697" s="150">
        <v>70.465999999999994</v>
      </c>
      <c r="I697" s="151"/>
      <c r="L697" s="147"/>
      <c r="M697" s="152"/>
      <c r="T697" s="153"/>
      <c r="AT697" s="148" t="s">
        <v>137</v>
      </c>
      <c r="AU697" s="148" t="s">
        <v>83</v>
      </c>
      <c r="AV697" s="13" t="s">
        <v>83</v>
      </c>
      <c r="AW697" s="13" t="s">
        <v>37</v>
      </c>
      <c r="AX697" s="13" t="s">
        <v>76</v>
      </c>
      <c r="AY697" s="148" t="s">
        <v>123</v>
      </c>
    </row>
    <row r="698" spans="2:65" s="12" customFormat="1" ht="11.25">
      <c r="B698" s="141"/>
      <c r="D698" s="135" t="s">
        <v>137</v>
      </c>
      <c r="E698" s="142" t="s">
        <v>19</v>
      </c>
      <c r="F698" s="143" t="s">
        <v>907</v>
      </c>
      <c r="H698" s="142" t="s">
        <v>19</v>
      </c>
      <c r="I698" s="144"/>
      <c r="L698" s="141"/>
      <c r="M698" s="145"/>
      <c r="T698" s="146"/>
      <c r="AT698" s="142" t="s">
        <v>137</v>
      </c>
      <c r="AU698" s="142" t="s">
        <v>83</v>
      </c>
      <c r="AV698" s="12" t="s">
        <v>81</v>
      </c>
      <c r="AW698" s="12" t="s">
        <v>37</v>
      </c>
      <c r="AX698" s="12" t="s">
        <v>76</v>
      </c>
      <c r="AY698" s="142" t="s">
        <v>123</v>
      </c>
    </row>
    <row r="699" spans="2:65" s="13" customFormat="1" ht="11.25">
      <c r="B699" s="147"/>
      <c r="D699" s="135" t="s">
        <v>137</v>
      </c>
      <c r="E699" s="148" t="s">
        <v>19</v>
      </c>
      <c r="F699" s="149" t="s">
        <v>908</v>
      </c>
      <c r="H699" s="150">
        <v>1534.3230000000001</v>
      </c>
      <c r="I699" s="151"/>
      <c r="L699" s="147"/>
      <c r="M699" s="152"/>
      <c r="T699" s="153"/>
      <c r="AT699" s="148" t="s">
        <v>137</v>
      </c>
      <c r="AU699" s="148" t="s">
        <v>83</v>
      </c>
      <c r="AV699" s="13" t="s">
        <v>83</v>
      </c>
      <c r="AW699" s="13" t="s">
        <v>37</v>
      </c>
      <c r="AX699" s="13" t="s">
        <v>76</v>
      </c>
      <c r="AY699" s="148" t="s">
        <v>123</v>
      </c>
    </row>
    <row r="700" spans="2:65" s="14" customFormat="1" ht="11.25">
      <c r="B700" s="154"/>
      <c r="D700" s="135" t="s">
        <v>137</v>
      </c>
      <c r="E700" s="155" t="s">
        <v>19</v>
      </c>
      <c r="F700" s="156" t="s">
        <v>180</v>
      </c>
      <c r="H700" s="157">
        <v>2080.009</v>
      </c>
      <c r="I700" s="158"/>
      <c r="L700" s="154"/>
      <c r="M700" s="159"/>
      <c r="T700" s="160"/>
      <c r="AT700" s="155" t="s">
        <v>137</v>
      </c>
      <c r="AU700" s="155" t="s">
        <v>83</v>
      </c>
      <c r="AV700" s="14" t="s">
        <v>131</v>
      </c>
      <c r="AW700" s="14" t="s">
        <v>37</v>
      </c>
      <c r="AX700" s="14" t="s">
        <v>81</v>
      </c>
      <c r="AY700" s="155" t="s">
        <v>123</v>
      </c>
    </row>
    <row r="701" spans="2:65" s="1" customFormat="1" ht="16.5" customHeight="1">
      <c r="B701" s="32"/>
      <c r="C701" s="122" t="s">
        <v>909</v>
      </c>
      <c r="D701" s="122" t="s">
        <v>126</v>
      </c>
      <c r="E701" s="123" t="s">
        <v>910</v>
      </c>
      <c r="F701" s="124" t="s">
        <v>911</v>
      </c>
      <c r="G701" s="125" t="s">
        <v>129</v>
      </c>
      <c r="H701" s="126">
        <v>2080.009</v>
      </c>
      <c r="I701" s="127"/>
      <c r="J701" s="128">
        <f>ROUND(I701*H701,2)</f>
        <v>0</v>
      </c>
      <c r="K701" s="124" t="s">
        <v>885</v>
      </c>
      <c r="L701" s="32"/>
      <c r="M701" s="129" t="s">
        <v>19</v>
      </c>
      <c r="N701" s="130" t="s">
        <v>47</v>
      </c>
      <c r="P701" s="131">
        <f>O701*H701</f>
        <v>0</v>
      </c>
      <c r="Q701" s="131">
        <v>8.3000000000000001E-4</v>
      </c>
      <c r="R701" s="131">
        <f>Q701*H701</f>
        <v>1.7264074700000001</v>
      </c>
      <c r="S701" s="131">
        <v>0</v>
      </c>
      <c r="T701" s="132">
        <f>S701*H701</f>
        <v>0</v>
      </c>
      <c r="AR701" s="133" t="s">
        <v>314</v>
      </c>
      <c r="AT701" s="133" t="s">
        <v>126</v>
      </c>
      <c r="AU701" s="133" t="s">
        <v>83</v>
      </c>
      <c r="AY701" s="17" t="s">
        <v>123</v>
      </c>
      <c r="BE701" s="134">
        <f>IF(N701="základní",J701,0)</f>
        <v>0</v>
      </c>
      <c r="BF701" s="134">
        <f>IF(N701="snížená",J701,0)</f>
        <v>0</v>
      </c>
      <c r="BG701" s="134">
        <f>IF(N701="zákl. přenesená",J701,0)</f>
        <v>0</v>
      </c>
      <c r="BH701" s="134">
        <f>IF(N701="sníž. přenesená",J701,0)</f>
        <v>0</v>
      </c>
      <c r="BI701" s="134">
        <f>IF(N701="nulová",J701,0)</f>
        <v>0</v>
      </c>
      <c r="BJ701" s="17" t="s">
        <v>81</v>
      </c>
      <c r="BK701" s="134">
        <f>ROUND(I701*H701,2)</f>
        <v>0</v>
      </c>
      <c r="BL701" s="17" t="s">
        <v>314</v>
      </c>
      <c r="BM701" s="133" t="s">
        <v>912</v>
      </c>
    </row>
    <row r="702" spans="2:65" s="1" customFormat="1" ht="19.5">
      <c r="B702" s="32"/>
      <c r="D702" s="135" t="s">
        <v>133</v>
      </c>
      <c r="F702" s="136" t="s">
        <v>913</v>
      </c>
      <c r="I702" s="137"/>
      <c r="L702" s="32"/>
      <c r="M702" s="138"/>
      <c r="T702" s="53"/>
      <c r="AT702" s="17" t="s">
        <v>133</v>
      </c>
      <c r="AU702" s="17" t="s">
        <v>83</v>
      </c>
    </row>
    <row r="703" spans="2:65" s="1" customFormat="1" ht="11.25">
      <c r="B703" s="32"/>
      <c r="D703" s="139" t="s">
        <v>135</v>
      </c>
      <c r="F703" s="140" t="s">
        <v>914</v>
      </c>
      <c r="I703" s="137"/>
      <c r="L703" s="32"/>
      <c r="M703" s="138"/>
      <c r="T703" s="53"/>
      <c r="AT703" s="17" t="s">
        <v>135</v>
      </c>
      <c r="AU703" s="17" t="s">
        <v>83</v>
      </c>
    </row>
    <row r="704" spans="2:65" s="12" customFormat="1" ht="11.25">
      <c r="B704" s="141"/>
      <c r="D704" s="135" t="s">
        <v>137</v>
      </c>
      <c r="E704" s="142" t="s">
        <v>19</v>
      </c>
      <c r="F704" s="143" t="s">
        <v>915</v>
      </c>
      <c r="H704" s="142" t="s">
        <v>19</v>
      </c>
      <c r="I704" s="144"/>
      <c r="L704" s="141"/>
      <c r="M704" s="145"/>
      <c r="T704" s="146"/>
      <c r="AT704" s="142" t="s">
        <v>137</v>
      </c>
      <c r="AU704" s="142" t="s">
        <v>83</v>
      </c>
      <c r="AV704" s="12" t="s">
        <v>81</v>
      </c>
      <c r="AW704" s="12" t="s">
        <v>37</v>
      </c>
      <c r="AX704" s="12" t="s">
        <v>76</v>
      </c>
      <c r="AY704" s="142" t="s">
        <v>123</v>
      </c>
    </row>
    <row r="705" spans="2:65" s="13" customFormat="1" ht="11.25">
      <c r="B705" s="147"/>
      <c r="D705" s="135" t="s">
        <v>137</v>
      </c>
      <c r="E705" s="148" t="s">
        <v>19</v>
      </c>
      <c r="F705" s="149" t="s">
        <v>916</v>
      </c>
      <c r="H705" s="150">
        <v>2080.009</v>
      </c>
      <c r="I705" s="151"/>
      <c r="L705" s="147"/>
      <c r="M705" s="152"/>
      <c r="T705" s="153"/>
      <c r="AT705" s="148" t="s">
        <v>137</v>
      </c>
      <c r="AU705" s="148" t="s">
        <v>83</v>
      </c>
      <c r="AV705" s="13" t="s">
        <v>83</v>
      </c>
      <c r="AW705" s="13" t="s">
        <v>37</v>
      </c>
      <c r="AX705" s="13" t="s">
        <v>76</v>
      </c>
      <c r="AY705" s="148" t="s">
        <v>123</v>
      </c>
    </row>
    <row r="706" spans="2:65" s="14" customFormat="1" ht="11.25">
      <c r="B706" s="154"/>
      <c r="D706" s="135" t="s">
        <v>137</v>
      </c>
      <c r="E706" s="155" t="s">
        <v>19</v>
      </c>
      <c r="F706" s="156" t="s">
        <v>180</v>
      </c>
      <c r="H706" s="157">
        <v>2080.009</v>
      </c>
      <c r="I706" s="158"/>
      <c r="L706" s="154"/>
      <c r="M706" s="159"/>
      <c r="T706" s="160"/>
      <c r="AT706" s="155" t="s">
        <v>137</v>
      </c>
      <c r="AU706" s="155" t="s">
        <v>83</v>
      </c>
      <c r="AV706" s="14" t="s">
        <v>131</v>
      </c>
      <c r="AW706" s="14" t="s">
        <v>37</v>
      </c>
      <c r="AX706" s="14" t="s">
        <v>81</v>
      </c>
      <c r="AY706" s="155" t="s">
        <v>123</v>
      </c>
    </row>
    <row r="707" spans="2:65" s="1" customFormat="1" ht="16.5" customHeight="1">
      <c r="B707" s="32"/>
      <c r="C707" s="122" t="s">
        <v>917</v>
      </c>
      <c r="D707" s="122" t="s">
        <v>126</v>
      </c>
      <c r="E707" s="123" t="s">
        <v>918</v>
      </c>
      <c r="F707" s="124" t="s">
        <v>919</v>
      </c>
      <c r="G707" s="125" t="s">
        <v>129</v>
      </c>
      <c r="H707" s="126">
        <v>2080.009</v>
      </c>
      <c r="I707" s="127"/>
      <c r="J707" s="128">
        <f>ROUND(I707*H707,2)</f>
        <v>0</v>
      </c>
      <c r="K707" s="124" t="s">
        <v>130</v>
      </c>
      <c r="L707" s="32"/>
      <c r="M707" s="129" t="s">
        <v>19</v>
      </c>
      <c r="N707" s="130" t="s">
        <v>47</v>
      </c>
      <c r="P707" s="131">
        <f>O707*H707</f>
        <v>0</v>
      </c>
      <c r="Q707" s="131">
        <v>5.0000000000000002E-5</v>
      </c>
      <c r="R707" s="131">
        <f>Q707*H707</f>
        <v>0.10400045000000001</v>
      </c>
      <c r="S707" s="131">
        <v>0</v>
      </c>
      <c r="T707" s="132">
        <f>S707*H707</f>
        <v>0</v>
      </c>
      <c r="AR707" s="133" t="s">
        <v>314</v>
      </c>
      <c r="AT707" s="133" t="s">
        <v>126</v>
      </c>
      <c r="AU707" s="133" t="s">
        <v>83</v>
      </c>
      <c r="AY707" s="17" t="s">
        <v>123</v>
      </c>
      <c r="BE707" s="134">
        <f>IF(N707="základní",J707,0)</f>
        <v>0</v>
      </c>
      <c r="BF707" s="134">
        <f>IF(N707="snížená",J707,0)</f>
        <v>0</v>
      </c>
      <c r="BG707" s="134">
        <f>IF(N707="zákl. přenesená",J707,0)</f>
        <v>0</v>
      </c>
      <c r="BH707" s="134">
        <f>IF(N707="sníž. přenesená",J707,0)</f>
        <v>0</v>
      </c>
      <c r="BI707" s="134">
        <f>IF(N707="nulová",J707,0)</f>
        <v>0</v>
      </c>
      <c r="BJ707" s="17" t="s">
        <v>81</v>
      </c>
      <c r="BK707" s="134">
        <f>ROUND(I707*H707,2)</f>
        <v>0</v>
      </c>
      <c r="BL707" s="17" t="s">
        <v>314</v>
      </c>
      <c r="BM707" s="133" t="s">
        <v>920</v>
      </c>
    </row>
    <row r="708" spans="2:65" s="1" customFormat="1" ht="19.5">
      <c r="B708" s="32"/>
      <c r="D708" s="135" t="s">
        <v>133</v>
      </c>
      <c r="F708" s="136" t="s">
        <v>921</v>
      </c>
      <c r="I708" s="137"/>
      <c r="L708" s="32"/>
      <c r="M708" s="138"/>
      <c r="T708" s="53"/>
      <c r="AT708" s="17" t="s">
        <v>133</v>
      </c>
      <c r="AU708" s="17" t="s">
        <v>83</v>
      </c>
    </row>
    <row r="709" spans="2:65" s="1" customFormat="1" ht="11.25">
      <c r="B709" s="32"/>
      <c r="D709" s="139" t="s">
        <v>135</v>
      </c>
      <c r="F709" s="140" t="s">
        <v>922</v>
      </c>
      <c r="I709" s="137"/>
      <c r="L709" s="32"/>
      <c r="M709" s="138"/>
      <c r="T709" s="53"/>
      <c r="AT709" s="17" t="s">
        <v>135</v>
      </c>
      <c r="AU709" s="17" t="s">
        <v>83</v>
      </c>
    </row>
    <row r="710" spans="2:65" s="13" customFormat="1" ht="11.25">
      <c r="B710" s="147"/>
      <c r="D710" s="135" t="s">
        <v>137</v>
      </c>
      <c r="E710" s="148" t="s">
        <v>19</v>
      </c>
      <c r="F710" s="149" t="s">
        <v>916</v>
      </c>
      <c r="H710" s="150">
        <v>2080.009</v>
      </c>
      <c r="I710" s="151"/>
      <c r="L710" s="147"/>
      <c r="M710" s="152"/>
      <c r="T710" s="153"/>
      <c r="AT710" s="148" t="s">
        <v>137</v>
      </c>
      <c r="AU710" s="148" t="s">
        <v>83</v>
      </c>
      <c r="AV710" s="13" t="s">
        <v>83</v>
      </c>
      <c r="AW710" s="13" t="s">
        <v>37</v>
      </c>
      <c r="AX710" s="13" t="s">
        <v>81</v>
      </c>
      <c r="AY710" s="148" t="s">
        <v>123</v>
      </c>
    </row>
    <row r="711" spans="2:65" s="1" customFormat="1" ht="21.75" customHeight="1">
      <c r="B711" s="32"/>
      <c r="C711" s="122" t="s">
        <v>923</v>
      </c>
      <c r="D711" s="122" t="s">
        <v>126</v>
      </c>
      <c r="E711" s="123" t="s">
        <v>924</v>
      </c>
      <c r="F711" s="124" t="s">
        <v>925</v>
      </c>
      <c r="G711" s="125" t="s">
        <v>129</v>
      </c>
      <c r="H711" s="126">
        <v>2080.009</v>
      </c>
      <c r="I711" s="127"/>
      <c r="J711" s="128">
        <f>ROUND(I711*H711,2)</f>
        <v>0</v>
      </c>
      <c r="K711" s="124" t="s">
        <v>130</v>
      </c>
      <c r="L711" s="32"/>
      <c r="M711" s="129" t="s">
        <v>19</v>
      </c>
      <c r="N711" s="130" t="s">
        <v>47</v>
      </c>
      <c r="P711" s="131">
        <f>O711*H711</f>
        <v>0</v>
      </c>
      <c r="Q711" s="131">
        <v>2.0000000000000002E-5</v>
      </c>
      <c r="R711" s="131">
        <f>Q711*H711</f>
        <v>4.160018E-2</v>
      </c>
      <c r="S711" s="131">
        <v>0</v>
      </c>
      <c r="T711" s="132">
        <f>S711*H711</f>
        <v>0</v>
      </c>
      <c r="AR711" s="133" t="s">
        <v>314</v>
      </c>
      <c r="AT711" s="133" t="s">
        <v>126</v>
      </c>
      <c r="AU711" s="133" t="s">
        <v>83</v>
      </c>
      <c r="AY711" s="17" t="s">
        <v>123</v>
      </c>
      <c r="BE711" s="134">
        <f>IF(N711="základní",J711,0)</f>
        <v>0</v>
      </c>
      <c r="BF711" s="134">
        <f>IF(N711="snížená",J711,0)</f>
        <v>0</v>
      </c>
      <c r="BG711" s="134">
        <f>IF(N711="zákl. přenesená",J711,0)</f>
        <v>0</v>
      </c>
      <c r="BH711" s="134">
        <f>IF(N711="sníž. přenesená",J711,0)</f>
        <v>0</v>
      </c>
      <c r="BI711" s="134">
        <f>IF(N711="nulová",J711,0)</f>
        <v>0</v>
      </c>
      <c r="BJ711" s="17" t="s">
        <v>81</v>
      </c>
      <c r="BK711" s="134">
        <f>ROUND(I711*H711,2)</f>
        <v>0</v>
      </c>
      <c r="BL711" s="17" t="s">
        <v>314</v>
      </c>
      <c r="BM711" s="133" t="s">
        <v>926</v>
      </c>
    </row>
    <row r="712" spans="2:65" s="1" customFormat="1" ht="11.25">
      <c r="B712" s="32"/>
      <c r="D712" s="135" t="s">
        <v>133</v>
      </c>
      <c r="F712" s="136" t="s">
        <v>927</v>
      </c>
      <c r="I712" s="137"/>
      <c r="L712" s="32"/>
      <c r="M712" s="138"/>
      <c r="T712" s="53"/>
      <c r="AT712" s="17" t="s">
        <v>133</v>
      </c>
      <c r="AU712" s="17" t="s">
        <v>83</v>
      </c>
    </row>
    <row r="713" spans="2:65" s="1" customFormat="1" ht="11.25">
      <c r="B713" s="32"/>
      <c r="D713" s="139" t="s">
        <v>135</v>
      </c>
      <c r="F713" s="140" t="s">
        <v>928</v>
      </c>
      <c r="I713" s="137"/>
      <c r="L713" s="32"/>
      <c r="M713" s="138"/>
      <c r="T713" s="53"/>
      <c r="AT713" s="17" t="s">
        <v>135</v>
      </c>
      <c r="AU713" s="17" t="s">
        <v>83</v>
      </c>
    </row>
    <row r="714" spans="2:65" s="12" customFormat="1" ht="11.25">
      <c r="B714" s="141"/>
      <c r="D714" s="135" t="s">
        <v>137</v>
      </c>
      <c r="E714" s="142" t="s">
        <v>19</v>
      </c>
      <c r="F714" s="143" t="s">
        <v>929</v>
      </c>
      <c r="H714" s="142" t="s">
        <v>19</v>
      </c>
      <c r="I714" s="144"/>
      <c r="L714" s="141"/>
      <c r="M714" s="145"/>
      <c r="T714" s="146"/>
      <c r="AT714" s="142" t="s">
        <v>137</v>
      </c>
      <c r="AU714" s="142" t="s">
        <v>83</v>
      </c>
      <c r="AV714" s="12" t="s">
        <v>81</v>
      </c>
      <c r="AW714" s="12" t="s">
        <v>37</v>
      </c>
      <c r="AX714" s="12" t="s">
        <v>76</v>
      </c>
      <c r="AY714" s="142" t="s">
        <v>123</v>
      </c>
    </row>
    <row r="715" spans="2:65" s="13" customFormat="1" ht="11.25">
      <c r="B715" s="147"/>
      <c r="D715" s="135" t="s">
        <v>137</v>
      </c>
      <c r="E715" s="148" t="s">
        <v>19</v>
      </c>
      <c r="F715" s="149" t="s">
        <v>916</v>
      </c>
      <c r="H715" s="150">
        <v>2080.009</v>
      </c>
      <c r="I715" s="151"/>
      <c r="L715" s="147"/>
      <c r="M715" s="152"/>
      <c r="T715" s="153"/>
      <c r="AT715" s="148" t="s">
        <v>137</v>
      </c>
      <c r="AU715" s="148" t="s">
        <v>83</v>
      </c>
      <c r="AV715" s="13" t="s">
        <v>83</v>
      </c>
      <c r="AW715" s="13" t="s">
        <v>37</v>
      </c>
      <c r="AX715" s="13" t="s">
        <v>81</v>
      </c>
      <c r="AY715" s="148" t="s">
        <v>123</v>
      </c>
    </row>
    <row r="716" spans="2:65" s="11" customFormat="1" ht="25.9" customHeight="1">
      <c r="B716" s="110"/>
      <c r="D716" s="111" t="s">
        <v>75</v>
      </c>
      <c r="E716" s="112" t="s">
        <v>202</v>
      </c>
      <c r="F716" s="112" t="s">
        <v>930</v>
      </c>
      <c r="I716" s="113"/>
      <c r="J716" s="114">
        <f>BK716</f>
        <v>0</v>
      </c>
      <c r="L716" s="110"/>
      <c r="M716" s="115"/>
      <c r="P716" s="116">
        <f>P717</f>
        <v>0</v>
      </c>
      <c r="R716" s="116">
        <f>R717</f>
        <v>0</v>
      </c>
      <c r="T716" s="117">
        <f>T717</f>
        <v>0</v>
      </c>
      <c r="AR716" s="111" t="s">
        <v>181</v>
      </c>
      <c r="AT716" s="118" t="s">
        <v>75</v>
      </c>
      <c r="AU716" s="118" t="s">
        <v>76</v>
      </c>
      <c r="AY716" s="111" t="s">
        <v>123</v>
      </c>
      <c r="BK716" s="119">
        <f>BK717</f>
        <v>0</v>
      </c>
    </row>
    <row r="717" spans="2:65" s="11" customFormat="1" ht="22.9" customHeight="1">
      <c r="B717" s="110"/>
      <c r="D717" s="111" t="s">
        <v>75</v>
      </c>
      <c r="E717" s="120" t="s">
        <v>931</v>
      </c>
      <c r="F717" s="120" t="s">
        <v>932</v>
      </c>
      <c r="I717" s="113"/>
      <c r="J717" s="121">
        <f>BK717</f>
        <v>0</v>
      </c>
      <c r="L717" s="110"/>
      <c r="M717" s="115"/>
      <c r="P717" s="116">
        <f>SUM(P718:P725)</f>
        <v>0</v>
      </c>
      <c r="R717" s="116">
        <f>SUM(R718:R725)</f>
        <v>0</v>
      </c>
      <c r="T717" s="117">
        <f>SUM(T718:T725)</f>
        <v>0</v>
      </c>
      <c r="AR717" s="111" t="s">
        <v>181</v>
      </c>
      <c r="AT717" s="118" t="s">
        <v>75</v>
      </c>
      <c r="AU717" s="118" t="s">
        <v>81</v>
      </c>
      <c r="AY717" s="111" t="s">
        <v>123</v>
      </c>
      <c r="BK717" s="119">
        <f>SUM(BK718:BK725)</f>
        <v>0</v>
      </c>
    </row>
    <row r="718" spans="2:65" s="1" customFormat="1" ht="16.5" customHeight="1">
      <c r="B718" s="32"/>
      <c r="C718" s="122" t="s">
        <v>933</v>
      </c>
      <c r="D718" s="122" t="s">
        <v>126</v>
      </c>
      <c r="E718" s="123" t="s">
        <v>934</v>
      </c>
      <c r="F718" s="124" t="s">
        <v>935</v>
      </c>
      <c r="G718" s="125" t="s">
        <v>936</v>
      </c>
      <c r="H718" s="126">
        <v>1</v>
      </c>
      <c r="I718" s="127"/>
      <c r="J718" s="128">
        <f>ROUND(I718*H718,2)</f>
        <v>0</v>
      </c>
      <c r="K718" s="124" t="s">
        <v>130</v>
      </c>
      <c r="L718" s="32"/>
      <c r="M718" s="129" t="s">
        <v>19</v>
      </c>
      <c r="N718" s="130" t="s">
        <v>47</v>
      </c>
      <c r="P718" s="131">
        <f>O718*H718</f>
        <v>0</v>
      </c>
      <c r="Q718" s="131">
        <v>0</v>
      </c>
      <c r="R718" s="131">
        <f>Q718*H718</f>
        <v>0</v>
      </c>
      <c r="S718" s="131">
        <v>0</v>
      </c>
      <c r="T718" s="132">
        <f>S718*H718</f>
        <v>0</v>
      </c>
      <c r="AR718" s="133" t="s">
        <v>690</v>
      </c>
      <c r="AT718" s="133" t="s">
        <v>126</v>
      </c>
      <c r="AU718" s="133" t="s">
        <v>83</v>
      </c>
      <c r="AY718" s="17" t="s">
        <v>123</v>
      </c>
      <c r="BE718" s="134">
        <f>IF(N718="základní",J718,0)</f>
        <v>0</v>
      </c>
      <c r="BF718" s="134">
        <f>IF(N718="snížená",J718,0)</f>
        <v>0</v>
      </c>
      <c r="BG718" s="134">
        <f>IF(N718="zákl. přenesená",J718,0)</f>
        <v>0</v>
      </c>
      <c r="BH718" s="134">
        <f>IF(N718="sníž. přenesená",J718,0)</f>
        <v>0</v>
      </c>
      <c r="BI718" s="134">
        <f>IF(N718="nulová",J718,0)</f>
        <v>0</v>
      </c>
      <c r="BJ718" s="17" t="s">
        <v>81</v>
      </c>
      <c r="BK718" s="134">
        <f>ROUND(I718*H718,2)</f>
        <v>0</v>
      </c>
      <c r="BL718" s="17" t="s">
        <v>690</v>
      </c>
      <c r="BM718" s="133" t="s">
        <v>937</v>
      </c>
    </row>
    <row r="719" spans="2:65" s="1" customFormat="1" ht="11.25">
      <c r="B719" s="32"/>
      <c r="D719" s="135" t="s">
        <v>133</v>
      </c>
      <c r="F719" s="136" t="s">
        <v>938</v>
      </c>
      <c r="I719" s="137"/>
      <c r="L719" s="32"/>
      <c r="M719" s="138"/>
      <c r="T719" s="53"/>
      <c r="AT719" s="17" t="s">
        <v>133</v>
      </c>
      <c r="AU719" s="17" t="s">
        <v>83</v>
      </c>
    </row>
    <row r="720" spans="2:65" s="1" customFormat="1" ht="11.25">
      <c r="B720" s="32"/>
      <c r="D720" s="139" t="s">
        <v>135</v>
      </c>
      <c r="F720" s="140" t="s">
        <v>939</v>
      </c>
      <c r="I720" s="137"/>
      <c r="L720" s="32"/>
      <c r="M720" s="138"/>
      <c r="T720" s="53"/>
      <c r="AT720" s="17" t="s">
        <v>135</v>
      </c>
      <c r="AU720" s="17" t="s">
        <v>83</v>
      </c>
    </row>
    <row r="721" spans="2:65" s="1" customFormat="1" ht="24.2" customHeight="1">
      <c r="B721" s="32"/>
      <c r="C721" s="122" t="s">
        <v>940</v>
      </c>
      <c r="D721" s="122" t="s">
        <v>126</v>
      </c>
      <c r="E721" s="123" t="s">
        <v>941</v>
      </c>
      <c r="F721" s="124" t="s">
        <v>942</v>
      </c>
      <c r="G721" s="125" t="s">
        <v>943</v>
      </c>
      <c r="H721" s="126">
        <v>1</v>
      </c>
      <c r="I721" s="127"/>
      <c r="J721" s="128">
        <f>ROUND(I721*H721,2)</f>
        <v>0</v>
      </c>
      <c r="K721" s="124" t="s">
        <v>130</v>
      </c>
      <c r="L721" s="32"/>
      <c r="M721" s="129" t="s">
        <v>19</v>
      </c>
      <c r="N721" s="130" t="s">
        <v>47</v>
      </c>
      <c r="P721" s="131">
        <f>O721*H721</f>
        <v>0</v>
      </c>
      <c r="Q721" s="131">
        <v>0</v>
      </c>
      <c r="R721" s="131">
        <f>Q721*H721</f>
        <v>0</v>
      </c>
      <c r="S721" s="131">
        <v>0</v>
      </c>
      <c r="T721" s="132">
        <f>S721*H721</f>
        <v>0</v>
      </c>
      <c r="AR721" s="133" t="s">
        <v>690</v>
      </c>
      <c r="AT721" s="133" t="s">
        <v>126</v>
      </c>
      <c r="AU721" s="133" t="s">
        <v>83</v>
      </c>
      <c r="AY721" s="17" t="s">
        <v>123</v>
      </c>
      <c r="BE721" s="134">
        <f>IF(N721="základní",J721,0)</f>
        <v>0</v>
      </c>
      <c r="BF721" s="134">
        <f>IF(N721="snížená",J721,0)</f>
        <v>0</v>
      </c>
      <c r="BG721" s="134">
        <f>IF(N721="zákl. přenesená",J721,0)</f>
        <v>0</v>
      </c>
      <c r="BH721" s="134">
        <f>IF(N721="sníž. přenesená",J721,0)</f>
        <v>0</v>
      </c>
      <c r="BI721" s="134">
        <f>IF(N721="nulová",J721,0)</f>
        <v>0</v>
      </c>
      <c r="BJ721" s="17" t="s">
        <v>81</v>
      </c>
      <c r="BK721" s="134">
        <f>ROUND(I721*H721,2)</f>
        <v>0</v>
      </c>
      <c r="BL721" s="17" t="s">
        <v>690</v>
      </c>
      <c r="BM721" s="133" t="s">
        <v>944</v>
      </c>
    </row>
    <row r="722" spans="2:65" s="1" customFormat="1" ht="11.25">
      <c r="B722" s="32"/>
      <c r="D722" s="135" t="s">
        <v>133</v>
      </c>
      <c r="F722" s="136" t="s">
        <v>945</v>
      </c>
      <c r="I722" s="137"/>
      <c r="L722" s="32"/>
      <c r="M722" s="138"/>
      <c r="T722" s="53"/>
      <c r="AT722" s="17" t="s">
        <v>133</v>
      </c>
      <c r="AU722" s="17" t="s">
        <v>83</v>
      </c>
    </row>
    <row r="723" spans="2:65" s="1" customFormat="1" ht="11.25">
      <c r="B723" s="32"/>
      <c r="D723" s="139" t="s">
        <v>135</v>
      </c>
      <c r="F723" s="140" t="s">
        <v>946</v>
      </c>
      <c r="I723" s="137"/>
      <c r="L723" s="32"/>
      <c r="M723" s="138"/>
      <c r="T723" s="53"/>
      <c r="AT723" s="17" t="s">
        <v>135</v>
      </c>
      <c r="AU723" s="17" t="s">
        <v>83</v>
      </c>
    </row>
    <row r="724" spans="2:65" s="1" customFormat="1" ht="24.2" customHeight="1">
      <c r="B724" s="32"/>
      <c r="C724" s="122" t="s">
        <v>947</v>
      </c>
      <c r="D724" s="122" t="s">
        <v>126</v>
      </c>
      <c r="E724" s="123" t="s">
        <v>948</v>
      </c>
      <c r="F724" s="124" t="s">
        <v>949</v>
      </c>
      <c r="G724" s="125" t="s">
        <v>950</v>
      </c>
      <c r="H724" s="126">
        <v>1</v>
      </c>
      <c r="I724" s="127"/>
      <c r="J724" s="128">
        <f>ROUND(I724*H724,2)</f>
        <v>0</v>
      </c>
      <c r="K724" s="124" t="s">
        <v>19</v>
      </c>
      <c r="L724" s="32"/>
      <c r="M724" s="129" t="s">
        <v>19</v>
      </c>
      <c r="N724" s="130" t="s">
        <v>47</v>
      </c>
      <c r="P724" s="131">
        <f>O724*H724</f>
        <v>0</v>
      </c>
      <c r="Q724" s="131">
        <v>0</v>
      </c>
      <c r="R724" s="131">
        <f>Q724*H724</f>
        <v>0</v>
      </c>
      <c r="S724" s="131">
        <v>0</v>
      </c>
      <c r="T724" s="132">
        <f>S724*H724</f>
        <v>0</v>
      </c>
      <c r="AR724" s="133" t="s">
        <v>690</v>
      </c>
      <c r="AT724" s="133" t="s">
        <v>126</v>
      </c>
      <c r="AU724" s="133" t="s">
        <v>83</v>
      </c>
      <c r="AY724" s="17" t="s">
        <v>123</v>
      </c>
      <c r="BE724" s="134">
        <f>IF(N724="základní",J724,0)</f>
        <v>0</v>
      </c>
      <c r="BF724" s="134">
        <f>IF(N724="snížená",J724,0)</f>
        <v>0</v>
      </c>
      <c r="BG724" s="134">
        <f>IF(N724="zákl. přenesená",J724,0)</f>
        <v>0</v>
      </c>
      <c r="BH724" s="134">
        <f>IF(N724="sníž. přenesená",J724,0)</f>
        <v>0</v>
      </c>
      <c r="BI724" s="134">
        <f>IF(N724="nulová",J724,0)</f>
        <v>0</v>
      </c>
      <c r="BJ724" s="17" t="s">
        <v>81</v>
      </c>
      <c r="BK724" s="134">
        <f>ROUND(I724*H724,2)</f>
        <v>0</v>
      </c>
      <c r="BL724" s="17" t="s">
        <v>690</v>
      </c>
      <c r="BM724" s="133" t="s">
        <v>951</v>
      </c>
    </row>
    <row r="725" spans="2:65" s="1" customFormat="1" ht="11.25">
      <c r="B725" s="32"/>
      <c r="D725" s="135" t="s">
        <v>133</v>
      </c>
      <c r="F725" s="136" t="s">
        <v>949</v>
      </c>
      <c r="I725" s="137"/>
      <c r="L725" s="32"/>
      <c r="M725" s="138"/>
      <c r="T725" s="53"/>
      <c r="AT725" s="17" t="s">
        <v>133</v>
      </c>
      <c r="AU725" s="17" t="s">
        <v>83</v>
      </c>
    </row>
    <row r="726" spans="2:65" s="11" customFormat="1" ht="25.9" customHeight="1">
      <c r="B726" s="110"/>
      <c r="D726" s="111" t="s">
        <v>75</v>
      </c>
      <c r="E726" s="112" t="s">
        <v>952</v>
      </c>
      <c r="F726" s="112" t="s">
        <v>953</v>
      </c>
      <c r="I726" s="113"/>
      <c r="J726" s="114">
        <f>BK726</f>
        <v>0</v>
      </c>
      <c r="L726" s="110"/>
      <c r="M726" s="115"/>
      <c r="P726" s="116">
        <f>SUM(P727:P734)</f>
        <v>0</v>
      </c>
      <c r="R726" s="116">
        <f>SUM(R727:R734)</f>
        <v>0</v>
      </c>
      <c r="T726" s="117">
        <f>SUM(T727:T734)</f>
        <v>0</v>
      </c>
      <c r="AR726" s="111" t="s">
        <v>131</v>
      </c>
      <c r="AT726" s="118" t="s">
        <v>75</v>
      </c>
      <c r="AU726" s="118" t="s">
        <v>76</v>
      </c>
      <c r="AY726" s="111" t="s">
        <v>123</v>
      </c>
      <c r="BK726" s="119">
        <f>SUM(BK727:BK734)</f>
        <v>0</v>
      </c>
    </row>
    <row r="727" spans="2:65" s="1" customFormat="1" ht="16.5" customHeight="1">
      <c r="B727" s="32"/>
      <c r="C727" s="122" t="s">
        <v>954</v>
      </c>
      <c r="D727" s="122" t="s">
        <v>126</v>
      </c>
      <c r="E727" s="123" t="s">
        <v>955</v>
      </c>
      <c r="F727" s="124" t="s">
        <v>956</v>
      </c>
      <c r="G727" s="125" t="s">
        <v>957</v>
      </c>
      <c r="H727" s="126">
        <v>80</v>
      </c>
      <c r="I727" s="127"/>
      <c r="J727" s="128">
        <f>ROUND(I727*H727,2)</f>
        <v>0</v>
      </c>
      <c r="K727" s="124" t="s">
        <v>130</v>
      </c>
      <c r="L727" s="32"/>
      <c r="M727" s="129" t="s">
        <v>19</v>
      </c>
      <c r="N727" s="130" t="s">
        <v>47</v>
      </c>
      <c r="P727" s="131">
        <f>O727*H727</f>
        <v>0</v>
      </c>
      <c r="Q727" s="131">
        <v>0</v>
      </c>
      <c r="R727" s="131">
        <f>Q727*H727</f>
        <v>0</v>
      </c>
      <c r="S727" s="131">
        <v>0</v>
      </c>
      <c r="T727" s="132">
        <f>S727*H727</f>
        <v>0</v>
      </c>
      <c r="AR727" s="133" t="s">
        <v>958</v>
      </c>
      <c r="AT727" s="133" t="s">
        <v>126</v>
      </c>
      <c r="AU727" s="133" t="s">
        <v>81</v>
      </c>
      <c r="AY727" s="17" t="s">
        <v>123</v>
      </c>
      <c r="BE727" s="134">
        <f>IF(N727="základní",J727,0)</f>
        <v>0</v>
      </c>
      <c r="BF727" s="134">
        <f>IF(N727="snížená",J727,0)</f>
        <v>0</v>
      </c>
      <c r="BG727" s="134">
        <f>IF(N727="zákl. přenesená",J727,0)</f>
        <v>0</v>
      </c>
      <c r="BH727" s="134">
        <f>IF(N727="sníž. přenesená",J727,0)</f>
        <v>0</v>
      </c>
      <c r="BI727" s="134">
        <f>IF(N727="nulová",J727,0)</f>
        <v>0</v>
      </c>
      <c r="BJ727" s="17" t="s">
        <v>81</v>
      </c>
      <c r="BK727" s="134">
        <f>ROUND(I727*H727,2)</f>
        <v>0</v>
      </c>
      <c r="BL727" s="17" t="s">
        <v>958</v>
      </c>
      <c r="BM727" s="133" t="s">
        <v>959</v>
      </c>
    </row>
    <row r="728" spans="2:65" s="1" customFormat="1" ht="11.25">
      <c r="B728" s="32"/>
      <c r="D728" s="135" t="s">
        <v>133</v>
      </c>
      <c r="F728" s="136" t="s">
        <v>960</v>
      </c>
      <c r="I728" s="137"/>
      <c r="L728" s="32"/>
      <c r="M728" s="138"/>
      <c r="T728" s="53"/>
      <c r="AT728" s="17" t="s">
        <v>133</v>
      </c>
      <c r="AU728" s="17" t="s">
        <v>81</v>
      </c>
    </row>
    <row r="729" spans="2:65" s="1" customFormat="1" ht="11.25">
      <c r="B729" s="32"/>
      <c r="D729" s="139" t="s">
        <v>135</v>
      </c>
      <c r="F729" s="140" t="s">
        <v>961</v>
      </c>
      <c r="I729" s="137"/>
      <c r="L729" s="32"/>
      <c r="M729" s="138"/>
      <c r="T729" s="53"/>
      <c r="AT729" s="17" t="s">
        <v>135</v>
      </c>
      <c r="AU729" s="17" t="s">
        <v>81</v>
      </c>
    </row>
    <row r="730" spans="2:65" s="12" customFormat="1" ht="11.25">
      <c r="B730" s="141"/>
      <c r="D730" s="135" t="s">
        <v>137</v>
      </c>
      <c r="E730" s="142" t="s">
        <v>19</v>
      </c>
      <c r="F730" s="143" t="s">
        <v>962</v>
      </c>
      <c r="H730" s="142" t="s">
        <v>19</v>
      </c>
      <c r="I730" s="144"/>
      <c r="L730" s="141"/>
      <c r="M730" s="145"/>
      <c r="T730" s="146"/>
      <c r="AT730" s="142" t="s">
        <v>137</v>
      </c>
      <c r="AU730" s="142" t="s">
        <v>81</v>
      </c>
      <c r="AV730" s="12" t="s">
        <v>81</v>
      </c>
      <c r="AW730" s="12" t="s">
        <v>37</v>
      </c>
      <c r="AX730" s="12" t="s">
        <v>76</v>
      </c>
      <c r="AY730" s="142" t="s">
        <v>123</v>
      </c>
    </row>
    <row r="731" spans="2:65" s="13" customFormat="1" ht="11.25">
      <c r="B731" s="147"/>
      <c r="D731" s="135" t="s">
        <v>137</v>
      </c>
      <c r="E731" s="148" t="s">
        <v>19</v>
      </c>
      <c r="F731" s="149" t="s">
        <v>827</v>
      </c>
      <c r="H731" s="150">
        <v>80</v>
      </c>
      <c r="I731" s="151"/>
      <c r="L731" s="147"/>
      <c r="M731" s="152"/>
      <c r="T731" s="153"/>
      <c r="AT731" s="148" t="s">
        <v>137</v>
      </c>
      <c r="AU731" s="148" t="s">
        <v>81</v>
      </c>
      <c r="AV731" s="13" t="s">
        <v>83</v>
      </c>
      <c r="AW731" s="13" t="s">
        <v>37</v>
      </c>
      <c r="AX731" s="13" t="s">
        <v>81</v>
      </c>
      <c r="AY731" s="148" t="s">
        <v>123</v>
      </c>
    </row>
    <row r="732" spans="2:65" s="1" customFormat="1" ht="16.5" customHeight="1">
      <c r="B732" s="32"/>
      <c r="C732" s="122" t="s">
        <v>963</v>
      </c>
      <c r="D732" s="122" t="s">
        <v>126</v>
      </c>
      <c r="E732" s="123" t="s">
        <v>964</v>
      </c>
      <c r="F732" s="124" t="s">
        <v>965</v>
      </c>
      <c r="G732" s="125" t="s">
        <v>957</v>
      </c>
      <c r="H732" s="126">
        <v>50</v>
      </c>
      <c r="I732" s="127"/>
      <c r="J732" s="128">
        <f>ROUND(I732*H732,2)</f>
        <v>0</v>
      </c>
      <c r="K732" s="124" t="s">
        <v>130</v>
      </c>
      <c r="L732" s="32"/>
      <c r="M732" s="129" t="s">
        <v>19</v>
      </c>
      <c r="N732" s="130" t="s">
        <v>47</v>
      </c>
      <c r="P732" s="131">
        <f>O732*H732</f>
        <v>0</v>
      </c>
      <c r="Q732" s="131">
        <v>0</v>
      </c>
      <c r="R732" s="131">
        <f>Q732*H732</f>
        <v>0</v>
      </c>
      <c r="S732" s="131">
        <v>0</v>
      </c>
      <c r="T732" s="132">
        <f>S732*H732</f>
        <v>0</v>
      </c>
      <c r="AR732" s="133" t="s">
        <v>958</v>
      </c>
      <c r="AT732" s="133" t="s">
        <v>126</v>
      </c>
      <c r="AU732" s="133" t="s">
        <v>81</v>
      </c>
      <c r="AY732" s="17" t="s">
        <v>123</v>
      </c>
      <c r="BE732" s="134">
        <f>IF(N732="základní",J732,0)</f>
        <v>0</v>
      </c>
      <c r="BF732" s="134">
        <f>IF(N732="snížená",J732,0)</f>
        <v>0</v>
      </c>
      <c r="BG732" s="134">
        <f>IF(N732="zákl. přenesená",J732,0)</f>
        <v>0</v>
      </c>
      <c r="BH732" s="134">
        <f>IF(N732="sníž. přenesená",J732,0)</f>
        <v>0</v>
      </c>
      <c r="BI732" s="134">
        <f>IF(N732="nulová",J732,0)</f>
        <v>0</v>
      </c>
      <c r="BJ732" s="17" t="s">
        <v>81</v>
      </c>
      <c r="BK732" s="134">
        <f>ROUND(I732*H732,2)</f>
        <v>0</v>
      </c>
      <c r="BL732" s="17" t="s">
        <v>958</v>
      </c>
      <c r="BM732" s="133" t="s">
        <v>966</v>
      </c>
    </row>
    <row r="733" spans="2:65" s="1" customFormat="1" ht="11.25">
      <c r="B733" s="32"/>
      <c r="D733" s="135" t="s">
        <v>133</v>
      </c>
      <c r="F733" s="136" t="s">
        <v>967</v>
      </c>
      <c r="I733" s="137"/>
      <c r="L733" s="32"/>
      <c r="M733" s="138"/>
      <c r="T733" s="53"/>
      <c r="AT733" s="17" t="s">
        <v>133</v>
      </c>
      <c r="AU733" s="17" t="s">
        <v>81</v>
      </c>
    </row>
    <row r="734" spans="2:65" s="1" customFormat="1" ht="11.25">
      <c r="B734" s="32"/>
      <c r="D734" s="139" t="s">
        <v>135</v>
      </c>
      <c r="F734" s="140" t="s">
        <v>968</v>
      </c>
      <c r="I734" s="137"/>
      <c r="L734" s="32"/>
      <c r="M734" s="138"/>
      <c r="T734" s="53"/>
      <c r="AT734" s="17" t="s">
        <v>135</v>
      </c>
      <c r="AU734" s="17" t="s">
        <v>81</v>
      </c>
    </row>
    <row r="735" spans="2:65" s="11" customFormat="1" ht="25.9" customHeight="1">
      <c r="B735" s="110"/>
      <c r="D735" s="111" t="s">
        <v>75</v>
      </c>
      <c r="E735" s="112" t="s">
        <v>969</v>
      </c>
      <c r="F735" s="112" t="s">
        <v>970</v>
      </c>
      <c r="I735" s="113"/>
      <c r="J735" s="114">
        <f>BK735</f>
        <v>0</v>
      </c>
      <c r="L735" s="110"/>
      <c r="M735" s="115"/>
      <c r="P735" s="116">
        <f>P736+P752</f>
        <v>0</v>
      </c>
      <c r="R735" s="116">
        <f>R736+R752</f>
        <v>0</v>
      </c>
      <c r="T735" s="117">
        <f>T736+T752</f>
        <v>0</v>
      </c>
      <c r="AR735" s="111" t="s">
        <v>208</v>
      </c>
      <c r="AT735" s="118" t="s">
        <v>75</v>
      </c>
      <c r="AU735" s="118" t="s">
        <v>76</v>
      </c>
      <c r="AY735" s="111" t="s">
        <v>123</v>
      </c>
      <c r="BK735" s="119">
        <f>BK736+BK752</f>
        <v>0</v>
      </c>
    </row>
    <row r="736" spans="2:65" s="11" customFormat="1" ht="22.9" customHeight="1">
      <c r="B736" s="110"/>
      <c r="D736" s="111" t="s">
        <v>75</v>
      </c>
      <c r="E736" s="120" t="s">
        <v>971</v>
      </c>
      <c r="F736" s="120" t="s">
        <v>972</v>
      </c>
      <c r="I736" s="113"/>
      <c r="J736" s="121">
        <f>BK736</f>
        <v>0</v>
      </c>
      <c r="L736" s="110"/>
      <c r="M736" s="115"/>
      <c r="P736" s="116">
        <f>SUM(P737:P751)</f>
        <v>0</v>
      </c>
      <c r="R736" s="116">
        <f>SUM(R737:R751)</f>
        <v>0</v>
      </c>
      <c r="T736" s="117">
        <f>SUM(T737:T751)</f>
        <v>0</v>
      </c>
      <c r="AR736" s="111" t="s">
        <v>208</v>
      </c>
      <c r="AT736" s="118" t="s">
        <v>75</v>
      </c>
      <c r="AU736" s="118" t="s">
        <v>81</v>
      </c>
      <c r="AY736" s="111" t="s">
        <v>123</v>
      </c>
      <c r="BK736" s="119">
        <f>SUM(BK737:BK751)</f>
        <v>0</v>
      </c>
    </row>
    <row r="737" spans="2:65" s="1" customFormat="1" ht="16.5" customHeight="1">
      <c r="B737" s="32"/>
      <c r="C737" s="122" t="s">
        <v>510</v>
      </c>
      <c r="D737" s="122" t="s">
        <v>126</v>
      </c>
      <c r="E737" s="123" t="s">
        <v>973</v>
      </c>
      <c r="F737" s="124" t="s">
        <v>974</v>
      </c>
      <c r="G737" s="125" t="s">
        <v>975</v>
      </c>
      <c r="H737" s="126">
        <v>1</v>
      </c>
      <c r="I737" s="127"/>
      <c r="J737" s="128">
        <f>ROUND(I737*H737,2)</f>
        <v>0</v>
      </c>
      <c r="K737" s="124" t="s">
        <v>130</v>
      </c>
      <c r="L737" s="32"/>
      <c r="M737" s="129" t="s">
        <v>19</v>
      </c>
      <c r="N737" s="130" t="s">
        <v>47</v>
      </c>
      <c r="P737" s="131">
        <f>O737*H737</f>
        <v>0</v>
      </c>
      <c r="Q737" s="131">
        <v>0</v>
      </c>
      <c r="R737" s="131">
        <f>Q737*H737</f>
        <v>0</v>
      </c>
      <c r="S737" s="131">
        <v>0</v>
      </c>
      <c r="T737" s="132">
        <f>S737*H737</f>
        <v>0</v>
      </c>
      <c r="AR737" s="133" t="s">
        <v>976</v>
      </c>
      <c r="AT737" s="133" t="s">
        <v>126</v>
      </c>
      <c r="AU737" s="133" t="s">
        <v>83</v>
      </c>
      <c r="AY737" s="17" t="s">
        <v>123</v>
      </c>
      <c r="BE737" s="134">
        <f>IF(N737="základní",J737,0)</f>
        <v>0</v>
      </c>
      <c r="BF737" s="134">
        <f>IF(N737="snížená",J737,0)</f>
        <v>0</v>
      </c>
      <c r="BG737" s="134">
        <f>IF(N737="zákl. přenesená",J737,0)</f>
        <v>0</v>
      </c>
      <c r="BH737" s="134">
        <f>IF(N737="sníž. přenesená",J737,0)</f>
        <v>0</v>
      </c>
      <c r="BI737" s="134">
        <f>IF(N737="nulová",J737,0)</f>
        <v>0</v>
      </c>
      <c r="BJ737" s="17" t="s">
        <v>81</v>
      </c>
      <c r="BK737" s="134">
        <f>ROUND(I737*H737,2)</f>
        <v>0</v>
      </c>
      <c r="BL737" s="17" t="s">
        <v>976</v>
      </c>
      <c r="BM737" s="133" t="s">
        <v>977</v>
      </c>
    </row>
    <row r="738" spans="2:65" s="1" customFormat="1" ht="11.25">
      <c r="B738" s="32"/>
      <c r="D738" s="135" t="s">
        <v>133</v>
      </c>
      <c r="F738" s="136" t="s">
        <v>974</v>
      </c>
      <c r="I738" s="137"/>
      <c r="L738" s="32"/>
      <c r="M738" s="138"/>
      <c r="T738" s="53"/>
      <c r="AT738" s="17" t="s">
        <v>133</v>
      </c>
      <c r="AU738" s="17" t="s">
        <v>83</v>
      </c>
    </row>
    <row r="739" spans="2:65" s="1" customFormat="1" ht="11.25">
      <c r="B739" s="32"/>
      <c r="D739" s="139" t="s">
        <v>135</v>
      </c>
      <c r="F739" s="140" t="s">
        <v>978</v>
      </c>
      <c r="I739" s="137"/>
      <c r="L739" s="32"/>
      <c r="M739" s="138"/>
      <c r="T739" s="53"/>
      <c r="AT739" s="17" t="s">
        <v>135</v>
      </c>
      <c r="AU739" s="17" t="s">
        <v>83</v>
      </c>
    </row>
    <row r="740" spans="2:65" s="1" customFormat="1" ht="16.5" customHeight="1">
      <c r="B740" s="32"/>
      <c r="C740" s="122" t="s">
        <v>979</v>
      </c>
      <c r="D740" s="122" t="s">
        <v>126</v>
      </c>
      <c r="E740" s="123" t="s">
        <v>980</v>
      </c>
      <c r="F740" s="124" t="s">
        <v>981</v>
      </c>
      <c r="G740" s="125" t="s">
        <v>975</v>
      </c>
      <c r="H740" s="126">
        <v>1</v>
      </c>
      <c r="I740" s="127"/>
      <c r="J740" s="128">
        <f>ROUND(I740*H740,2)</f>
        <v>0</v>
      </c>
      <c r="K740" s="124" t="s">
        <v>130</v>
      </c>
      <c r="L740" s="32"/>
      <c r="M740" s="129" t="s">
        <v>19</v>
      </c>
      <c r="N740" s="130" t="s">
        <v>47</v>
      </c>
      <c r="P740" s="131">
        <f>O740*H740</f>
        <v>0</v>
      </c>
      <c r="Q740" s="131">
        <v>0</v>
      </c>
      <c r="R740" s="131">
        <f>Q740*H740</f>
        <v>0</v>
      </c>
      <c r="S740" s="131">
        <v>0</v>
      </c>
      <c r="T740" s="132">
        <f>S740*H740</f>
        <v>0</v>
      </c>
      <c r="AR740" s="133" t="s">
        <v>976</v>
      </c>
      <c r="AT740" s="133" t="s">
        <v>126</v>
      </c>
      <c r="AU740" s="133" t="s">
        <v>83</v>
      </c>
      <c r="AY740" s="17" t="s">
        <v>123</v>
      </c>
      <c r="BE740" s="134">
        <f>IF(N740="základní",J740,0)</f>
        <v>0</v>
      </c>
      <c r="BF740" s="134">
        <f>IF(N740="snížená",J740,0)</f>
        <v>0</v>
      </c>
      <c r="BG740" s="134">
        <f>IF(N740="zákl. přenesená",J740,0)</f>
        <v>0</v>
      </c>
      <c r="BH740" s="134">
        <f>IF(N740="sníž. přenesená",J740,0)</f>
        <v>0</v>
      </c>
      <c r="BI740" s="134">
        <f>IF(N740="nulová",J740,0)</f>
        <v>0</v>
      </c>
      <c r="BJ740" s="17" t="s">
        <v>81</v>
      </c>
      <c r="BK740" s="134">
        <f>ROUND(I740*H740,2)</f>
        <v>0</v>
      </c>
      <c r="BL740" s="17" t="s">
        <v>976</v>
      </c>
      <c r="BM740" s="133" t="s">
        <v>982</v>
      </c>
    </row>
    <row r="741" spans="2:65" s="1" customFormat="1" ht="11.25">
      <c r="B741" s="32"/>
      <c r="D741" s="135" t="s">
        <v>133</v>
      </c>
      <c r="F741" s="136" t="s">
        <v>981</v>
      </c>
      <c r="I741" s="137"/>
      <c r="L741" s="32"/>
      <c r="M741" s="138"/>
      <c r="T741" s="53"/>
      <c r="AT741" s="17" t="s">
        <v>133</v>
      </c>
      <c r="AU741" s="17" t="s">
        <v>83</v>
      </c>
    </row>
    <row r="742" spans="2:65" s="1" customFormat="1" ht="11.25">
      <c r="B742" s="32"/>
      <c r="D742" s="139" t="s">
        <v>135</v>
      </c>
      <c r="F742" s="140" t="s">
        <v>983</v>
      </c>
      <c r="I742" s="137"/>
      <c r="L742" s="32"/>
      <c r="M742" s="138"/>
      <c r="T742" s="53"/>
      <c r="AT742" s="17" t="s">
        <v>135</v>
      </c>
      <c r="AU742" s="17" t="s">
        <v>83</v>
      </c>
    </row>
    <row r="743" spans="2:65" s="1" customFormat="1" ht="16.5" customHeight="1">
      <c r="B743" s="32"/>
      <c r="C743" s="122" t="s">
        <v>984</v>
      </c>
      <c r="D743" s="122" t="s">
        <v>126</v>
      </c>
      <c r="E743" s="123" t="s">
        <v>985</v>
      </c>
      <c r="F743" s="124" t="s">
        <v>986</v>
      </c>
      <c r="G743" s="125" t="s">
        <v>975</v>
      </c>
      <c r="H743" s="126">
        <v>1</v>
      </c>
      <c r="I743" s="127"/>
      <c r="J743" s="128">
        <f>ROUND(I743*H743,2)</f>
        <v>0</v>
      </c>
      <c r="K743" s="124" t="s">
        <v>130</v>
      </c>
      <c r="L743" s="32"/>
      <c r="M743" s="129" t="s">
        <v>19</v>
      </c>
      <c r="N743" s="130" t="s">
        <v>47</v>
      </c>
      <c r="P743" s="131">
        <f>O743*H743</f>
        <v>0</v>
      </c>
      <c r="Q743" s="131">
        <v>0</v>
      </c>
      <c r="R743" s="131">
        <f>Q743*H743</f>
        <v>0</v>
      </c>
      <c r="S743" s="131">
        <v>0</v>
      </c>
      <c r="T743" s="132">
        <f>S743*H743</f>
        <v>0</v>
      </c>
      <c r="AR743" s="133" t="s">
        <v>976</v>
      </c>
      <c r="AT743" s="133" t="s">
        <v>126</v>
      </c>
      <c r="AU743" s="133" t="s">
        <v>83</v>
      </c>
      <c r="AY743" s="17" t="s">
        <v>123</v>
      </c>
      <c r="BE743" s="134">
        <f>IF(N743="základní",J743,0)</f>
        <v>0</v>
      </c>
      <c r="BF743" s="134">
        <f>IF(N743="snížená",J743,0)</f>
        <v>0</v>
      </c>
      <c r="BG743" s="134">
        <f>IF(N743="zákl. přenesená",J743,0)</f>
        <v>0</v>
      </c>
      <c r="BH743" s="134">
        <f>IF(N743="sníž. přenesená",J743,0)</f>
        <v>0</v>
      </c>
      <c r="BI743" s="134">
        <f>IF(N743="nulová",J743,0)</f>
        <v>0</v>
      </c>
      <c r="BJ743" s="17" t="s">
        <v>81</v>
      </c>
      <c r="BK743" s="134">
        <f>ROUND(I743*H743,2)</f>
        <v>0</v>
      </c>
      <c r="BL743" s="17" t="s">
        <v>976</v>
      </c>
      <c r="BM743" s="133" t="s">
        <v>987</v>
      </c>
    </row>
    <row r="744" spans="2:65" s="1" customFormat="1" ht="11.25">
      <c r="B744" s="32"/>
      <c r="D744" s="135" t="s">
        <v>133</v>
      </c>
      <c r="F744" s="136" t="s">
        <v>986</v>
      </c>
      <c r="I744" s="137"/>
      <c r="L744" s="32"/>
      <c r="M744" s="138"/>
      <c r="T744" s="53"/>
      <c r="AT744" s="17" t="s">
        <v>133</v>
      </c>
      <c r="AU744" s="17" t="s">
        <v>83</v>
      </c>
    </row>
    <row r="745" spans="2:65" s="1" customFormat="1" ht="11.25">
      <c r="B745" s="32"/>
      <c r="D745" s="139" t="s">
        <v>135</v>
      </c>
      <c r="F745" s="140" t="s">
        <v>988</v>
      </c>
      <c r="I745" s="137"/>
      <c r="L745" s="32"/>
      <c r="M745" s="138"/>
      <c r="T745" s="53"/>
      <c r="AT745" s="17" t="s">
        <v>135</v>
      </c>
      <c r="AU745" s="17" t="s">
        <v>83</v>
      </c>
    </row>
    <row r="746" spans="2:65" s="1" customFormat="1" ht="16.5" customHeight="1">
      <c r="B746" s="32"/>
      <c r="C746" s="122" t="s">
        <v>989</v>
      </c>
      <c r="D746" s="122" t="s">
        <v>126</v>
      </c>
      <c r="E746" s="123" t="s">
        <v>990</v>
      </c>
      <c r="F746" s="124" t="s">
        <v>991</v>
      </c>
      <c r="G746" s="125" t="s">
        <v>975</v>
      </c>
      <c r="H746" s="126">
        <v>1</v>
      </c>
      <c r="I746" s="127"/>
      <c r="J746" s="128">
        <f>ROUND(I746*H746,2)</f>
        <v>0</v>
      </c>
      <c r="K746" s="124" t="s">
        <v>130</v>
      </c>
      <c r="L746" s="32"/>
      <c r="M746" s="129" t="s">
        <v>19</v>
      </c>
      <c r="N746" s="130" t="s">
        <v>47</v>
      </c>
      <c r="P746" s="131">
        <f>O746*H746</f>
        <v>0</v>
      </c>
      <c r="Q746" s="131">
        <v>0</v>
      </c>
      <c r="R746" s="131">
        <f>Q746*H746</f>
        <v>0</v>
      </c>
      <c r="S746" s="131">
        <v>0</v>
      </c>
      <c r="T746" s="132">
        <f>S746*H746</f>
        <v>0</v>
      </c>
      <c r="AR746" s="133" t="s">
        <v>976</v>
      </c>
      <c r="AT746" s="133" t="s">
        <v>126</v>
      </c>
      <c r="AU746" s="133" t="s">
        <v>83</v>
      </c>
      <c r="AY746" s="17" t="s">
        <v>123</v>
      </c>
      <c r="BE746" s="134">
        <f>IF(N746="základní",J746,0)</f>
        <v>0</v>
      </c>
      <c r="BF746" s="134">
        <f>IF(N746="snížená",J746,0)</f>
        <v>0</v>
      </c>
      <c r="BG746" s="134">
        <f>IF(N746="zákl. přenesená",J746,0)</f>
        <v>0</v>
      </c>
      <c r="BH746" s="134">
        <f>IF(N746="sníž. přenesená",J746,0)</f>
        <v>0</v>
      </c>
      <c r="BI746" s="134">
        <f>IF(N746="nulová",J746,0)</f>
        <v>0</v>
      </c>
      <c r="BJ746" s="17" t="s">
        <v>81</v>
      </c>
      <c r="BK746" s="134">
        <f>ROUND(I746*H746,2)</f>
        <v>0</v>
      </c>
      <c r="BL746" s="17" t="s">
        <v>976</v>
      </c>
      <c r="BM746" s="133" t="s">
        <v>992</v>
      </c>
    </row>
    <row r="747" spans="2:65" s="1" customFormat="1" ht="11.25">
      <c r="B747" s="32"/>
      <c r="D747" s="135" t="s">
        <v>133</v>
      </c>
      <c r="F747" s="136" t="s">
        <v>991</v>
      </c>
      <c r="I747" s="137"/>
      <c r="L747" s="32"/>
      <c r="M747" s="138"/>
      <c r="T747" s="53"/>
      <c r="AT747" s="17" t="s">
        <v>133</v>
      </c>
      <c r="AU747" s="17" t="s">
        <v>83</v>
      </c>
    </row>
    <row r="748" spans="2:65" s="1" customFormat="1" ht="11.25">
      <c r="B748" s="32"/>
      <c r="D748" s="139" t="s">
        <v>135</v>
      </c>
      <c r="F748" s="140" t="s">
        <v>993</v>
      </c>
      <c r="I748" s="137"/>
      <c r="L748" s="32"/>
      <c r="M748" s="138"/>
      <c r="T748" s="53"/>
      <c r="AT748" s="17" t="s">
        <v>135</v>
      </c>
      <c r="AU748" s="17" t="s">
        <v>83</v>
      </c>
    </row>
    <row r="749" spans="2:65" s="1" customFormat="1" ht="16.5" customHeight="1">
      <c r="B749" s="32"/>
      <c r="C749" s="122" t="s">
        <v>994</v>
      </c>
      <c r="D749" s="122" t="s">
        <v>126</v>
      </c>
      <c r="E749" s="123" t="s">
        <v>995</v>
      </c>
      <c r="F749" s="124" t="s">
        <v>996</v>
      </c>
      <c r="G749" s="125" t="s">
        <v>975</v>
      </c>
      <c r="H749" s="126">
        <v>1</v>
      </c>
      <c r="I749" s="127"/>
      <c r="J749" s="128">
        <f>ROUND(I749*H749,2)</f>
        <v>0</v>
      </c>
      <c r="K749" s="124" t="s">
        <v>130</v>
      </c>
      <c r="L749" s="32"/>
      <c r="M749" s="129" t="s">
        <v>19</v>
      </c>
      <c r="N749" s="130" t="s">
        <v>47</v>
      </c>
      <c r="P749" s="131">
        <f>O749*H749</f>
        <v>0</v>
      </c>
      <c r="Q749" s="131">
        <v>0</v>
      </c>
      <c r="R749" s="131">
        <f>Q749*H749</f>
        <v>0</v>
      </c>
      <c r="S749" s="131">
        <v>0</v>
      </c>
      <c r="T749" s="132">
        <f>S749*H749</f>
        <v>0</v>
      </c>
      <c r="AR749" s="133" t="s">
        <v>976</v>
      </c>
      <c r="AT749" s="133" t="s">
        <v>126</v>
      </c>
      <c r="AU749" s="133" t="s">
        <v>83</v>
      </c>
      <c r="AY749" s="17" t="s">
        <v>123</v>
      </c>
      <c r="BE749" s="134">
        <f>IF(N749="základní",J749,0)</f>
        <v>0</v>
      </c>
      <c r="BF749" s="134">
        <f>IF(N749="snížená",J749,0)</f>
        <v>0</v>
      </c>
      <c r="BG749" s="134">
        <f>IF(N749="zákl. přenesená",J749,0)</f>
        <v>0</v>
      </c>
      <c r="BH749" s="134">
        <f>IF(N749="sníž. přenesená",J749,0)</f>
        <v>0</v>
      </c>
      <c r="BI749" s="134">
        <f>IF(N749="nulová",J749,0)</f>
        <v>0</v>
      </c>
      <c r="BJ749" s="17" t="s">
        <v>81</v>
      </c>
      <c r="BK749" s="134">
        <f>ROUND(I749*H749,2)</f>
        <v>0</v>
      </c>
      <c r="BL749" s="17" t="s">
        <v>976</v>
      </c>
      <c r="BM749" s="133" t="s">
        <v>997</v>
      </c>
    </row>
    <row r="750" spans="2:65" s="1" customFormat="1" ht="11.25">
      <c r="B750" s="32"/>
      <c r="D750" s="135" t="s">
        <v>133</v>
      </c>
      <c r="F750" s="136" t="s">
        <v>996</v>
      </c>
      <c r="I750" s="137"/>
      <c r="L750" s="32"/>
      <c r="M750" s="138"/>
      <c r="T750" s="53"/>
      <c r="AT750" s="17" t="s">
        <v>133</v>
      </c>
      <c r="AU750" s="17" t="s">
        <v>83</v>
      </c>
    </row>
    <row r="751" spans="2:65" s="1" customFormat="1" ht="11.25">
      <c r="B751" s="32"/>
      <c r="D751" s="139" t="s">
        <v>135</v>
      </c>
      <c r="F751" s="140" t="s">
        <v>998</v>
      </c>
      <c r="I751" s="137"/>
      <c r="L751" s="32"/>
      <c r="M751" s="138"/>
      <c r="T751" s="53"/>
      <c r="AT751" s="17" t="s">
        <v>135</v>
      </c>
      <c r="AU751" s="17" t="s">
        <v>83</v>
      </c>
    </row>
    <row r="752" spans="2:65" s="11" customFormat="1" ht="22.9" customHeight="1">
      <c r="B752" s="110"/>
      <c r="D752" s="111" t="s">
        <v>75</v>
      </c>
      <c r="E752" s="120" t="s">
        <v>999</v>
      </c>
      <c r="F752" s="120" t="s">
        <v>1000</v>
      </c>
      <c r="I752" s="113"/>
      <c r="J752" s="121">
        <f>BK752</f>
        <v>0</v>
      </c>
      <c r="L752" s="110"/>
      <c r="M752" s="115"/>
      <c r="P752" s="116">
        <f>SUM(P753:P761)</f>
        <v>0</v>
      </c>
      <c r="R752" s="116">
        <f>SUM(R753:R761)</f>
        <v>0</v>
      </c>
      <c r="T752" s="117">
        <f>SUM(T753:T761)</f>
        <v>0</v>
      </c>
      <c r="AR752" s="111" t="s">
        <v>208</v>
      </c>
      <c r="AT752" s="118" t="s">
        <v>75</v>
      </c>
      <c r="AU752" s="118" t="s">
        <v>81</v>
      </c>
      <c r="AY752" s="111" t="s">
        <v>123</v>
      </c>
      <c r="BK752" s="119">
        <f>SUM(BK753:BK761)</f>
        <v>0</v>
      </c>
    </row>
    <row r="753" spans="2:65" s="1" customFormat="1" ht="16.5" customHeight="1">
      <c r="B753" s="32"/>
      <c r="C753" s="122" t="s">
        <v>1001</v>
      </c>
      <c r="D753" s="122" t="s">
        <v>126</v>
      </c>
      <c r="E753" s="123" t="s">
        <v>1002</v>
      </c>
      <c r="F753" s="124" t="s">
        <v>1003</v>
      </c>
      <c r="G753" s="125" t="s">
        <v>975</v>
      </c>
      <c r="H753" s="126">
        <v>1</v>
      </c>
      <c r="I753" s="127"/>
      <c r="J753" s="128">
        <f>ROUND(I753*H753,2)</f>
        <v>0</v>
      </c>
      <c r="K753" s="124" t="s">
        <v>130</v>
      </c>
      <c r="L753" s="32"/>
      <c r="M753" s="129" t="s">
        <v>19</v>
      </c>
      <c r="N753" s="130" t="s">
        <v>47</v>
      </c>
      <c r="P753" s="131">
        <f>O753*H753</f>
        <v>0</v>
      </c>
      <c r="Q753" s="131">
        <v>0</v>
      </c>
      <c r="R753" s="131">
        <f>Q753*H753</f>
        <v>0</v>
      </c>
      <c r="S753" s="131">
        <v>0</v>
      </c>
      <c r="T753" s="132">
        <f>S753*H753</f>
        <v>0</v>
      </c>
      <c r="AR753" s="133" t="s">
        <v>976</v>
      </c>
      <c r="AT753" s="133" t="s">
        <v>126</v>
      </c>
      <c r="AU753" s="133" t="s">
        <v>83</v>
      </c>
      <c r="AY753" s="17" t="s">
        <v>123</v>
      </c>
      <c r="BE753" s="134">
        <f>IF(N753="základní",J753,0)</f>
        <v>0</v>
      </c>
      <c r="BF753" s="134">
        <f>IF(N753="snížená",J753,0)</f>
        <v>0</v>
      </c>
      <c r="BG753" s="134">
        <f>IF(N753="zákl. přenesená",J753,0)</f>
        <v>0</v>
      </c>
      <c r="BH753" s="134">
        <f>IF(N753="sníž. přenesená",J753,0)</f>
        <v>0</v>
      </c>
      <c r="BI753" s="134">
        <f>IF(N753="nulová",J753,0)</f>
        <v>0</v>
      </c>
      <c r="BJ753" s="17" t="s">
        <v>81</v>
      </c>
      <c r="BK753" s="134">
        <f>ROUND(I753*H753,2)</f>
        <v>0</v>
      </c>
      <c r="BL753" s="17" t="s">
        <v>976</v>
      </c>
      <c r="BM753" s="133" t="s">
        <v>1004</v>
      </c>
    </row>
    <row r="754" spans="2:65" s="1" customFormat="1" ht="11.25">
      <c r="B754" s="32"/>
      <c r="D754" s="135" t="s">
        <v>133</v>
      </c>
      <c r="F754" s="136" t="s">
        <v>1003</v>
      </c>
      <c r="I754" s="137"/>
      <c r="L754" s="32"/>
      <c r="M754" s="138"/>
      <c r="T754" s="53"/>
      <c r="AT754" s="17" t="s">
        <v>133</v>
      </c>
      <c r="AU754" s="17" t="s">
        <v>83</v>
      </c>
    </row>
    <row r="755" spans="2:65" s="1" customFormat="1" ht="11.25">
      <c r="B755" s="32"/>
      <c r="D755" s="139" t="s">
        <v>135</v>
      </c>
      <c r="F755" s="140" t="s">
        <v>1005</v>
      </c>
      <c r="I755" s="137"/>
      <c r="L755" s="32"/>
      <c r="M755" s="138"/>
      <c r="T755" s="53"/>
      <c r="AT755" s="17" t="s">
        <v>135</v>
      </c>
      <c r="AU755" s="17" t="s">
        <v>83</v>
      </c>
    </row>
    <row r="756" spans="2:65" s="1" customFormat="1" ht="16.5" customHeight="1">
      <c r="B756" s="32"/>
      <c r="C756" s="122" t="s">
        <v>1006</v>
      </c>
      <c r="D756" s="122" t="s">
        <v>126</v>
      </c>
      <c r="E756" s="123" t="s">
        <v>1007</v>
      </c>
      <c r="F756" s="124" t="s">
        <v>1008</v>
      </c>
      <c r="G756" s="125" t="s">
        <v>975</v>
      </c>
      <c r="H756" s="126">
        <v>1</v>
      </c>
      <c r="I756" s="127"/>
      <c r="J756" s="128">
        <f>ROUND(I756*H756,2)</f>
        <v>0</v>
      </c>
      <c r="K756" s="124" t="s">
        <v>130</v>
      </c>
      <c r="L756" s="32"/>
      <c r="M756" s="129" t="s">
        <v>19</v>
      </c>
      <c r="N756" s="130" t="s">
        <v>47</v>
      </c>
      <c r="P756" s="131">
        <f>O756*H756</f>
        <v>0</v>
      </c>
      <c r="Q756" s="131">
        <v>0</v>
      </c>
      <c r="R756" s="131">
        <f>Q756*H756</f>
        <v>0</v>
      </c>
      <c r="S756" s="131">
        <v>0</v>
      </c>
      <c r="T756" s="132">
        <f>S756*H756</f>
        <v>0</v>
      </c>
      <c r="AR756" s="133" t="s">
        <v>976</v>
      </c>
      <c r="AT756" s="133" t="s">
        <v>126</v>
      </c>
      <c r="AU756" s="133" t="s">
        <v>83</v>
      </c>
      <c r="AY756" s="17" t="s">
        <v>123</v>
      </c>
      <c r="BE756" s="134">
        <f>IF(N756="základní",J756,0)</f>
        <v>0</v>
      </c>
      <c r="BF756" s="134">
        <f>IF(N756="snížená",J756,0)</f>
        <v>0</v>
      </c>
      <c r="BG756" s="134">
        <f>IF(N756="zákl. přenesená",J756,0)</f>
        <v>0</v>
      </c>
      <c r="BH756" s="134">
        <f>IF(N756="sníž. přenesená",J756,0)</f>
        <v>0</v>
      </c>
      <c r="BI756" s="134">
        <f>IF(N756="nulová",J756,0)</f>
        <v>0</v>
      </c>
      <c r="BJ756" s="17" t="s">
        <v>81</v>
      </c>
      <c r="BK756" s="134">
        <f>ROUND(I756*H756,2)</f>
        <v>0</v>
      </c>
      <c r="BL756" s="17" t="s">
        <v>976</v>
      </c>
      <c r="BM756" s="133" t="s">
        <v>1009</v>
      </c>
    </row>
    <row r="757" spans="2:65" s="1" customFormat="1" ht="11.25">
      <c r="B757" s="32"/>
      <c r="D757" s="135" t="s">
        <v>133</v>
      </c>
      <c r="F757" s="136" t="s">
        <v>1008</v>
      </c>
      <c r="I757" s="137"/>
      <c r="L757" s="32"/>
      <c r="M757" s="138"/>
      <c r="T757" s="53"/>
      <c r="AT757" s="17" t="s">
        <v>133</v>
      </c>
      <c r="AU757" s="17" t="s">
        <v>83</v>
      </c>
    </row>
    <row r="758" spans="2:65" s="1" customFormat="1" ht="11.25">
      <c r="B758" s="32"/>
      <c r="D758" s="139" t="s">
        <v>135</v>
      </c>
      <c r="F758" s="140" t="s">
        <v>1010</v>
      </c>
      <c r="I758" s="137"/>
      <c r="L758" s="32"/>
      <c r="M758" s="138"/>
      <c r="T758" s="53"/>
      <c r="AT758" s="17" t="s">
        <v>135</v>
      </c>
      <c r="AU758" s="17" t="s">
        <v>83</v>
      </c>
    </row>
    <row r="759" spans="2:65" s="1" customFormat="1" ht="16.5" customHeight="1">
      <c r="B759" s="32"/>
      <c r="C759" s="122" t="s">
        <v>1011</v>
      </c>
      <c r="D759" s="122" t="s">
        <v>126</v>
      </c>
      <c r="E759" s="123" t="s">
        <v>1012</v>
      </c>
      <c r="F759" s="124" t="s">
        <v>1013</v>
      </c>
      <c r="G759" s="125" t="s">
        <v>975</v>
      </c>
      <c r="H759" s="126">
        <v>1</v>
      </c>
      <c r="I759" s="127"/>
      <c r="J759" s="128">
        <f>ROUND(I759*H759,2)</f>
        <v>0</v>
      </c>
      <c r="K759" s="124" t="s">
        <v>130</v>
      </c>
      <c r="L759" s="32"/>
      <c r="M759" s="129" t="s">
        <v>19</v>
      </c>
      <c r="N759" s="130" t="s">
        <v>47</v>
      </c>
      <c r="P759" s="131">
        <f>O759*H759</f>
        <v>0</v>
      </c>
      <c r="Q759" s="131">
        <v>0</v>
      </c>
      <c r="R759" s="131">
        <f>Q759*H759</f>
        <v>0</v>
      </c>
      <c r="S759" s="131">
        <v>0</v>
      </c>
      <c r="T759" s="132">
        <f>S759*H759</f>
        <v>0</v>
      </c>
      <c r="AR759" s="133" t="s">
        <v>976</v>
      </c>
      <c r="AT759" s="133" t="s">
        <v>126</v>
      </c>
      <c r="AU759" s="133" t="s">
        <v>83</v>
      </c>
      <c r="AY759" s="17" t="s">
        <v>123</v>
      </c>
      <c r="BE759" s="134">
        <f>IF(N759="základní",J759,0)</f>
        <v>0</v>
      </c>
      <c r="BF759" s="134">
        <f>IF(N759="snížená",J759,0)</f>
        <v>0</v>
      </c>
      <c r="BG759" s="134">
        <f>IF(N759="zákl. přenesená",J759,0)</f>
        <v>0</v>
      </c>
      <c r="BH759" s="134">
        <f>IF(N759="sníž. přenesená",J759,0)</f>
        <v>0</v>
      </c>
      <c r="BI759" s="134">
        <f>IF(N759="nulová",J759,0)</f>
        <v>0</v>
      </c>
      <c r="BJ759" s="17" t="s">
        <v>81</v>
      </c>
      <c r="BK759" s="134">
        <f>ROUND(I759*H759,2)</f>
        <v>0</v>
      </c>
      <c r="BL759" s="17" t="s">
        <v>976</v>
      </c>
      <c r="BM759" s="133" t="s">
        <v>1014</v>
      </c>
    </row>
    <row r="760" spans="2:65" s="1" customFormat="1" ht="11.25">
      <c r="B760" s="32"/>
      <c r="D760" s="135" t="s">
        <v>133</v>
      </c>
      <c r="F760" s="136" t="s">
        <v>1013</v>
      </c>
      <c r="I760" s="137"/>
      <c r="L760" s="32"/>
      <c r="M760" s="138"/>
      <c r="T760" s="53"/>
      <c r="AT760" s="17" t="s">
        <v>133</v>
      </c>
      <c r="AU760" s="17" t="s">
        <v>83</v>
      </c>
    </row>
    <row r="761" spans="2:65" s="1" customFormat="1" ht="11.25">
      <c r="B761" s="32"/>
      <c r="D761" s="139" t="s">
        <v>135</v>
      </c>
      <c r="F761" s="140" t="s">
        <v>1015</v>
      </c>
      <c r="I761" s="137"/>
      <c r="L761" s="32"/>
      <c r="M761" s="171"/>
      <c r="N761" s="172"/>
      <c r="O761" s="172"/>
      <c r="P761" s="172"/>
      <c r="Q761" s="172"/>
      <c r="R761" s="172"/>
      <c r="S761" s="172"/>
      <c r="T761" s="173"/>
      <c r="AT761" s="17" t="s">
        <v>135</v>
      </c>
      <c r="AU761" s="17" t="s">
        <v>83</v>
      </c>
    </row>
    <row r="762" spans="2:65" s="1" customFormat="1" ht="6.95" customHeight="1">
      <c r="B762" s="41"/>
      <c r="C762" s="42"/>
      <c r="D762" s="42"/>
      <c r="E762" s="42"/>
      <c r="F762" s="42"/>
      <c r="G762" s="42"/>
      <c r="H762" s="42"/>
      <c r="I762" s="42"/>
      <c r="J762" s="42"/>
      <c r="K762" s="42"/>
      <c r="L762" s="32"/>
    </row>
  </sheetData>
  <sheetProtection algorithmName="SHA-512" hashValue="rCt1x2zzsiGdXMg8l7S+a4KEYmUrQEPrjMefi8FouH9JzY5C/hyVh/rI27QdSeMa1VUhKLG9CqPOl1w1hi2dwA==" saltValue="nle7RmhUnDMvbbzGoYhPDrePTSucm6p3/zRb3mOgrkWlVEu2OOO1jFM+vYxcXD2Fr0mIC/GSkJLNdkNhybD+MA==" spinCount="100000" sheet="1" objects="1" scenarios="1" formatColumns="0" formatRows="0" autoFilter="0"/>
  <autoFilter ref="C91:K761" xr:uid="{00000000-0009-0000-0000-000001000000}"/>
  <mergeCells count="6">
    <mergeCell ref="L2:V2"/>
    <mergeCell ref="E7:H7"/>
    <mergeCell ref="E16:H16"/>
    <mergeCell ref="E25:H25"/>
    <mergeCell ref="E46:H46"/>
    <mergeCell ref="E84:H84"/>
  </mergeCells>
  <hyperlinks>
    <hyperlink ref="F97" r:id="rId1" xr:uid="{00000000-0004-0000-0100-000000000000}"/>
    <hyperlink ref="F102" r:id="rId2" xr:uid="{00000000-0004-0000-0100-000001000000}"/>
    <hyperlink ref="F143" r:id="rId3" xr:uid="{00000000-0004-0000-0100-000002000000}"/>
    <hyperlink ref="F167" r:id="rId4" xr:uid="{00000000-0004-0000-0100-000003000000}"/>
    <hyperlink ref="F174" r:id="rId5" xr:uid="{00000000-0004-0000-0100-000004000000}"/>
    <hyperlink ref="F195" r:id="rId6" xr:uid="{00000000-0004-0000-0100-000005000000}"/>
    <hyperlink ref="F200" r:id="rId7" xr:uid="{00000000-0004-0000-0100-000006000000}"/>
    <hyperlink ref="F208" r:id="rId8" xr:uid="{00000000-0004-0000-0100-000007000000}"/>
    <hyperlink ref="F211" r:id="rId9" xr:uid="{00000000-0004-0000-0100-000008000000}"/>
    <hyperlink ref="F216" r:id="rId10" xr:uid="{00000000-0004-0000-0100-000009000000}"/>
    <hyperlink ref="F228" r:id="rId11" xr:uid="{00000000-0004-0000-0100-00000A000000}"/>
    <hyperlink ref="F250" r:id="rId12" xr:uid="{00000000-0004-0000-0100-00000B000000}"/>
    <hyperlink ref="F267" r:id="rId13" xr:uid="{00000000-0004-0000-0100-00000C000000}"/>
    <hyperlink ref="F270" r:id="rId14" xr:uid="{00000000-0004-0000-0100-00000D000000}"/>
    <hyperlink ref="F273" r:id="rId15" xr:uid="{00000000-0004-0000-0100-00000E000000}"/>
    <hyperlink ref="F277" r:id="rId16" xr:uid="{00000000-0004-0000-0100-00000F000000}"/>
    <hyperlink ref="F280" r:id="rId17" xr:uid="{00000000-0004-0000-0100-000010000000}"/>
    <hyperlink ref="F285" r:id="rId18" xr:uid="{00000000-0004-0000-0100-000011000000}"/>
    <hyperlink ref="F289" r:id="rId19" xr:uid="{00000000-0004-0000-0100-000012000000}"/>
    <hyperlink ref="F292" r:id="rId20" xr:uid="{00000000-0004-0000-0100-000013000000}"/>
    <hyperlink ref="F295" r:id="rId21" xr:uid="{00000000-0004-0000-0100-000014000000}"/>
    <hyperlink ref="F298" r:id="rId22" xr:uid="{00000000-0004-0000-0100-000015000000}"/>
    <hyperlink ref="F302" r:id="rId23" xr:uid="{00000000-0004-0000-0100-000016000000}"/>
    <hyperlink ref="F305" r:id="rId24" xr:uid="{00000000-0004-0000-0100-000017000000}"/>
    <hyperlink ref="F309" r:id="rId25" xr:uid="{00000000-0004-0000-0100-000018000000}"/>
    <hyperlink ref="F321" r:id="rId26" xr:uid="{00000000-0004-0000-0100-000019000000}"/>
    <hyperlink ref="F324" r:id="rId27" xr:uid="{00000000-0004-0000-0100-00001A000000}"/>
    <hyperlink ref="F329" r:id="rId28" xr:uid="{00000000-0004-0000-0100-00001B000000}"/>
    <hyperlink ref="F332" r:id="rId29" xr:uid="{00000000-0004-0000-0100-00001C000000}"/>
    <hyperlink ref="F335" r:id="rId30" xr:uid="{00000000-0004-0000-0100-00001D000000}"/>
    <hyperlink ref="F339" r:id="rId31" xr:uid="{00000000-0004-0000-0100-00001E000000}"/>
    <hyperlink ref="F343" r:id="rId32" xr:uid="{00000000-0004-0000-0100-00001F000000}"/>
    <hyperlink ref="F346" r:id="rId33" xr:uid="{00000000-0004-0000-0100-000020000000}"/>
    <hyperlink ref="F349" r:id="rId34" xr:uid="{00000000-0004-0000-0100-000021000000}"/>
    <hyperlink ref="F353" r:id="rId35" xr:uid="{00000000-0004-0000-0100-000022000000}"/>
    <hyperlink ref="F358" r:id="rId36" xr:uid="{00000000-0004-0000-0100-000023000000}"/>
    <hyperlink ref="F370" r:id="rId37" xr:uid="{00000000-0004-0000-0100-000024000000}"/>
    <hyperlink ref="F382" r:id="rId38" xr:uid="{00000000-0004-0000-0100-000025000000}"/>
    <hyperlink ref="F394" r:id="rId39" xr:uid="{00000000-0004-0000-0100-000026000000}"/>
    <hyperlink ref="F398" r:id="rId40" xr:uid="{00000000-0004-0000-0100-000027000000}"/>
    <hyperlink ref="F410" r:id="rId41" xr:uid="{00000000-0004-0000-0100-000028000000}"/>
    <hyperlink ref="F422" r:id="rId42" xr:uid="{00000000-0004-0000-0100-000029000000}"/>
    <hyperlink ref="F434" r:id="rId43" xr:uid="{00000000-0004-0000-0100-00002A000000}"/>
    <hyperlink ref="F451" r:id="rId44" xr:uid="{00000000-0004-0000-0100-00002B000000}"/>
    <hyperlink ref="F455" r:id="rId45" xr:uid="{00000000-0004-0000-0100-00002C000000}"/>
    <hyperlink ref="F459" r:id="rId46" xr:uid="{00000000-0004-0000-0100-00002D000000}"/>
    <hyperlink ref="F471" r:id="rId47" xr:uid="{00000000-0004-0000-0100-00002E000000}"/>
    <hyperlink ref="F476" r:id="rId48" xr:uid="{00000000-0004-0000-0100-00002F000000}"/>
    <hyperlink ref="F482" r:id="rId49" xr:uid="{00000000-0004-0000-0100-000030000000}"/>
    <hyperlink ref="F496" r:id="rId50" xr:uid="{00000000-0004-0000-0100-000031000000}"/>
    <hyperlink ref="F503" r:id="rId51" xr:uid="{00000000-0004-0000-0100-000032000000}"/>
    <hyperlink ref="F506" r:id="rId52" xr:uid="{00000000-0004-0000-0100-000033000000}"/>
    <hyperlink ref="F515" r:id="rId53" xr:uid="{00000000-0004-0000-0100-000034000000}"/>
    <hyperlink ref="F524" r:id="rId54" xr:uid="{00000000-0004-0000-0100-000035000000}"/>
    <hyperlink ref="F529" r:id="rId55" xr:uid="{00000000-0004-0000-0100-000036000000}"/>
    <hyperlink ref="F534" r:id="rId56" xr:uid="{00000000-0004-0000-0100-000037000000}"/>
    <hyperlink ref="F547" r:id="rId57" xr:uid="{00000000-0004-0000-0100-000038000000}"/>
    <hyperlink ref="F552" r:id="rId58" xr:uid="{00000000-0004-0000-0100-000039000000}"/>
    <hyperlink ref="F557" r:id="rId59" xr:uid="{00000000-0004-0000-0100-00003A000000}"/>
    <hyperlink ref="F570" r:id="rId60" xr:uid="{00000000-0004-0000-0100-00003B000000}"/>
    <hyperlink ref="F585" r:id="rId61" xr:uid="{00000000-0004-0000-0100-00003C000000}"/>
    <hyperlink ref="F589" r:id="rId62" xr:uid="{00000000-0004-0000-0100-00003D000000}"/>
    <hyperlink ref="F607" r:id="rId63" xr:uid="{00000000-0004-0000-0100-00003E000000}"/>
    <hyperlink ref="F611" r:id="rId64" xr:uid="{00000000-0004-0000-0100-00003F000000}"/>
    <hyperlink ref="F634" r:id="rId65" xr:uid="{00000000-0004-0000-0100-000040000000}"/>
    <hyperlink ref="F647" r:id="rId66" xr:uid="{00000000-0004-0000-0100-000041000000}"/>
    <hyperlink ref="F655" r:id="rId67" xr:uid="{00000000-0004-0000-0100-000042000000}"/>
    <hyperlink ref="F660" r:id="rId68" xr:uid="{00000000-0004-0000-0100-000043000000}"/>
    <hyperlink ref="F668" r:id="rId69" xr:uid="{00000000-0004-0000-0100-000044000000}"/>
    <hyperlink ref="F673" r:id="rId70" xr:uid="{00000000-0004-0000-0100-000045000000}"/>
    <hyperlink ref="F678" r:id="rId71" xr:uid="{00000000-0004-0000-0100-000046000000}"/>
    <hyperlink ref="F683" r:id="rId72" xr:uid="{00000000-0004-0000-0100-000047000000}"/>
    <hyperlink ref="F688" r:id="rId73" xr:uid="{00000000-0004-0000-0100-000048000000}"/>
    <hyperlink ref="F693" r:id="rId74" xr:uid="{00000000-0004-0000-0100-000049000000}"/>
    <hyperlink ref="F703" r:id="rId75" xr:uid="{00000000-0004-0000-0100-00004A000000}"/>
    <hyperlink ref="F709" r:id="rId76" xr:uid="{00000000-0004-0000-0100-00004B000000}"/>
    <hyperlink ref="F713" r:id="rId77" xr:uid="{00000000-0004-0000-0100-00004C000000}"/>
    <hyperlink ref="F720" r:id="rId78" xr:uid="{00000000-0004-0000-0100-00004D000000}"/>
    <hyperlink ref="F723" r:id="rId79" xr:uid="{00000000-0004-0000-0100-00004E000000}"/>
    <hyperlink ref="F729" r:id="rId80" xr:uid="{00000000-0004-0000-0100-00004F000000}"/>
    <hyperlink ref="F734" r:id="rId81" xr:uid="{00000000-0004-0000-0100-000050000000}"/>
    <hyperlink ref="F739" r:id="rId82" xr:uid="{00000000-0004-0000-0100-000051000000}"/>
    <hyperlink ref="F742" r:id="rId83" xr:uid="{00000000-0004-0000-0100-000052000000}"/>
    <hyperlink ref="F745" r:id="rId84" xr:uid="{00000000-0004-0000-0100-000053000000}"/>
    <hyperlink ref="F748" r:id="rId85" xr:uid="{00000000-0004-0000-0100-000054000000}"/>
    <hyperlink ref="F751" r:id="rId86" xr:uid="{00000000-0004-0000-0100-000055000000}"/>
    <hyperlink ref="F755" r:id="rId87" xr:uid="{00000000-0004-0000-0100-000056000000}"/>
    <hyperlink ref="F758" r:id="rId88" xr:uid="{00000000-0004-0000-0100-000057000000}"/>
    <hyperlink ref="F761" r:id="rId89" xr:uid="{00000000-0004-0000-0100-00005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100" zoomScale="110" zoomScaleNormal="110" workbookViewId="0"/>
  </sheetViews>
  <sheetFormatPr defaultRowHeight="15"/>
  <cols>
    <col min="1" max="1" width="8.33203125" style="174" customWidth="1"/>
    <col min="2" max="2" width="1.6640625" style="174" customWidth="1"/>
    <col min="3" max="4" width="5" style="174" customWidth="1"/>
    <col min="5" max="5" width="11.6640625" style="174" customWidth="1"/>
    <col min="6" max="6" width="9.1640625" style="174" customWidth="1"/>
    <col min="7" max="7" width="5" style="174" customWidth="1"/>
    <col min="8" max="8" width="77.83203125" style="174" customWidth="1"/>
    <col min="9" max="10" width="20" style="174" customWidth="1"/>
    <col min="11" max="11" width="1.6640625" style="174" customWidth="1"/>
  </cols>
  <sheetData>
    <row r="1" spans="2:11" customFormat="1" ht="37.5" customHeight="1"/>
    <row r="2" spans="2:11" customFormat="1" ht="7.5" customHeight="1">
      <c r="B2" s="175"/>
      <c r="C2" s="176"/>
      <c r="D2" s="176"/>
      <c r="E2" s="176"/>
      <c r="F2" s="176"/>
      <c r="G2" s="176"/>
      <c r="H2" s="176"/>
      <c r="I2" s="176"/>
      <c r="J2" s="176"/>
      <c r="K2" s="177"/>
    </row>
    <row r="3" spans="2:11" s="15" customFormat="1" ht="45" customHeight="1">
      <c r="B3" s="178"/>
      <c r="C3" s="300" t="s">
        <v>1016</v>
      </c>
      <c r="D3" s="300"/>
      <c r="E3" s="300"/>
      <c r="F3" s="300"/>
      <c r="G3" s="300"/>
      <c r="H3" s="300"/>
      <c r="I3" s="300"/>
      <c r="J3" s="300"/>
      <c r="K3" s="179"/>
    </row>
    <row r="4" spans="2:11" customFormat="1" ht="25.5" customHeight="1">
      <c r="B4" s="180"/>
      <c r="C4" s="299" t="s">
        <v>1017</v>
      </c>
      <c r="D4" s="299"/>
      <c r="E4" s="299"/>
      <c r="F4" s="299"/>
      <c r="G4" s="299"/>
      <c r="H4" s="299"/>
      <c r="I4" s="299"/>
      <c r="J4" s="299"/>
      <c r="K4" s="181"/>
    </row>
    <row r="5" spans="2:11" customFormat="1" ht="5.25" customHeight="1">
      <c r="B5" s="180"/>
      <c r="C5" s="182"/>
      <c r="D5" s="182"/>
      <c r="E5" s="182"/>
      <c r="F5" s="182"/>
      <c r="G5" s="182"/>
      <c r="H5" s="182"/>
      <c r="I5" s="182"/>
      <c r="J5" s="182"/>
      <c r="K5" s="181"/>
    </row>
    <row r="6" spans="2:11" customFormat="1" ht="15" customHeight="1">
      <c r="B6" s="180"/>
      <c r="C6" s="298" t="s">
        <v>1018</v>
      </c>
      <c r="D6" s="298"/>
      <c r="E6" s="298"/>
      <c r="F6" s="298"/>
      <c r="G6" s="298"/>
      <c r="H6" s="298"/>
      <c r="I6" s="298"/>
      <c r="J6" s="298"/>
      <c r="K6" s="181"/>
    </row>
    <row r="7" spans="2:11" customFormat="1" ht="15" customHeight="1">
      <c r="B7" s="184"/>
      <c r="C7" s="298" t="s">
        <v>1019</v>
      </c>
      <c r="D7" s="298"/>
      <c r="E7" s="298"/>
      <c r="F7" s="298"/>
      <c r="G7" s="298"/>
      <c r="H7" s="298"/>
      <c r="I7" s="298"/>
      <c r="J7" s="298"/>
      <c r="K7" s="181"/>
    </row>
    <row r="8" spans="2:11" customFormat="1" ht="12.75" customHeight="1">
      <c r="B8" s="184"/>
      <c r="C8" s="183"/>
      <c r="D8" s="183"/>
      <c r="E8" s="183"/>
      <c r="F8" s="183"/>
      <c r="G8" s="183"/>
      <c r="H8" s="183"/>
      <c r="I8" s="183"/>
      <c r="J8" s="183"/>
      <c r="K8" s="181"/>
    </row>
    <row r="9" spans="2:11" customFormat="1" ht="15" customHeight="1">
      <c r="B9" s="184"/>
      <c r="C9" s="298" t="s">
        <v>1020</v>
      </c>
      <c r="D9" s="298"/>
      <c r="E9" s="298"/>
      <c r="F9" s="298"/>
      <c r="G9" s="298"/>
      <c r="H9" s="298"/>
      <c r="I9" s="298"/>
      <c r="J9" s="298"/>
      <c r="K9" s="181"/>
    </row>
    <row r="10" spans="2:11" customFormat="1" ht="15" customHeight="1">
      <c r="B10" s="184"/>
      <c r="C10" s="183"/>
      <c r="D10" s="298" t="s">
        <v>1021</v>
      </c>
      <c r="E10" s="298"/>
      <c r="F10" s="298"/>
      <c r="G10" s="298"/>
      <c r="H10" s="298"/>
      <c r="I10" s="298"/>
      <c r="J10" s="298"/>
      <c r="K10" s="181"/>
    </row>
    <row r="11" spans="2:11" customFormat="1" ht="15" customHeight="1">
      <c r="B11" s="184"/>
      <c r="C11" s="185"/>
      <c r="D11" s="298" t="s">
        <v>1022</v>
      </c>
      <c r="E11" s="298"/>
      <c r="F11" s="298"/>
      <c r="G11" s="298"/>
      <c r="H11" s="298"/>
      <c r="I11" s="298"/>
      <c r="J11" s="298"/>
      <c r="K11" s="181"/>
    </row>
    <row r="12" spans="2:11" customFormat="1" ht="15" customHeight="1">
      <c r="B12" s="184"/>
      <c r="C12" s="185"/>
      <c r="D12" s="183"/>
      <c r="E12" s="183"/>
      <c r="F12" s="183"/>
      <c r="G12" s="183"/>
      <c r="H12" s="183"/>
      <c r="I12" s="183"/>
      <c r="J12" s="183"/>
      <c r="K12" s="181"/>
    </row>
    <row r="13" spans="2:11" customFormat="1" ht="15" customHeight="1">
      <c r="B13" s="184"/>
      <c r="C13" s="185"/>
      <c r="D13" s="186" t="s">
        <v>1023</v>
      </c>
      <c r="E13" s="183"/>
      <c r="F13" s="183"/>
      <c r="G13" s="183"/>
      <c r="H13" s="183"/>
      <c r="I13" s="183"/>
      <c r="J13" s="183"/>
      <c r="K13" s="181"/>
    </row>
    <row r="14" spans="2:11" customFormat="1" ht="12.75" customHeight="1">
      <c r="B14" s="184"/>
      <c r="C14" s="185"/>
      <c r="D14" s="185"/>
      <c r="E14" s="185"/>
      <c r="F14" s="185"/>
      <c r="G14" s="185"/>
      <c r="H14" s="185"/>
      <c r="I14" s="185"/>
      <c r="J14" s="185"/>
      <c r="K14" s="181"/>
    </row>
    <row r="15" spans="2:11" customFormat="1" ht="15" customHeight="1">
      <c r="B15" s="184"/>
      <c r="C15" s="185"/>
      <c r="D15" s="298" t="s">
        <v>1024</v>
      </c>
      <c r="E15" s="298"/>
      <c r="F15" s="298"/>
      <c r="G15" s="298"/>
      <c r="H15" s="298"/>
      <c r="I15" s="298"/>
      <c r="J15" s="298"/>
      <c r="K15" s="181"/>
    </row>
    <row r="16" spans="2:11" customFormat="1" ht="15" customHeight="1">
      <c r="B16" s="184"/>
      <c r="C16" s="185"/>
      <c r="D16" s="298" t="s">
        <v>1025</v>
      </c>
      <c r="E16" s="298"/>
      <c r="F16" s="298"/>
      <c r="G16" s="298"/>
      <c r="H16" s="298"/>
      <c r="I16" s="298"/>
      <c r="J16" s="298"/>
      <c r="K16" s="181"/>
    </row>
    <row r="17" spans="2:11" customFormat="1" ht="15" customHeight="1">
      <c r="B17" s="184"/>
      <c r="C17" s="185"/>
      <c r="D17" s="298" t="s">
        <v>1026</v>
      </c>
      <c r="E17" s="298"/>
      <c r="F17" s="298"/>
      <c r="G17" s="298"/>
      <c r="H17" s="298"/>
      <c r="I17" s="298"/>
      <c r="J17" s="298"/>
      <c r="K17" s="181"/>
    </row>
    <row r="18" spans="2:11" customFormat="1" ht="15" customHeight="1">
      <c r="B18" s="184"/>
      <c r="C18" s="185"/>
      <c r="D18" s="185"/>
      <c r="E18" s="187" t="s">
        <v>80</v>
      </c>
      <c r="F18" s="298" t="s">
        <v>1027</v>
      </c>
      <c r="G18" s="298"/>
      <c r="H18" s="298"/>
      <c r="I18" s="298"/>
      <c r="J18" s="298"/>
      <c r="K18" s="181"/>
    </row>
    <row r="19" spans="2:11" customFormat="1" ht="15" customHeight="1">
      <c r="B19" s="184"/>
      <c r="C19" s="185"/>
      <c r="D19" s="185"/>
      <c r="E19" s="187" t="s">
        <v>1028</v>
      </c>
      <c r="F19" s="298" t="s">
        <v>1029</v>
      </c>
      <c r="G19" s="298"/>
      <c r="H19" s="298"/>
      <c r="I19" s="298"/>
      <c r="J19" s="298"/>
      <c r="K19" s="181"/>
    </row>
    <row r="20" spans="2:11" customFormat="1" ht="15" customHeight="1">
      <c r="B20" s="184"/>
      <c r="C20" s="185"/>
      <c r="D20" s="185"/>
      <c r="E20" s="187" t="s">
        <v>1030</v>
      </c>
      <c r="F20" s="298" t="s">
        <v>1031</v>
      </c>
      <c r="G20" s="298"/>
      <c r="H20" s="298"/>
      <c r="I20" s="298"/>
      <c r="J20" s="298"/>
      <c r="K20" s="181"/>
    </row>
    <row r="21" spans="2:11" customFormat="1" ht="15" customHeight="1">
      <c r="B21" s="184"/>
      <c r="C21" s="185"/>
      <c r="D21" s="185"/>
      <c r="E21" s="187" t="s">
        <v>1032</v>
      </c>
      <c r="F21" s="298" t="s">
        <v>1033</v>
      </c>
      <c r="G21" s="298"/>
      <c r="H21" s="298"/>
      <c r="I21" s="298"/>
      <c r="J21" s="298"/>
      <c r="K21" s="181"/>
    </row>
    <row r="22" spans="2:11" customFormat="1" ht="15" customHeight="1">
      <c r="B22" s="184"/>
      <c r="C22" s="185"/>
      <c r="D22" s="185"/>
      <c r="E22" s="187" t="s">
        <v>1034</v>
      </c>
      <c r="F22" s="298" t="s">
        <v>1035</v>
      </c>
      <c r="G22" s="298"/>
      <c r="H22" s="298"/>
      <c r="I22" s="298"/>
      <c r="J22" s="298"/>
      <c r="K22" s="181"/>
    </row>
    <row r="23" spans="2:11" customFormat="1" ht="15" customHeight="1">
      <c r="B23" s="184"/>
      <c r="C23" s="185"/>
      <c r="D23" s="185"/>
      <c r="E23" s="187" t="s">
        <v>1036</v>
      </c>
      <c r="F23" s="298" t="s">
        <v>1037</v>
      </c>
      <c r="G23" s="298"/>
      <c r="H23" s="298"/>
      <c r="I23" s="298"/>
      <c r="J23" s="298"/>
      <c r="K23" s="181"/>
    </row>
    <row r="24" spans="2:11" customFormat="1" ht="12.75" customHeight="1">
      <c r="B24" s="184"/>
      <c r="C24" s="185"/>
      <c r="D24" s="185"/>
      <c r="E24" s="185"/>
      <c r="F24" s="185"/>
      <c r="G24" s="185"/>
      <c r="H24" s="185"/>
      <c r="I24" s="185"/>
      <c r="J24" s="185"/>
      <c r="K24" s="181"/>
    </row>
    <row r="25" spans="2:11" customFormat="1" ht="15" customHeight="1">
      <c r="B25" s="184"/>
      <c r="C25" s="298" t="s">
        <v>1038</v>
      </c>
      <c r="D25" s="298"/>
      <c r="E25" s="298"/>
      <c r="F25" s="298"/>
      <c r="G25" s="298"/>
      <c r="H25" s="298"/>
      <c r="I25" s="298"/>
      <c r="J25" s="298"/>
      <c r="K25" s="181"/>
    </row>
    <row r="26" spans="2:11" customFormat="1" ht="15" customHeight="1">
      <c r="B26" s="184"/>
      <c r="C26" s="298" t="s">
        <v>1039</v>
      </c>
      <c r="D26" s="298"/>
      <c r="E26" s="298"/>
      <c r="F26" s="298"/>
      <c r="G26" s="298"/>
      <c r="H26" s="298"/>
      <c r="I26" s="298"/>
      <c r="J26" s="298"/>
      <c r="K26" s="181"/>
    </row>
    <row r="27" spans="2:11" customFormat="1" ht="15" customHeight="1">
      <c r="B27" s="184"/>
      <c r="C27" s="183"/>
      <c r="D27" s="298" t="s">
        <v>1040</v>
      </c>
      <c r="E27" s="298"/>
      <c r="F27" s="298"/>
      <c r="G27" s="298"/>
      <c r="H27" s="298"/>
      <c r="I27" s="298"/>
      <c r="J27" s="298"/>
      <c r="K27" s="181"/>
    </row>
    <row r="28" spans="2:11" customFormat="1" ht="15" customHeight="1">
      <c r="B28" s="184"/>
      <c r="C28" s="185"/>
      <c r="D28" s="298" t="s">
        <v>1041</v>
      </c>
      <c r="E28" s="298"/>
      <c r="F28" s="298"/>
      <c r="G28" s="298"/>
      <c r="H28" s="298"/>
      <c r="I28" s="298"/>
      <c r="J28" s="298"/>
      <c r="K28" s="181"/>
    </row>
    <row r="29" spans="2:11" customFormat="1" ht="12.75" customHeight="1">
      <c r="B29" s="184"/>
      <c r="C29" s="185"/>
      <c r="D29" s="185"/>
      <c r="E29" s="185"/>
      <c r="F29" s="185"/>
      <c r="G29" s="185"/>
      <c r="H29" s="185"/>
      <c r="I29" s="185"/>
      <c r="J29" s="185"/>
      <c r="K29" s="181"/>
    </row>
    <row r="30" spans="2:11" customFormat="1" ht="15" customHeight="1">
      <c r="B30" s="184"/>
      <c r="C30" s="185"/>
      <c r="D30" s="298" t="s">
        <v>1042</v>
      </c>
      <c r="E30" s="298"/>
      <c r="F30" s="298"/>
      <c r="G30" s="298"/>
      <c r="H30" s="298"/>
      <c r="I30" s="298"/>
      <c r="J30" s="298"/>
      <c r="K30" s="181"/>
    </row>
    <row r="31" spans="2:11" customFormat="1" ht="15" customHeight="1">
      <c r="B31" s="184"/>
      <c r="C31" s="185"/>
      <c r="D31" s="298" t="s">
        <v>1043</v>
      </c>
      <c r="E31" s="298"/>
      <c r="F31" s="298"/>
      <c r="G31" s="298"/>
      <c r="H31" s="298"/>
      <c r="I31" s="298"/>
      <c r="J31" s="298"/>
      <c r="K31" s="181"/>
    </row>
    <row r="32" spans="2:11" customFormat="1" ht="12.75" customHeight="1">
      <c r="B32" s="184"/>
      <c r="C32" s="185"/>
      <c r="D32" s="185"/>
      <c r="E32" s="185"/>
      <c r="F32" s="185"/>
      <c r="G32" s="185"/>
      <c r="H32" s="185"/>
      <c r="I32" s="185"/>
      <c r="J32" s="185"/>
      <c r="K32" s="181"/>
    </row>
    <row r="33" spans="2:11" customFormat="1" ht="15" customHeight="1">
      <c r="B33" s="184"/>
      <c r="C33" s="185"/>
      <c r="D33" s="298" t="s">
        <v>1044</v>
      </c>
      <c r="E33" s="298"/>
      <c r="F33" s="298"/>
      <c r="G33" s="298"/>
      <c r="H33" s="298"/>
      <c r="I33" s="298"/>
      <c r="J33" s="298"/>
      <c r="K33" s="181"/>
    </row>
    <row r="34" spans="2:11" customFormat="1" ht="15" customHeight="1">
      <c r="B34" s="184"/>
      <c r="C34" s="185"/>
      <c r="D34" s="298" t="s">
        <v>1045</v>
      </c>
      <c r="E34" s="298"/>
      <c r="F34" s="298"/>
      <c r="G34" s="298"/>
      <c r="H34" s="298"/>
      <c r="I34" s="298"/>
      <c r="J34" s="298"/>
      <c r="K34" s="181"/>
    </row>
    <row r="35" spans="2:11" customFormat="1" ht="15" customHeight="1">
      <c r="B35" s="184"/>
      <c r="C35" s="185"/>
      <c r="D35" s="298" t="s">
        <v>1046</v>
      </c>
      <c r="E35" s="298"/>
      <c r="F35" s="298"/>
      <c r="G35" s="298"/>
      <c r="H35" s="298"/>
      <c r="I35" s="298"/>
      <c r="J35" s="298"/>
      <c r="K35" s="181"/>
    </row>
    <row r="36" spans="2:11" customFormat="1" ht="15" customHeight="1">
      <c r="B36" s="184"/>
      <c r="C36" s="185"/>
      <c r="D36" s="183"/>
      <c r="E36" s="186" t="s">
        <v>109</v>
      </c>
      <c r="F36" s="183"/>
      <c r="G36" s="298" t="s">
        <v>1047</v>
      </c>
      <c r="H36" s="298"/>
      <c r="I36" s="298"/>
      <c r="J36" s="298"/>
      <c r="K36" s="181"/>
    </row>
    <row r="37" spans="2:11" customFormat="1" ht="30.75" customHeight="1">
      <c r="B37" s="184"/>
      <c r="C37" s="185"/>
      <c r="D37" s="183"/>
      <c r="E37" s="186" t="s">
        <v>1048</v>
      </c>
      <c r="F37" s="183"/>
      <c r="G37" s="298" t="s">
        <v>1049</v>
      </c>
      <c r="H37" s="298"/>
      <c r="I37" s="298"/>
      <c r="J37" s="298"/>
      <c r="K37" s="181"/>
    </row>
    <row r="38" spans="2:11" customFormat="1" ht="15" customHeight="1">
      <c r="B38" s="184"/>
      <c r="C38" s="185"/>
      <c r="D38" s="183"/>
      <c r="E38" s="186" t="s">
        <v>57</v>
      </c>
      <c r="F38" s="183"/>
      <c r="G38" s="298" t="s">
        <v>1050</v>
      </c>
      <c r="H38" s="298"/>
      <c r="I38" s="298"/>
      <c r="J38" s="298"/>
      <c r="K38" s="181"/>
    </row>
    <row r="39" spans="2:11" customFormat="1" ht="15" customHeight="1">
      <c r="B39" s="184"/>
      <c r="C39" s="185"/>
      <c r="D39" s="183"/>
      <c r="E39" s="186" t="s">
        <v>58</v>
      </c>
      <c r="F39" s="183"/>
      <c r="G39" s="298" t="s">
        <v>1051</v>
      </c>
      <c r="H39" s="298"/>
      <c r="I39" s="298"/>
      <c r="J39" s="298"/>
      <c r="K39" s="181"/>
    </row>
    <row r="40" spans="2:11" customFormat="1" ht="15" customHeight="1">
      <c r="B40" s="184"/>
      <c r="C40" s="185"/>
      <c r="D40" s="183"/>
      <c r="E40" s="186" t="s">
        <v>110</v>
      </c>
      <c r="F40" s="183"/>
      <c r="G40" s="298" t="s">
        <v>1052</v>
      </c>
      <c r="H40" s="298"/>
      <c r="I40" s="298"/>
      <c r="J40" s="298"/>
      <c r="K40" s="181"/>
    </row>
    <row r="41" spans="2:11" customFormat="1" ht="15" customHeight="1">
      <c r="B41" s="184"/>
      <c r="C41" s="185"/>
      <c r="D41" s="183"/>
      <c r="E41" s="186" t="s">
        <v>111</v>
      </c>
      <c r="F41" s="183"/>
      <c r="G41" s="298" t="s">
        <v>1053</v>
      </c>
      <c r="H41" s="298"/>
      <c r="I41" s="298"/>
      <c r="J41" s="298"/>
      <c r="K41" s="181"/>
    </row>
    <row r="42" spans="2:11" customFormat="1" ht="15" customHeight="1">
      <c r="B42" s="184"/>
      <c r="C42" s="185"/>
      <c r="D42" s="183"/>
      <c r="E42" s="186" t="s">
        <v>1054</v>
      </c>
      <c r="F42" s="183"/>
      <c r="G42" s="298" t="s">
        <v>1055</v>
      </c>
      <c r="H42" s="298"/>
      <c r="I42" s="298"/>
      <c r="J42" s="298"/>
      <c r="K42" s="181"/>
    </row>
    <row r="43" spans="2:11" customFormat="1" ht="15" customHeight="1">
      <c r="B43" s="184"/>
      <c r="C43" s="185"/>
      <c r="D43" s="183"/>
      <c r="E43" s="186"/>
      <c r="F43" s="183"/>
      <c r="G43" s="298" t="s">
        <v>1056</v>
      </c>
      <c r="H43" s="298"/>
      <c r="I43" s="298"/>
      <c r="J43" s="298"/>
      <c r="K43" s="181"/>
    </row>
    <row r="44" spans="2:11" customFormat="1" ht="15" customHeight="1">
      <c r="B44" s="184"/>
      <c r="C44" s="185"/>
      <c r="D44" s="183"/>
      <c r="E44" s="186" t="s">
        <v>1057</v>
      </c>
      <c r="F44" s="183"/>
      <c r="G44" s="298" t="s">
        <v>1058</v>
      </c>
      <c r="H44" s="298"/>
      <c r="I44" s="298"/>
      <c r="J44" s="298"/>
      <c r="K44" s="181"/>
    </row>
    <row r="45" spans="2:11" customFormat="1" ht="15" customHeight="1">
      <c r="B45" s="184"/>
      <c r="C45" s="185"/>
      <c r="D45" s="183"/>
      <c r="E45" s="186" t="s">
        <v>113</v>
      </c>
      <c r="F45" s="183"/>
      <c r="G45" s="298" t="s">
        <v>1059</v>
      </c>
      <c r="H45" s="298"/>
      <c r="I45" s="298"/>
      <c r="J45" s="298"/>
      <c r="K45" s="181"/>
    </row>
    <row r="46" spans="2:11" customFormat="1" ht="12.75" customHeight="1">
      <c r="B46" s="184"/>
      <c r="C46" s="185"/>
      <c r="D46" s="183"/>
      <c r="E46" s="183"/>
      <c r="F46" s="183"/>
      <c r="G46" s="183"/>
      <c r="H46" s="183"/>
      <c r="I46" s="183"/>
      <c r="J46" s="183"/>
      <c r="K46" s="181"/>
    </row>
    <row r="47" spans="2:11" customFormat="1" ht="15" customHeight="1">
      <c r="B47" s="184"/>
      <c r="C47" s="185"/>
      <c r="D47" s="298" t="s">
        <v>1060</v>
      </c>
      <c r="E47" s="298"/>
      <c r="F47" s="298"/>
      <c r="G47" s="298"/>
      <c r="H47" s="298"/>
      <c r="I47" s="298"/>
      <c r="J47" s="298"/>
      <c r="K47" s="181"/>
    </row>
    <row r="48" spans="2:11" customFormat="1" ht="15" customHeight="1">
      <c r="B48" s="184"/>
      <c r="C48" s="185"/>
      <c r="D48" s="185"/>
      <c r="E48" s="298" t="s">
        <v>1061</v>
      </c>
      <c r="F48" s="298"/>
      <c r="G48" s="298"/>
      <c r="H48" s="298"/>
      <c r="I48" s="298"/>
      <c r="J48" s="298"/>
      <c r="K48" s="181"/>
    </row>
    <row r="49" spans="2:11" customFormat="1" ht="15" customHeight="1">
      <c r="B49" s="184"/>
      <c r="C49" s="185"/>
      <c r="D49" s="185"/>
      <c r="E49" s="298" t="s">
        <v>1062</v>
      </c>
      <c r="F49" s="298"/>
      <c r="G49" s="298"/>
      <c r="H49" s="298"/>
      <c r="I49" s="298"/>
      <c r="J49" s="298"/>
      <c r="K49" s="181"/>
    </row>
    <row r="50" spans="2:11" customFormat="1" ht="15" customHeight="1">
      <c r="B50" s="184"/>
      <c r="C50" s="185"/>
      <c r="D50" s="185"/>
      <c r="E50" s="298" t="s">
        <v>1063</v>
      </c>
      <c r="F50" s="298"/>
      <c r="G50" s="298"/>
      <c r="H50" s="298"/>
      <c r="I50" s="298"/>
      <c r="J50" s="298"/>
      <c r="K50" s="181"/>
    </row>
    <row r="51" spans="2:11" customFormat="1" ht="15" customHeight="1">
      <c r="B51" s="184"/>
      <c r="C51" s="185"/>
      <c r="D51" s="298" t="s">
        <v>1064</v>
      </c>
      <c r="E51" s="298"/>
      <c r="F51" s="298"/>
      <c r="G51" s="298"/>
      <c r="H51" s="298"/>
      <c r="I51" s="298"/>
      <c r="J51" s="298"/>
      <c r="K51" s="181"/>
    </row>
    <row r="52" spans="2:11" customFormat="1" ht="25.5" customHeight="1">
      <c r="B52" s="180"/>
      <c r="C52" s="299" t="s">
        <v>1065</v>
      </c>
      <c r="D52" s="299"/>
      <c r="E52" s="299"/>
      <c r="F52" s="299"/>
      <c r="G52" s="299"/>
      <c r="H52" s="299"/>
      <c r="I52" s="299"/>
      <c r="J52" s="299"/>
      <c r="K52" s="181"/>
    </row>
    <row r="53" spans="2:11" customFormat="1" ht="5.25" customHeight="1">
      <c r="B53" s="180"/>
      <c r="C53" s="182"/>
      <c r="D53" s="182"/>
      <c r="E53" s="182"/>
      <c r="F53" s="182"/>
      <c r="G53" s="182"/>
      <c r="H53" s="182"/>
      <c r="I53" s="182"/>
      <c r="J53" s="182"/>
      <c r="K53" s="181"/>
    </row>
    <row r="54" spans="2:11" customFormat="1" ht="15" customHeight="1">
      <c r="B54" s="180"/>
      <c r="C54" s="298" t="s">
        <v>1066</v>
      </c>
      <c r="D54" s="298"/>
      <c r="E54" s="298"/>
      <c r="F54" s="298"/>
      <c r="G54" s="298"/>
      <c r="H54" s="298"/>
      <c r="I54" s="298"/>
      <c r="J54" s="298"/>
      <c r="K54" s="181"/>
    </row>
    <row r="55" spans="2:11" customFormat="1" ht="15" customHeight="1">
      <c r="B55" s="180"/>
      <c r="C55" s="298" t="s">
        <v>1067</v>
      </c>
      <c r="D55" s="298"/>
      <c r="E55" s="298"/>
      <c r="F55" s="298"/>
      <c r="G55" s="298"/>
      <c r="H55" s="298"/>
      <c r="I55" s="298"/>
      <c r="J55" s="298"/>
      <c r="K55" s="181"/>
    </row>
    <row r="56" spans="2:11" customFormat="1" ht="12.75" customHeight="1">
      <c r="B56" s="180"/>
      <c r="C56" s="183"/>
      <c r="D56" s="183"/>
      <c r="E56" s="183"/>
      <c r="F56" s="183"/>
      <c r="G56" s="183"/>
      <c r="H56" s="183"/>
      <c r="I56" s="183"/>
      <c r="J56" s="183"/>
      <c r="K56" s="181"/>
    </row>
    <row r="57" spans="2:11" customFormat="1" ht="15" customHeight="1">
      <c r="B57" s="180"/>
      <c r="C57" s="298" t="s">
        <v>1068</v>
      </c>
      <c r="D57" s="298"/>
      <c r="E57" s="298"/>
      <c r="F57" s="298"/>
      <c r="G57" s="298"/>
      <c r="H57" s="298"/>
      <c r="I57" s="298"/>
      <c r="J57" s="298"/>
      <c r="K57" s="181"/>
    </row>
    <row r="58" spans="2:11" customFormat="1" ht="15" customHeight="1">
      <c r="B58" s="180"/>
      <c r="C58" s="185"/>
      <c r="D58" s="298" t="s">
        <v>1069</v>
      </c>
      <c r="E58" s="298"/>
      <c r="F58" s="298"/>
      <c r="G58" s="298"/>
      <c r="H58" s="298"/>
      <c r="I58" s="298"/>
      <c r="J58" s="298"/>
      <c r="K58" s="181"/>
    </row>
    <row r="59" spans="2:11" customFormat="1" ht="15" customHeight="1">
      <c r="B59" s="180"/>
      <c r="C59" s="185"/>
      <c r="D59" s="298" t="s">
        <v>1070</v>
      </c>
      <c r="E59" s="298"/>
      <c r="F59" s="298"/>
      <c r="G59" s="298"/>
      <c r="H59" s="298"/>
      <c r="I59" s="298"/>
      <c r="J59" s="298"/>
      <c r="K59" s="181"/>
    </row>
    <row r="60" spans="2:11" customFormat="1" ht="15" customHeight="1">
      <c r="B60" s="180"/>
      <c r="C60" s="185"/>
      <c r="D60" s="298" t="s">
        <v>1071</v>
      </c>
      <c r="E60" s="298"/>
      <c r="F60" s="298"/>
      <c r="G60" s="298"/>
      <c r="H60" s="298"/>
      <c r="I60" s="298"/>
      <c r="J60" s="298"/>
      <c r="K60" s="181"/>
    </row>
    <row r="61" spans="2:11" customFormat="1" ht="15" customHeight="1">
      <c r="B61" s="180"/>
      <c r="C61" s="185"/>
      <c r="D61" s="298" t="s">
        <v>1072</v>
      </c>
      <c r="E61" s="298"/>
      <c r="F61" s="298"/>
      <c r="G61" s="298"/>
      <c r="H61" s="298"/>
      <c r="I61" s="298"/>
      <c r="J61" s="298"/>
      <c r="K61" s="181"/>
    </row>
    <row r="62" spans="2:11" customFormat="1" ht="15" customHeight="1">
      <c r="B62" s="180"/>
      <c r="C62" s="185"/>
      <c r="D62" s="301" t="s">
        <v>1073</v>
      </c>
      <c r="E62" s="301"/>
      <c r="F62" s="301"/>
      <c r="G62" s="301"/>
      <c r="H62" s="301"/>
      <c r="I62" s="301"/>
      <c r="J62" s="301"/>
      <c r="K62" s="181"/>
    </row>
    <row r="63" spans="2:11" customFormat="1" ht="15" customHeight="1">
      <c r="B63" s="180"/>
      <c r="C63" s="185"/>
      <c r="D63" s="298" t="s">
        <v>1074</v>
      </c>
      <c r="E63" s="298"/>
      <c r="F63" s="298"/>
      <c r="G63" s="298"/>
      <c r="H63" s="298"/>
      <c r="I63" s="298"/>
      <c r="J63" s="298"/>
      <c r="K63" s="181"/>
    </row>
    <row r="64" spans="2:11" customFormat="1" ht="12.75" customHeight="1">
      <c r="B64" s="180"/>
      <c r="C64" s="185"/>
      <c r="D64" s="185"/>
      <c r="E64" s="188"/>
      <c r="F64" s="185"/>
      <c r="G64" s="185"/>
      <c r="H64" s="185"/>
      <c r="I64" s="185"/>
      <c r="J64" s="185"/>
      <c r="K64" s="181"/>
    </row>
    <row r="65" spans="2:11" customFormat="1" ht="15" customHeight="1">
      <c r="B65" s="180"/>
      <c r="C65" s="185"/>
      <c r="D65" s="298" t="s">
        <v>1075</v>
      </c>
      <c r="E65" s="298"/>
      <c r="F65" s="298"/>
      <c r="G65" s="298"/>
      <c r="H65" s="298"/>
      <c r="I65" s="298"/>
      <c r="J65" s="298"/>
      <c r="K65" s="181"/>
    </row>
    <row r="66" spans="2:11" customFormat="1" ht="15" customHeight="1">
      <c r="B66" s="180"/>
      <c r="C66" s="185"/>
      <c r="D66" s="301" t="s">
        <v>1076</v>
      </c>
      <c r="E66" s="301"/>
      <c r="F66" s="301"/>
      <c r="G66" s="301"/>
      <c r="H66" s="301"/>
      <c r="I66" s="301"/>
      <c r="J66" s="301"/>
      <c r="K66" s="181"/>
    </row>
    <row r="67" spans="2:11" customFormat="1" ht="15" customHeight="1">
      <c r="B67" s="180"/>
      <c r="C67" s="185"/>
      <c r="D67" s="298" t="s">
        <v>1077</v>
      </c>
      <c r="E67" s="298"/>
      <c r="F67" s="298"/>
      <c r="G67" s="298"/>
      <c r="H67" s="298"/>
      <c r="I67" s="298"/>
      <c r="J67" s="298"/>
      <c r="K67" s="181"/>
    </row>
    <row r="68" spans="2:11" customFormat="1" ht="15" customHeight="1">
      <c r="B68" s="180"/>
      <c r="C68" s="185"/>
      <c r="D68" s="298" t="s">
        <v>1078</v>
      </c>
      <c r="E68" s="298"/>
      <c r="F68" s="298"/>
      <c r="G68" s="298"/>
      <c r="H68" s="298"/>
      <c r="I68" s="298"/>
      <c r="J68" s="298"/>
      <c r="K68" s="181"/>
    </row>
    <row r="69" spans="2:11" customFormat="1" ht="15" customHeight="1">
      <c r="B69" s="180"/>
      <c r="C69" s="185"/>
      <c r="D69" s="298" t="s">
        <v>1079</v>
      </c>
      <c r="E69" s="298"/>
      <c r="F69" s="298"/>
      <c r="G69" s="298"/>
      <c r="H69" s="298"/>
      <c r="I69" s="298"/>
      <c r="J69" s="298"/>
      <c r="K69" s="181"/>
    </row>
    <row r="70" spans="2:11" customFormat="1" ht="15" customHeight="1">
      <c r="B70" s="180"/>
      <c r="C70" s="185"/>
      <c r="D70" s="298" t="s">
        <v>1080</v>
      </c>
      <c r="E70" s="298"/>
      <c r="F70" s="298"/>
      <c r="G70" s="298"/>
      <c r="H70" s="298"/>
      <c r="I70" s="298"/>
      <c r="J70" s="298"/>
      <c r="K70" s="181"/>
    </row>
    <row r="71" spans="2:11" customFormat="1" ht="12.75" customHeight="1">
      <c r="B71" s="189"/>
      <c r="C71" s="190"/>
      <c r="D71" s="190"/>
      <c r="E71" s="190"/>
      <c r="F71" s="190"/>
      <c r="G71" s="190"/>
      <c r="H71" s="190"/>
      <c r="I71" s="190"/>
      <c r="J71" s="190"/>
      <c r="K71" s="191"/>
    </row>
    <row r="72" spans="2:11" customFormat="1" ht="18.75" customHeight="1">
      <c r="B72" s="192"/>
      <c r="C72" s="192"/>
      <c r="D72" s="192"/>
      <c r="E72" s="192"/>
      <c r="F72" s="192"/>
      <c r="G72" s="192"/>
      <c r="H72" s="192"/>
      <c r="I72" s="192"/>
      <c r="J72" s="192"/>
      <c r="K72" s="193"/>
    </row>
    <row r="73" spans="2:11" customFormat="1" ht="18.75" customHeight="1">
      <c r="B73" s="193"/>
      <c r="C73" s="193"/>
      <c r="D73" s="193"/>
      <c r="E73" s="193"/>
      <c r="F73" s="193"/>
      <c r="G73" s="193"/>
      <c r="H73" s="193"/>
      <c r="I73" s="193"/>
      <c r="J73" s="193"/>
      <c r="K73" s="193"/>
    </row>
    <row r="74" spans="2:11" customFormat="1" ht="7.5" customHeight="1">
      <c r="B74" s="194"/>
      <c r="C74" s="195"/>
      <c r="D74" s="195"/>
      <c r="E74" s="195"/>
      <c r="F74" s="195"/>
      <c r="G74" s="195"/>
      <c r="H74" s="195"/>
      <c r="I74" s="195"/>
      <c r="J74" s="195"/>
      <c r="K74" s="196"/>
    </row>
    <row r="75" spans="2:11" customFormat="1" ht="45" customHeight="1">
      <c r="B75" s="197"/>
      <c r="C75" s="302" t="s">
        <v>1081</v>
      </c>
      <c r="D75" s="302"/>
      <c r="E75" s="302"/>
      <c r="F75" s="302"/>
      <c r="G75" s="302"/>
      <c r="H75" s="302"/>
      <c r="I75" s="302"/>
      <c r="J75" s="302"/>
      <c r="K75" s="198"/>
    </row>
    <row r="76" spans="2:11" customFormat="1" ht="17.25" customHeight="1">
      <c r="B76" s="197"/>
      <c r="C76" s="199" t="s">
        <v>1082</v>
      </c>
      <c r="D76" s="199"/>
      <c r="E76" s="199"/>
      <c r="F76" s="199" t="s">
        <v>1083</v>
      </c>
      <c r="G76" s="200"/>
      <c r="H76" s="199" t="s">
        <v>58</v>
      </c>
      <c r="I76" s="199" t="s">
        <v>61</v>
      </c>
      <c r="J76" s="199" t="s">
        <v>1084</v>
      </c>
      <c r="K76" s="198"/>
    </row>
    <row r="77" spans="2:11" customFormat="1" ht="17.25" customHeight="1">
      <c r="B77" s="197"/>
      <c r="C77" s="201" t="s">
        <v>1085</v>
      </c>
      <c r="D77" s="201"/>
      <c r="E77" s="201"/>
      <c r="F77" s="202" t="s">
        <v>1086</v>
      </c>
      <c r="G77" s="203"/>
      <c r="H77" s="201"/>
      <c r="I77" s="201"/>
      <c r="J77" s="201" t="s">
        <v>1087</v>
      </c>
      <c r="K77" s="198"/>
    </row>
    <row r="78" spans="2:11" customFormat="1" ht="5.25" customHeight="1">
      <c r="B78" s="197"/>
      <c r="C78" s="204"/>
      <c r="D78" s="204"/>
      <c r="E78" s="204"/>
      <c r="F78" s="204"/>
      <c r="G78" s="205"/>
      <c r="H78" s="204"/>
      <c r="I78" s="204"/>
      <c r="J78" s="204"/>
      <c r="K78" s="198"/>
    </row>
    <row r="79" spans="2:11" customFormat="1" ht="15" customHeight="1">
      <c r="B79" s="197"/>
      <c r="C79" s="186" t="s">
        <v>57</v>
      </c>
      <c r="D79" s="206"/>
      <c r="E79" s="206"/>
      <c r="F79" s="207" t="s">
        <v>1088</v>
      </c>
      <c r="G79" s="208"/>
      <c r="H79" s="186" t="s">
        <v>1089</v>
      </c>
      <c r="I79" s="186" t="s">
        <v>1090</v>
      </c>
      <c r="J79" s="186">
        <v>20</v>
      </c>
      <c r="K79" s="198"/>
    </row>
    <row r="80" spans="2:11" customFormat="1" ht="15" customHeight="1">
      <c r="B80" s="197"/>
      <c r="C80" s="186" t="s">
        <v>1091</v>
      </c>
      <c r="D80" s="186"/>
      <c r="E80" s="186"/>
      <c r="F80" s="207" t="s">
        <v>1088</v>
      </c>
      <c r="G80" s="208"/>
      <c r="H80" s="186" t="s">
        <v>1092</v>
      </c>
      <c r="I80" s="186" t="s">
        <v>1090</v>
      </c>
      <c r="J80" s="186">
        <v>120</v>
      </c>
      <c r="K80" s="198"/>
    </row>
    <row r="81" spans="2:11" customFormat="1" ht="15" customHeight="1">
      <c r="B81" s="209"/>
      <c r="C81" s="186" t="s">
        <v>1093</v>
      </c>
      <c r="D81" s="186"/>
      <c r="E81" s="186"/>
      <c r="F81" s="207" t="s">
        <v>1094</v>
      </c>
      <c r="G81" s="208"/>
      <c r="H81" s="186" t="s">
        <v>1095</v>
      </c>
      <c r="I81" s="186" t="s">
        <v>1090</v>
      </c>
      <c r="J81" s="186">
        <v>50</v>
      </c>
      <c r="K81" s="198"/>
    </row>
    <row r="82" spans="2:11" customFormat="1" ht="15" customHeight="1">
      <c r="B82" s="209"/>
      <c r="C82" s="186" t="s">
        <v>1096</v>
      </c>
      <c r="D82" s="186"/>
      <c r="E82" s="186"/>
      <c r="F82" s="207" t="s">
        <v>1088</v>
      </c>
      <c r="G82" s="208"/>
      <c r="H82" s="186" t="s">
        <v>1097</v>
      </c>
      <c r="I82" s="186" t="s">
        <v>1098</v>
      </c>
      <c r="J82" s="186"/>
      <c r="K82" s="198"/>
    </row>
    <row r="83" spans="2:11" customFormat="1" ht="15" customHeight="1">
      <c r="B83" s="209"/>
      <c r="C83" s="186" t="s">
        <v>1099</v>
      </c>
      <c r="D83" s="186"/>
      <c r="E83" s="186"/>
      <c r="F83" s="207" t="s">
        <v>1094</v>
      </c>
      <c r="G83" s="186"/>
      <c r="H83" s="186" t="s">
        <v>1100</v>
      </c>
      <c r="I83" s="186" t="s">
        <v>1090</v>
      </c>
      <c r="J83" s="186">
        <v>15</v>
      </c>
      <c r="K83" s="198"/>
    </row>
    <row r="84" spans="2:11" customFormat="1" ht="15" customHeight="1">
      <c r="B84" s="209"/>
      <c r="C84" s="186" t="s">
        <v>1101</v>
      </c>
      <c r="D84" s="186"/>
      <c r="E84" s="186"/>
      <c r="F84" s="207" t="s">
        <v>1094</v>
      </c>
      <c r="G84" s="186"/>
      <c r="H84" s="186" t="s">
        <v>1102</v>
      </c>
      <c r="I84" s="186" t="s">
        <v>1090</v>
      </c>
      <c r="J84" s="186">
        <v>15</v>
      </c>
      <c r="K84" s="198"/>
    </row>
    <row r="85" spans="2:11" customFormat="1" ht="15" customHeight="1">
      <c r="B85" s="209"/>
      <c r="C85" s="186" t="s">
        <v>1103</v>
      </c>
      <c r="D85" s="186"/>
      <c r="E85" s="186"/>
      <c r="F85" s="207" t="s">
        <v>1094</v>
      </c>
      <c r="G85" s="186"/>
      <c r="H85" s="186" t="s">
        <v>1104</v>
      </c>
      <c r="I85" s="186" t="s">
        <v>1090</v>
      </c>
      <c r="J85" s="186">
        <v>20</v>
      </c>
      <c r="K85" s="198"/>
    </row>
    <row r="86" spans="2:11" customFormat="1" ht="15" customHeight="1">
      <c r="B86" s="209"/>
      <c r="C86" s="186" t="s">
        <v>1105</v>
      </c>
      <c r="D86" s="186"/>
      <c r="E86" s="186"/>
      <c r="F86" s="207" t="s">
        <v>1094</v>
      </c>
      <c r="G86" s="186"/>
      <c r="H86" s="186" t="s">
        <v>1106</v>
      </c>
      <c r="I86" s="186" t="s">
        <v>1090</v>
      </c>
      <c r="J86" s="186">
        <v>20</v>
      </c>
      <c r="K86" s="198"/>
    </row>
    <row r="87" spans="2:11" customFormat="1" ht="15" customHeight="1">
      <c r="B87" s="209"/>
      <c r="C87" s="186" t="s">
        <v>1107</v>
      </c>
      <c r="D87" s="186"/>
      <c r="E87" s="186"/>
      <c r="F87" s="207" t="s">
        <v>1094</v>
      </c>
      <c r="G87" s="208"/>
      <c r="H87" s="186" t="s">
        <v>1108</v>
      </c>
      <c r="I87" s="186" t="s">
        <v>1090</v>
      </c>
      <c r="J87" s="186">
        <v>50</v>
      </c>
      <c r="K87" s="198"/>
    </row>
    <row r="88" spans="2:11" customFormat="1" ht="15" customHeight="1">
      <c r="B88" s="209"/>
      <c r="C88" s="186" t="s">
        <v>1109</v>
      </c>
      <c r="D88" s="186"/>
      <c r="E88" s="186"/>
      <c r="F88" s="207" t="s">
        <v>1094</v>
      </c>
      <c r="G88" s="208"/>
      <c r="H88" s="186" t="s">
        <v>1110</v>
      </c>
      <c r="I88" s="186" t="s">
        <v>1090</v>
      </c>
      <c r="J88" s="186">
        <v>20</v>
      </c>
      <c r="K88" s="198"/>
    </row>
    <row r="89" spans="2:11" customFormat="1" ht="15" customHeight="1">
      <c r="B89" s="209"/>
      <c r="C89" s="186" t="s">
        <v>1111</v>
      </c>
      <c r="D89" s="186"/>
      <c r="E89" s="186"/>
      <c r="F89" s="207" t="s">
        <v>1094</v>
      </c>
      <c r="G89" s="208"/>
      <c r="H89" s="186" t="s">
        <v>1112</v>
      </c>
      <c r="I89" s="186" t="s">
        <v>1090</v>
      </c>
      <c r="J89" s="186">
        <v>20</v>
      </c>
      <c r="K89" s="198"/>
    </row>
    <row r="90" spans="2:11" customFormat="1" ht="15" customHeight="1">
      <c r="B90" s="209"/>
      <c r="C90" s="186" t="s">
        <v>1113</v>
      </c>
      <c r="D90" s="186"/>
      <c r="E90" s="186"/>
      <c r="F90" s="207" t="s">
        <v>1094</v>
      </c>
      <c r="G90" s="208"/>
      <c r="H90" s="186" t="s">
        <v>1114</v>
      </c>
      <c r="I90" s="186" t="s">
        <v>1090</v>
      </c>
      <c r="J90" s="186">
        <v>50</v>
      </c>
      <c r="K90" s="198"/>
    </row>
    <row r="91" spans="2:11" customFormat="1" ht="15" customHeight="1">
      <c r="B91" s="209"/>
      <c r="C91" s="186" t="s">
        <v>1115</v>
      </c>
      <c r="D91" s="186"/>
      <c r="E91" s="186"/>
      <c r="F91" s="207" t="s">
        <v>1094</v>
      </c>
      <c r="G91" s="208"/>
      <c r="H91" s="186" t="s">
        <v>1115</v>
      </c>
      <c r="I91" s="186" t="s">
        <v>1090</v>
      </c>
      <c r="J91" s="186">
        <v>50</v>
      </c>
      <c r="K91" s="198"/>
    </row>
    <row r="92" spans="2:11" customFormat="1" ht="15" customHeight="1">
      <c r="B92" s="209"/>
      <c r="C92" s="186" t="s">
        <v>1116</v>
      </c>
      <c r="D92" s="186"/>
      <c r="E92" s="186"/>
      <c r="F92" s="207" t="s">
        <v>1094</v>
      </c>
      <c r="G92" s="208"/>
      <c r="H92" s="186" t="s">
        <v>1117</v>
      </c>
      <c r="I92" s="186" t="s">
        <v>1090</v>
      </c>
      <c r="J92" s="186">
        <v>255</v>
      </c>
      <c r="K92" s="198"/>
    </row>
    <row r="93" spans="2:11" customFormat="1" ht="15" customHeight="1">
      <c r="B93" s="209"/>
      <c r="C93" s="186" t="s">
        <v>1118</v>
      </c>
      <c r="D93" s="186"/>
      <c r="E93" s="186"/>
      <c r="F93" s="207" t="s">
        <v>1088</v>
      </c>
      <c r="G93" s="208"/>
      <c r="H93" s="186" t="s">
        <v>1119</v>
      </c>
      <c r="I93" s="186" t="s">
        <v>1120</v>
      </c>
      <c r="J93" s="186"/>
      <c r="K93" s="198"/>
    </row>
    <row r="94" spans="2:11" customFormat="1" ht="15" customHeight="1">
      <c r="B94" s="209"/>
      <c r="C94" s="186" t="s">
        <v>1121</v>
      </c>
      <c r="D94" s="186"/>
      <c r="E94" s="186"/>
      <c r="F94" s="207" t="s">
        <v>1088</v>
      </c>
      <c r="G94" s="208"/>
      <c r="H94" s="186" t="s">
        <v>1122</v>
      </c>
      <c r="I94" s="186" t="s">
        <v>1123</v>
      </c>
      <c r="J94" s="186"/>
      <c r="K94" s="198"/>
    </row>
    <row r="95" spans="2:11" customFormat="1" ht="15" customHeight="1">
      <c r="B95" s="209"/>
      <c r="C95" s="186" t="s">
        <v>1124</v>
      </c>
      <c r="D95" s="186"/>
      <c r="E95" s="186"/>
      <c r="F95" s="207" t="s">
        <v>1088</v>
      </c>
      <c r="G95" s="208"/>
      <c r="H95" s="186" t="s">
        <v>1124</v>
      </c>
      <c r="I95" s="186" t="s">
        <v>1123</v>
      </c>
      <c r="J95" s="186"/>
      <c r="K95" s="198"/>
    </row>
    <row r="96" spans="2:11" customFormat="1" ht="15" customHeight="1">
      <c r="B96" s="209"/>
      <c r="C96" s="186" t="s">
        <v>42</v>
      </c>
      <c r="D96" s="186"/>
      <c r="E96" s="186"/>
      <c r="F96" s="207" t="s">
        <v>1088</v>
      </c>
      <c r="G96" s="208"/>
      <c r="H96" s="186" t="s">
        <v>1125</v>
      </c>
      <c r="I96" s="186" t="s">
        <v>1123</v>
      </c>
      <c r="J96" s="186"/>
      <c r="K96" s="198"/>
    </row>
    <row r="97" spans="2:11" customFormat="1" ht="15" customHeight="1">
      <c r="B97" s="209"/>
      <c r="C97" s="186" t="s">
        <v>52</v>
      </c>
      <c r="D97" s="186"/>
      <c r="E97" s="186"/>
      <c r="F97" s="207" t="s">
        <v>1088</v>
      </c>
      <c r="G97" s="208"/>
      <c r="H97" s="186" t="s">
        <v>1126</v>
      </c>
      <c r="I97" s="186" t="s">
        <v>1123</v>
      </c>
      <c r="J97" s="186"/>
      <c r="K97" s="198"/>
    </row>
    <row r="98" spans="2:11" customFormat="1" ht="15" customHeight="1">
      <c r="B98" s="210"/>
      <c r="C98" s="211"/>
      <c r="D98" s="211"/>
      <c r="E98" s="211"/>
      <c r="F98" s="211"/>
      <c r="G98" s="211"/>
      <c r="H98" s="211"/>
      <c r="I98" s="211"/>
      <c r="J98" s="211"/>
      <c r="K98" s="212"/>
    </row>
    <row r="99" spans="2:11" customFormat="1" ht="18.75" customHeight="1">
      <c r="B99" s="213"/>
      <c r="C99" s="214"/>
      <c r="D99" s="214"/>
      <c r="E99" s="214"/>
      <c r="F99" s="214"/>
      <c r="G99" s="214"/>
      <c r="H99" s="214"/>
      <c r="I99" s="214"/>
      <c r="J99" s="214"/>
      <c r="K99" s="213"/>
    </row>
    <row r="100" spans="2:11" customFormat="1" ht="18.75" customHeight="1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2:11" customFormat="1" ht="7.5" customHeight="1">
      <c r="B101" s="194"/>
      <c r="C101" s="195"/>
      <c r="D101" s="195"/>
      <c r="E101" s="195"/>
      <c r="F101" s="195"/>
      <c r="G101" s="195"/>
      <c r="H101" s="195"/>
      <c r="I101" s="195"/>
      <c r="J101" s="195"/>
      <c r="K101" s="196"/>
    </row>
    <row r="102" spans="2:11" customFormat="1" ht="45" customHeight="1">
      <c r="B102" s="197"/>
      <c r="C102" s="302" t="s">
        <v>1127</v>
      </c>
      <c r="D102" s="302"/>
      <c r="E102" s="302"/>
      <c r="F102" s="302"/>
      <c r="G102" s="302"/>
      <c r="H102" s="302"/>
      <c r="I102" s="302"/>
      <c r="J102" s="302"/>
      <c r="K102" s="198"/>
    </row>
    <row r="103" spans="2:11" customFormat="1" ht="17.25" customHeight="1">
      <c r="B103" s="197"/>
      <c r="C103" s="199" t="s">
        <v>1082</v>
      </c>
      <c r="D103" s="199"/>
      <c r="E103" s="199"/>
      <c r="F103" s="199" t="s">
        <v>1083</v>
      </c>
      <c r="G103" s="200"/>
      <c r="H103" s="199" t="s">
        <v>58</v>
      </c>
      <c r="I103" s="199" t="s">
        <v>61</v>
      </c>
      <c r="J103" s="199" t="s">
        <v>1084</v>
      </c>
      <c r="K103" s="198"/>
    </row>
    <row r="104" spans="2:11" customFormat="1" ht="17.25" customHeight="1">
      <c r="B104" s="197"/>
      <c r="C104" s="201" t="s">
        <v>1085</v>
      </c>
      <c r="D104" s="201"/>
      <c r="E104" s="201"/>
      <c r="F104" s="202" t="s">
        <v>1086</v>
      </c>
      <c r="G104" s="203"/>
      <c r="H104" s="201"/>
      <c r="I104" s="201"/>
      <c r="J104" s="201" t="s">
        <v>1087</v>
      </c>
      <c r="K104" s="198"/>
    </row>
    <row r="105" spans="2:11" customFormat="1" ht="5.25" customHeight="1">
      <c r="B105" s="197"/>
      <c r="C105" s="199"/>
      <c r="D105" s="199"/>
      <c r="E105" s="199"/>
      <c r="F105" s="199"/>
      <c r="G105" s="215"/>
      <c r="H105" s="199"/>
      <c r="I105" s="199"/>
      <c r="J105" s="199"/>
      <c r="K105" s="198"/>
    </row>
    <row r="106" spans="2:11" customFormat="1" ht="15" customHeight="1">
      <c r="B106" s="197"/>
      <c r="C106" s="186" t="s">
        <v>57</v>
      </c>
      <c r="D106" s="206"/>
      <c r="E106" s="206"/>
      <c r="F106" s="207" t="s">
        <v>1088</v>
      </c>
      <c r="G106" s="186"/>
      <c r="H106" s="186" t="s">
        <v>1128</v>
      </c>
      <c r="I106" s="186" t="s">
        <v>1090</v>
      </c>
      <c r="J106" s="186">
        <v>20</v>
      </c>
      <c r="K106" s="198"/>
    </row>
    <row r="107" spans="2:11" customFormat="1" ht="15" customHeight="1">
      <c r="B107" s="197"/>
      <c r="C107" s="186" t="s">
        <v>1091</v>
      </c>
      <c r="D107" s="186"/>
      <c r="E107" s="186"/>
      <c r="F107" s="207" t="s">
        <v>1088</v>
      </c>
      <c r="G107" s="186"/>
      <c r="H107" s="186" t="s">
        <v>1128</v>
      </c>
      <c r="I107" s="186" t="s">
        <v>1090</v>
      </c>
      <c r="J107" s="186">
        <v>120</v>
      </c>
      <c r="K107" s="198"/>
    </row>
    <row r="108" spans="2:11" customFormat="1" ht="15" customHeight="1">
      <c r="B108" s="209"/>
      <c r="C108" s="186" t="s">
        <v>1093</v>
      </c>
      <c r="D108" s="186"/>
      <c r="E108" s="186"/>
      <c r="F108" s="207" t="s">
        <v>1094</v>
      </c>
      <c r="G108" s="186"/>
      <c r="H108" s="186" t="s">
        <v>1128</v>
      </c>
      <c r="I108" s="186" t="s">
        <v>1090</v>
      </c>
      <c r="J108" s="186">
        <v>50</v>
      </c>
      <c r="K108" s="198"/>
    </row>
    <row r="109" spans="2:11" customFormat="1" ht="15" customHeight="1">
      <c r="B109" s="209"/>
      <c r="C109" s="186" t="s">
        <v>1096</v>
      </c>
      <c r="D109" s="186"/>
      <c r="E109" s="186"/>
      <c r="F109" s="207" t="s">
        <v>1088</v>
      </c>
      <c r="G109" s="186"/>
      <c r="H109" s="186" t="s">
        <v>1128</v>
      </c>
      <c r="I109" s="186" t="s">
        <v>1098</v>
      </c>
      <c r="J109" s="186"/>
      <c r="K109" s="198"/>
    </row>
    <row r="110" spans="2:11" customFormat="1" ht="15" customHeight="1">
      <c r="B110" s="209"/>
      <c r="C110" s="186" t="s">
        <v>1107</v>
      </c>
      <c r="D110" s="186"/>
      <c r="E110" s="186"/>
      <c r="F110" s="207" t="s">
        <v>1094</v>
      </c>
      <c r="G110" s="186"/>
      <c r="H110" s="186" t="s">
        <v>1128</v>
      </c>
      <c r="I110" s="186" t="s">
        <v>1090</v>
      </c>
      <c r="J110" s="186">
        <v>50</v>
      </c>
      <c r="K110" s="198"/>
    </row>
    <row r="111" spans="2:11" customFormat="1" ht="15" customHeight="1">
      <c r="B111" s="209"/>
      <c r="C111" s="186" t="s">
        <v>1115</v>
      </c>
      <c r="D111" s="186"/>
      <c r="E111" s="186"/>
      <c r="F111" s="207" t="s">
        <v>1094</v>
      </c>
      <c r="G111" s="186"/>
      <c r="H111" s="186" t="s">
        <v>1128</v>
      </c>
      <c r="I111" s="186" t="s">
        <v>1090</v>
      </c>
      <c r="J111" s="186">
        <v>50</v>
      </c>
      <c r="K111" s="198"/>
    </row>
    <row r="112" spans="2:11" customFormat="1" ht="15" customHeight="1">
      <c r="B112" s="209"/>
      <c r="C112" s="186" t="s">
        <v>1113</v>
      </c>
      <c r="D112" s="186"/>
      <c r="E112" s="186"/>
      <c r="F112" s="207" t="s">
        <v>1094</v>
      </c>
      <c r="G112" s="186"/>
      <c r="H112" s="186" t="s">
        <v>1128</v>
      </c>
      <c r="I112" s="186" t="s">
        <v>1090</v>
      </c>
      <c r="J112" s="186">
        <v>50</v>
      </c>
      <c r="K112" s="198"/>
    </row>
    <row r="113" spans="2:11" customFormat="1" ht="15" customHeight="1">
      <c r="B113" s="209"/>
      <c r="C113" s="186" t="s">
        <v>57</v>
      </c>
      <c r="D113" s="186"/>
      <c r="E113" s="186"/>
      <c r="F113" s="207" t="s">
        <v>1088</v>
      </c>
      <c r="G113" s="186"/>
      <c r="H113" s="186" t="s">
        <v>1129</v>
      </c>
      <c r="I113" s="186" t="s">
        <v>1090</v>
      </c>
      <c r="J113" s="186">
        <v>20</v>
      </c>
      <c r="K113" s="198"/>
    </row>
    <row r="114" spans="2:11" customFormat="1" ht="15" customHeight="1">
      <c r="B114" s="209"/>
      <c r="C114" s="186" t="s">
        <v>1130</v>
      </c>
      <c r="D114" s="186"/>
      <c r="E114" s="186"/>
      <c r="F114" s="207" t="s">
        <v>1088</v>
      </c>
      <c r="G114" s="186"/>
      <c r="H114" s="186" t="s">
        <v>1131</v>
      </c>
      <c r="I114" s="186" t="s">
        <v>1090</v>
      </c>
      <c r="J114" s="186">
        <v>120</v>
      </c>
      <c r="K114" s="198"/>
    </row>
    <row r="115" spans="2:11" customFormat="1" ht="15" customHeight="1">
      <c r="B115" s="209"/>
      <c r="C115" s="186" t="s">
        <v>42</v>
      </c>
      <c r="D115" s="186"/>
      <c r="E115" s="186"/>
      <c r="F115" s="207" t="s">
        <v>1088</v>
      </c>
      <c r="G115" s="186"/>
      <c r="H115" s="186" t="s">
        <v>1132</v>
      </c>
      <c r="I115" s="186" t="s">
        <v>1123</v>
      </c>
      <c r="J115" s="186"/>
      <c r="K115" s="198"/>
    </row>
    <row r="116" spans="2:11" customFormat="1" ht="15" customHeight="1">
      <c r="B116" s="209"/>
      <c r="C116" s="186" t="s">
        <v>52</v>
      </c>
      <c r="D116" s="186"/>
      <c r="E116" s="186"/>
      <c r="F116" s="207" t="s">
        <v>1088</v>
      </c>
      <c r="G116" s="186"/>
      <c r="H116" s="186" t="s">
        <v>1133</v>
      </c>
      <c r="I116" s="186" t="s">
        <v>1123</v>
      </c>
      <c r="J116" s="186"/>
      <c r="K116" s="198"/>
    </row>
    <row r="117" spans="2:11" customFormat="1" ht="15" customHeight="1">
      <c r="B117" s="209"/>
      <c r="C117" s="186" t="s">
        <v>61</v>
      </c>
      <c r="D117" s="186"/>
      <c r="E117" s="186"/>
      <c r="F117" s="207" t="s">
        <v>1088</v>
      </c>
      <c r="G117" s="186"/>
      <c r="H117" s="186" t="s">
        <v>1134</v>
      </c>
      <c r="I117" s="186" t="s">
        <v>1135</v>
      </c>
      <c r="J117" s="186"/>
      <c r="K117" s="198"/>
    </row>
    <row r="118" spans="2:11" customFormat="1" ht="15" customHeight="1">
      <c r="B118" s="210"/>
      <c r="C118" s="216"/>
      <c r="D118" s="216"/>
      <c r="E118" s="216"/>
      <c r="F118" s="216"/>
      <c r="G118" s="216"/>
      <c r="H118" s="216"/>
      <c r="I118" s="216"/>
      <c r="J118" s="216"/>
      <c r="K118" s="212"/>
    </row>
    <row r="119" spans="2:11" customFormat="1" ht="18.75" customHeight="1">
      <c r="B119" s="217"/>
      <c r="C119" s="218"/>
      <c r="D119" s="218"/>
      <c r="E119" s="218"/>
      <c r="F119" s="219"/>
      <c r="G119" s="218"/>
      <c r="H119" s="218"/>
      <c r="I119" s="218"/>
      <c r="J119" s="218"/>
      <c r="K119" s="217"/>
    </row>
    <row r="120" spans="2:11" customFormat="1" ht="18.75" customHeight="1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</row>
    <row r="121" spans="2:11" customFormat="1" ht="7.5" customHeight="1">
      <c r="B121" s="220"/>
      <c r="C121" s="221"/>
      <c r="D121" s="221"/>
      <c r="E121" s="221"/>
      <c r="F121" s="221"/>
      <c r="G121" s="221"/>
      <c r="H121" s="221"/>
      <c r="I121" s="221"/>
      <c r="J121" s="221"/>
      <c r="K121" s="222"/>
    </row>
    <row r="122" spans="2:11" customFormat="1" ht="45" customHeight="1">
      <c r="B122" s="223"/>
      <c r="C122" s="300" t="s">
        <v>1136</v>
      </c>
      <c r="D122" s="300"/>
      <c r="E122" s="300"/>
      <c r="F122" s="300"/>
      <c r="G122" s="300"/>
      <c r="H122" s="300"/>
      <c r="I122" s="300"/>
      <c r="J122" s="300"/>
      <c r="K122" s="224"/>
    </row>
    <row r="123" spans="2:11" customFormat="1" ht="17.25" customHeight="1">
      <c r="B123" s="225"/>
      <c r="C123" s="199" t="s">
        <v>1082</v>
      </c>
      <c r="D123" s="199"/>
      <c r="E123" s="199"/>
      <c r="F123" s="199" t="s">
        <v>1083</v>
      </c>
      <c r="G123" s="200"/>
      <c r="H123" s="199" t="s">
        <v>58</v>
      </c>
      <c r="I123" s="199" t="s">
        <v>61</v>
      </c>
      <c r="J123" s="199" t="s">
        <v>1084</v>
      </c>
      <c r="K123" s="226"/>
    </row>
    <row r="124" spans="2:11" customFormat="1" ht="17.25" customHeight="1">
      <c r="B124" s="225"/>
      <c r="C124" s="201" t="s">
        <v>1085</v>
      </c>
      <c r="D124" s="201"/>
      <c r="E124" s="201"/>
      <c r="F124" s="202" t="s">
        <v>1086</v>
      </c>
      <c r="G124" s="203"/>
      <c r="H124" s="201"/>
      <c r="I124" s="201"/>
      <c r="J124" s="201" t="s">
        <v>1087</v>
      </c>
      <c r="K124" s="226"/>
    </row>
    <row r="125" spans="2:11" customFormat="1" ht="5.25" customHeight="1">
      <c r="B125" s="227"/>
      <c r="C125" s="204"/>
      <c r="D125" s="204"/>
      <c r="E125" s="204"/>
      <c r="F125" s="204"/>
      <c r="G125" s="228"/>
      <c r="H125" s="204"/>
      <c r="I125" s="204"/>
      <c r="J125" s="204"/>
      <c r="K125" s="229"/>
    </row>
    <row r="126" spans="2:11" customFormat="1" ht="15" customHeight="1">
      <c r="B126" s="227"/>
      <c r="C126" s="186" t="s">
        <v>1091</v>
      </c>
      <c r="D126" s="206"/>
      <c r="E126" s="206"/>
      <c r="F126" s="207" t="s">
        <v>1088</v>
      </c>
      <c r="G126" s="186"/>
      <c r="H126" s="186" t="s">
        <v>1128</v>
      </c>
      <c r="I126" s="186" t="s">
        <v>1090</v>
      </c>
      <c r="J126" s="186">
        <v>120</v>
      </c>
      <c r="K126" s="230"/>
    </row>
    <row r="127" spans="2:11" customFormat="1" ht="15" customHeight="1">
      <c r="B127" s="227"/>
      <c r="C127" s="186" t="s">
        <v>1137</v>
      </c>
      <c r="D127" s="186"/>
      <c r="E127" s="186"/>
      <c r="F127" s="207" t="s">
        <v>1088</v>
      </c>
      <c r="G127" s="186"/>
      <c r="H127" s="186" t="s">
        <v>1138</v>
      </c>
      <c r="I127" s="186" t="s">
        <v>1090</v>
      </c>
      <c r="J127" s="186" t="s">
        <v>1139</v>
      </c>
      <c r="K127" s="230"/>
    </row>
    <row r="128" spans="2:11" customFormat="1" ht="15" customHeight="1">
      <c r="B128" s="227"/>
      <c r="C128" s="186" t="s">
        <v>1036</v>
      </c>
      <c r="D128" s="186"/>
      <c r="E128" s="186"/>
      <c r="F128" s="207" t="s">
        <v>1088</v>
      </c>
      <c r="G128" s="186"/>
      <c r="H128" s="186" t="s">
        <v>1140</v>
      </c>
      <c r="I128" s="186" t="s">
        <v>1090</v>
      </c>
      <c r="J128" s="186" t="s">
        <v>1139</v>
      </c>
      <c r="K128" s="230"/>
    </row>
    <row r="129" spans="2:11" customFormat="1" ht="15" customHeight="1">
      <c r="B129" s="227"/>
      <c r="C129" s="186" t="s">
        <v>1099</v>
      </c>
      <c r="D129" s="186"/>
      <c r="E129" s="186"/>
      <c r="F129" s="207" t="s">
        <v>1094</v>
      </c>
      <c r="G129" s="186"/>
      <c r="H129" s="186" t="s">
        <v>1100</v>
      </c>
      <c r="I129" s="186" t="s">
        <v>1090</v>
      </c>
      <c r="J129" s="186">
        <v>15</v>
      </c>
      <c r="K129" s="230"/>
    </row>
    <row r="130" spans="2:11" customFormat="1" ht="15" customHeight="1">
      <c r="B130" s="227"/>
      <c r="C130" s="186" t="s">
        <v>1101</v>
      </c>
      <c r="D130" s="186"/>
      <c r="E130" s="186"/>
      <c r="F130" s="207" t="s">
        <v>1094</v>
      </c>
      <c r="G130" s="186"/>
      <c r="H130" s="186" t="s">
        <v>1102</v>
      </c>
      <c r="I130" s="186" t="s">
        <v>1090</v>
      </c>
      <c r="J130" s="186">
        <v>15</v>
      </c>
      <c r="K130" s="230"/>
    </row>
    <row r="131" spans="2:11" customFormat="1" ht="15" customHeight="1">
      <c r="B131" s="227"/>
      <c r="C131" s="186" t="s">
        <v>1103</v>
      </c>
      <c r="D131" s="186"/>
      <c r="E131" s="186"/>
      <c r="F131" s="207" t="s">
        <v>1094</v>
      </c>
      <c r="G131" s="186"/>
      <c r="H131" s="186" t="s">
        <v>1104</v>
      </c>
      <c r="I131" s="186" t="s">
        <v>1090</v>
      </c>
      <c r="J131" s="186">
        <v>20</v>
      </c>
      <c r="K131" s="230"/>
    </row>
    <row r="132" spans="2:11" customFormat="1" ht="15" customHeight="1">
      <c r="B132" s="227"/>
      <c r="C132" s="186" t="s">
        <v>1105</v>
      </c>
      <c r="D132" s="186"/>
      <c r="E132" s="186"/>
      <c r="F132" s="207" t="s">
        <v>1094</v>
      </c>
      <c r="G132" s="186"/>
      <c r="H132" s="186" t="s">
        <v>1106</v>
      </c>
      <c r="I132" s="186" t="s">
        <v>1090</v>
      </c>
      <c r="J132" s="186">
        <v>20</v>
      </c>
      <c r="K132" s="230"/>
    </row>
    <row r="133" spans="2:11" customFormat="1" ht="15" customHeight="1">
      <c r="B133" s="227"/>
      <c r="C133" s="186" t="s">
        <v>1093</v>
      </c>
      <c r="D133" s="186"/>
      <c r="E133" s="186"/>
      <c r="F133" s="207" t="s">
        <v>1094</v>
      </c>
      <c r="G133" s="186"/>
      <c r="H133" s="186" t="s">
        <v>1128</v>
      </c>
      <c r="I133" s="186" t="s">
        <v>1090</v>
      </c>
      <c r="J133" s="186">
        <v>50</v>
      </c>
      <c r="K133" s="230"/>
    </row>
    <row r="134" spans="2:11" customFormat="1" ht="15" customHeight="1">
      <c r="B134" s="227"/>
      <c r="C134" s="186" t="s">
        <v>1107</v>
      </c>
      <c r="D134" s="186"/>
      <c r="E134" s="186"/>
      <c r="F134" s="207" t="s">
        <v>1094</v>
      </c>
      <c r="G134" s="186"/>
      <c r="H134" s="186" t="s">
        <v>1128</v>
      </c>
      <c r="I134" s="186" t="s">
        <v>1090</v>
      </c>
      <c r="J134" s="186">
        <v>50</v>
      </c>
      <c r="K134" s="230"/>
    </row>
    <row r="135" spans="2:11" customFormat="1" ht="15" customHeight="1">
      <c r="B135" s="227"/>
      <c r="C135" s="186" t="s">
        <v>1113</v>
      </c>
      <c r="D135" s="186"/>
      <c r="E135" s="186"/>
      <c r="F135" s="207" t="s">
        <v>1094</v>
      </c>
      <c r="G135" s="186"/>
      <c r="H135" s="186" t="s">
        <v>1128</v>
      </c>
      <c r="I135" s="186" t="s">
        <v>1090</v>
      </c>
      <c r="J135" s="186">
        <v>50</v>
      </c>
      <c r="K135" s="230"/>
    </row>
    <row r="136" spans="2:11" customFormat="1" ht="15" customHeight="1">
      <c r="B136" s="227"/>
      <c r="C136" s="186" t="s">
        <v>1115</v>
      </c>
      <c r="D136" s="186"/>
      <c r="E136" s="186"/>
      <c r="F136" s="207" t="s">
        <v>1094</v>
      </c>
      <c r="G136" s="186"/>
      <c r="H136" s="186" t="s">
        <v>1128</v>
      </c>
      <c r="I136" s="186" t="s">
        <v>1090</v>
      </c>
      <c r="J136" s="186">
        <v>50</v>
      </c>
      <c r="K136" s="230"/>
    </row>
    <row r="137" spans="2:11" customFormat="1" ht="15" customHeight="1">
      <c r="B137" s="227"/>
      <c r="C137" s="186" t="s">
        <v>1116</v>
      </c>
      <c r="D137" s="186"/>
      <c r="E137" s="186"/>
      <c r="F137" s="207" t="s">
        <v>1094</v>
      </c>
      <c r="G137" s="186"/>
      <c r="H137" s="186" t="s">
        <v>1141</v>
      </c>
      <c r="I137" s="186" t="s">
        <v>1090</v>
      </c>
      <c r="J137" s="186">
        <v>255</v>
      </c>
      <c r="K137" s="230"/>
    </row>
    <row r="138" spans="2:11" customFormat="1" ht="15" customHeight="1">
      <c r="B138" s="227"/>
      <c r="C138" s="186" t="s">
        <v>1118</v>
      </c>
      <c r="D138" s="186"/>
      <c r="E138" s="186"/>
      <c r="F138" s="207" t="s">
        <v>1088</v>
      </c>
      <c r="G138" s="186"/>
      <c r="H138" s="186" t="s">
        <v>1142</v>
      </c>
      <c r="I138" s="186" t="s">
        <v>1120</v>
      </c>
      <c r="J138" s="186"/>
      <c r="K138" s="230"/>
    </row>
    <row r="139" spans="2:11" customFormat="1" ht="15" customHeight="1">
      <c r="B139" s="227"/>
      <c r="C139" s="186" t="s">
        <v>1121</v>
      </c>
      <c r="D139" s="186"/>
      <c r="E139" s="186"/>
      <c r="F139" s="207" t="s">
        <v>1088</v>
      </c>
      <c r="G139" s="186"/>
      <c r="H139" s="186" t="s">
        <v>1143</v>
      </c>
      <c r="I139" s="186" t="s">
        <v>1123</v>
      </c>
      <c r="J139" s="186"/>
      <c r="K139" s="230"/>
    </row>
    <row r="140" spans="2:11" customFormat="1" ht="15" customHeight="1">
      <c r="B140" s="227"/>
      <c r="C140" s="186" t="s">
        <v>1124</v>
      </c>
      <c r="D140" s="186"/>
      <c r="E140" s="186"/>
      <c r="F140" s="207" t="s">
        <v>1088</v>
      </c>
      <c r="G140" s="186"/>
      <c r="H140" s="186" t="s">
        <v>1124</v>
      </c>
      <c r="I140" s="186" t="s">
        <v>1123</v>
      </c>
      <c r="J140" s="186"/>
      <c r="K140" s="230"/>
    </row>
    <row r="141" spans="2:11" customFormat="1" ht="15" customHeight="1">
      <c r="B141" s="227"/>
      <c r="C141" s="186" t="s">
        <v>42</v>
      </c>
      <c r="D141" s="186"/>
      <c r="E141" s="186"/>
      <c r="F141" s="207" t="s">
        <v>1088</v>
      </c>
      <c r="G141" s="186"/>
      <c r="H141" s="186" t="s">
        <v>1144</v>
      </c>
      <c r="I141" s="186" t="s">
        <v>1123</v>
      </c>
      <c r="J141" s="186"/>
      <c r="K141" s="230"/>
    </row>
    <row r="142" spans="2:11" customFormat="1" ht="15" customHeight="1">
      <c r="B142" s="227"/>
      <c r="C142" s="186" t="s">
        <v>1145</v>
      </c>
      <c r="D142" s="186"/>
      <c r="E142" s="186"/>
      <c r="F142" s="207" t="s">
        <v>1088</v>
      </c>
      <c r="G142" s="186"/>
      <c r="H142" s="186" t="s">
        <v>1146</v>
      </c>
      <c r="I142" s="186" t="s">
        <v>1123</v>
      </c>
      <c r="J142" s="186"/>
      <c r="K142" s="230"/>
    </row>
    <row r="143" spans="2:11" customFormat="1" ht="15" customHeight="1">
      <c r="B143" s="231"/>
      <c r="C143" s="232"/>
      <c r="D143" s="232"/>
      <c r="E143" s="232"/>
      <c r="F143" s="232"/>
      <c r="G143" s="232"/>
      <c r="H143" s="232"/>
      <c r="I143" s="232"/>
      <c r="J143" s="232"/>
      <c r="K143" s="233"/>
    </row>
    <row r="144" spans="2:11" customFormat="1" ht="18.75" customHeight="1">
      <c r="B144" s="218"/>
      <c r="C144" s="218"/>
      <c r="D144" s="218"/>
      <c r="E144" s="218"/>
      <c r="F144" s="219"/>
      <c r="G144" s="218"/>
      <c r="H144" s="218"/>
      <c r="I144" s="218"/>
      <c r="J144" s="218"/>
      <c r="K144" s="218"/>
    </row>
    <row r="145" spans="2:11" customFormat="1" ht="18.75" customHeight="1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</row>
    <row r="146" spans="2:11" customFormat="1" ht="7.5" customHeight="1">
      <c r="B146" s="194"/>
      <c r="C146" s="195"/>
      <c r="D146" s="195"/>
      <c r="E146" s="195"/>
      <c r="F146" s="195"/>
      <c r="G146" s="195"/>
      <c r="H146" s="195"/>
      <c r="I146" s="195"/>
      <c r="J146" s="195"/>
      <c r="K146" s="196"/>
    </row>
    <row r="147" spans="2:11" customFormat="1" ht="45" customHeight="1">
      <c r="B147" s="197"/>
      <c r="C147" s="302" t="s">
        <v>1147</v>
      </c>
      <c r="D147" s="302"/>
      <c r="E147" s="302"/>
      <c r="F147" s="302"/>
      <c r="G147" s="302"/>
      <c r="H147" s="302"/>
      <c r="I147" s="302"/>
      <c r="J147" s="302"/>
      <c r="K147" s="198"/>
    </row>
    <row r="148" spans="2:11" customFormat="1" ht="17.25" customHeight="1">
      <c r="B148" s="197"/>
      <c r="C148" s="199" t="s">
        <v>1082</v>
      </c>
      <c r="D148" s="199"/>
      <c r="E148" s="199"/>
      <c r="F148" s="199" t="s">
        <v>1083</v>
      </c>
      <c r="G148" s="200"/>
      <c r="H148" s="199" t="s">
        <v>58</v>
      </c>
      <c r="I148" s="199" t="s">
        <v>61</v>
      </c>
      <c r="J148" s="199" t="s">
        <v>1084</v>
      </c>
      <c r="K148" s="198"/>
    </row>
    <row r="149" spans="2:11" customFormat="1" ht="17.25" customHeight="1">
      <c r="B149" s="197"/>
      <c r="C149" s="201" t="s">
        <v>1085</v>
      </c>
      <c r="D149" s="201"/>
      <c r="E149" s="201"/>
      <c r="F149" s="202" t="s">
        <v>1086</v>
      </c>
      <c r="G149" s="203"/>
      <c r="H149" s="201"/>
      <c r="I149" s="201"/>
      <c r="J149" s="201" t="s">
        <v>1087</v>
      </c>
      <c r="K149" s="198"/>
    </row>
    <row r="150" spans="2:11" customFormat="1" ht="5.25" customHeight="1">
      <c r="B150" s="209"/>
      <c r="C150" s="204"/>
      <c r="D150" s="204"/>
      <c r="E150" s="204"/>
      <c r="F150" s="204"/>
      <c r="G150" s="205"/>
      <c r="H150" s="204"/>
      <c r="I150" s="204"/>
      <c r="J150" s="204"/>
      <c r="K150" s="230"/>
    </row>
    <row r="151" spans="2:11" customFormat="1" ht="15" customHeight="1">
      <c r="B151" s="209"/>
      <c r="C151" s="234" t="s">
        <v>1091</v>
      </c>
      <c r="D151" s="186"/>
      <c r="E151" s="186"/>
      <c r="F151" s="235" t="s">
        <v>1088</v>
      </c>
      <c r="G151" s="186"/>
      <c r="H151" s="234" t="s">
        <v>1128</v>
      </c>
      <c r="I151" s="234" t="s">
        <v>1090</v>
      </c>
      <c r="J151" s="234">
        <v>120</v>
      </c>
      <c r="K151" s="230"/>
    </row>
    <row r="152" spans="2:11" customFormat="1" ht="15" customHeight="1">
      <c r="B152" s="209"/>
      <c r="C152" s="234" t="s">
        <v>1137</v>
      </c>
      <c r="D152" s="186"/>
      <c r="E152" s="186"/>
      <c r="F152" s="235" t="s">
        <v>1088</v>
      </c>
      <c r="G152" s="186"/>
      <c r="H152" s="234" t="s">
        <v>1148</v>
      </c>
      <c r="I152" s="234" t="s">
        <v>1090</v>
      </c>
      <c r="J152" s="234" t="s">
        <v>1139</v>
      </c>
      <c r="K152" s="230"/>
    </row>
    <row r="153" spans="2:11" customFormat="1" ht="15" customHeight="1">
      <c r="B153" s="209"/>
      <c r="C153" s="234" t="s">
        <v>1036</v>
      </c>
      <c r="D153" s="186"/>
      <c r="E153" s="186"/>
      <c r="F153" s="235" t="s">
        <v>1088</v>
      </c>
      <c r="G153" s="186"/>
      <c r="H153" s="234" t="s">
        <v>1149</v>
      </c>
      <c r="I153" s="234" t="s">
        <v>1090</v>
      </c>
      <c r="J153" s="234" t="s">
        <v>1139</v>
      </c>
      <c r="K153" s="230"/>
    </row>
    <row r="154" spans="2:11" customFormat="1" ht="15" customHeight="1">
      <c r="B154" s="209"/>
      <c r="C154" s="234" t="s">
        <v>1093</v>
      </c>
      <c r="D154" s="186"/>
      <c r="E154" s="186"/>
      <c r="F154" s="235" t="s">
        <v>1094</v>
      </c>
      <c r="G154" s="186"/>
      <c r="H154" s="234" t="s">
        <v>1128</v>
      </c>
      <c r="I154" s="234" t="s">
        <v>1090</v>
      </c>
      <c r="J154" s="234">
        <v>50</v>
      </c>
      <c r="K154" s="230"/>
    </row>
    <row r="155" spans="2:11" customFormat="1" ht="15" customHeight="1">
      <c r="B155" s="209"/>
      <c r="C155" s="234" t="s">
        <v>1096</v>
      </c>
      <c r="D155" s="186"/>
      <c r="E155" s="186"/>
      <c r="F155" s="235" t="s">
        <v>1088</v>
      </c>
      <c r="G155" s="186"/>
      <c r="H155" s="234" t="s">
        <v>1128</v>
      </c>
      <c r="I155" s="234" t="s">
        <v>1098</v>
      </c>
      <c r="J155" s="234"/>
      <c r="K155" s="230"/>
    </row>
    <row r="156" spans="2:11" customFormat="1" ht="15" customHeight="1">
      <c r="B156" s="209"/>
      <c r="C156" s="234" t="s">
        <v>1107</v>
      </c>
      <c r="D156" s="186"/>
      <c r="E156" s="186"/>
      <c r="F156" s="235" t="s">
        <v>1094</v>
      </c>
      <c r="G156" s="186"/>
      <c r="H156" s="234" t="s">
        <v>1128</v>
      </c>
      <c r="I156" s="234" t="s">
        <v>1090</v>
      </c>
      <c r="J156" s="234">
        <v>50</v>
      </c>
      <c r="K156" s="230"/>
    </row>
    <row r="157" spans="2:11" customFormat="1" ht="15" customHeight="1">
      <c r="B157" s="209"/>
      <c r="C157" s="234" t="s">
        <v>1115</v>
      </c>
      <c r="D157" s="186"/>
      <c r="E157" s="186"/>
      <c r="F157" s="235" t="s">
        <v>1094</v>
      </c>
      <c r="G157" s="186"/>
      <c r="H157" s="234" t="s">
        <v>1128</v>
      </c>
      <c r="I157" s="234" t="s">
        <v>1090</v>
      </c>
      <c r="J157" s="234">
        <v>50</v>
      </c>
      <c r="K157" s="230"/>
    </row>
    <row r="158" spans="2:11" customFormat="1" ht="15" customHeight="1">
      <c r="B158" s="209"/>
      <c r="C158" s="234" t="s">
        <v>1113</v>
      </c>
      <c r="D158" s="186"/>
      <c r="E158" s="186"/>
      <c r="F158" s="235" t="s">
        <v>1094</v>
      </c>
      <c r="G158" s="186"/>
      <c r="H158" s="234" t="s">
        <v>1128</v>
      </c>
      <c r="I158" s="234" t="s">
        <v>1090</v>
      </c>
      <c r="J158" s="234">
        <v>50</v>
      </c>
      <c r="K158" s="230"/>
    </row>
    <row r="159" spans="2:11" customFormat="1" ht="15" customHeight="1">
      <c r="B159" s="209"/>
      <c r="C159" s="234" t="s">
        <v>86</v>
      </c>
      <c r="D159" s="186"/>
      <c r="E159" s="186"/>
      <c r="F159" s="235" t="s">
        <v>1088</v>
      </c>
      <c r="G159" s="186"/>
      <c r="H159" s="234" t="s">
        <v>1150</v>
      </c>
      <c r="I159" s="234" t="s">
        <v>1090</v>
      </c>
      <c r="J159" s="234" t="s">
        <v>1151</v>
      </c>
      <c r="K159" s="230"/>
    </row>
    <row r="160" spans="2:11" customFormat="1" ht="15" customHeight="1">
      <c r="B160" s="209"/>
      <c r="C160" s="234" t="s">
        <v>1152</v>
      </c>
      <c r="D160" s="186"/>
      <c r="E160" s="186"/>
      <c r="F160" s="235" t="s">
        <v>1088</v>
      </c>
      <c r="G160" s="186"/>
      <c r="H160" s="234" t="s">
        <v>1153</v>
      </c>
      <c r="I160" s="234" t="s">
        <v>1123</v>
      </c>
      <c r="J160" s="234"/>
      <c r="K160" s="230"/>
    </row>
    <row r="161" spans="2:11" customFormat="1" ht="15" customHeight="1">
      <c r="B161" s="236"/>
      <c r="C161" s="216"/>
      <c r="D161" s="216"/>
      <c r="E161" s="216"/>
      <c r="F161" s="216"/>
      <c r="G161" s="216"/>
      <c r="H161" s="216"/>
      <c r="I161" s="216"/>
      <c r="J161" s="216"/>
      <c r="K161" s="237"/>
    </row>
    <row r="162" spans="2:11" customFormat="1" ht="18.75" customHeight="1">
      <c r="B162" s="218"/>
      <c r="C162" s="228"/>
      <c r="D162" s="228"/>
      <c r="E162" s="228"/>
      <c r="F162" s="238"/>
      <c r="G162" s="228"/>
      <c r="H162" s="228"/>
      <c r="I162" s="228"/>
      <c r="J162" s="228"/>
      <c r="K162" s="218"/>
    </row>
    <row r="163" spans="2:11" customFormat="1" ht="18.75" customHeight="1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</row>
    <row r="164" spans="2:11" customFormat="1" ht="7.5" customHeight="1">
      <c r="B164" s="175"/>
      <c r="C164" s="176"/>
      <c r="D164" s="176"/>
      <c r="E164" s="176"/>
      <c r="F164" s="176"/>
      <c r="G164" s="176"/>
      <c r="H164" s="176"/>
      <c r="I164" s="176"/>
      <c r="J164" s="176"/>
      <c r="K164" s="177"/>
    </row>
    <row r="165" spans="2:11" customFormat="1" ht="45" customHeight="1">
      <c r="B165" s="178"/>
      <c r="C165" s="300" t="s">
        <v>1154</v>
      </c>
      <c r="D165" s="300"/>
      <c r="E165" s="300"/>
      <c r="F165" s="300"/>
      <c r="G165" s="300"/>
      <c r="H165" s="300"/>
      <c r="I165" s="300"/>
      <c r="J165" s="300"/>
      <c r="K165" s="179"/>
    </row>
    <row r="166" spans="2:11" customFormat="1" ht="17.25" customHeight="1">
      <c r="B166" s="178"/>
      <c r="C166" s="199" t="s">
        <v>1082</v>
      </c>
      <c r="D166" s="199"/>
      <c r="E166" s="199"/>
      <c r="F166" s="199" t="s">
        <v>1083</v>
      </c>
      <c r="G166" s="239"/>
      <c r="H166" s="240" t="s">
        <v>58</v>
      </c>
      <c r="I166" s="240" t="s">
        <v>61</v>
      </c>
      <c r="J166" s="199" t="s">
        <v>1084</v>
      </c>
      <c r="K166" s="179"/>
    </row>
    <row r="167" spans="2:11" customFormat="1" ht="17.25" customHeight="1">
      <c r="B167" s="180"/>
      <c r="C167" s="201" t="s">
        <v>1085</v>
      </c>
      <c r="D167" s="201"/>
      <c r="E167" s="201"/>
      <c r="F167" s="202" t="s">
        <v>1086</v>
      </c>
      <c r="G167" s="241"/>
      <c r="H167" s="242"/>
      <c r="I167" s="242"/>
      <c r="J167" s="201" t="s">
        <v>1087</v>
      </c>
      <c r="K167" s="181"/>
    </row>
    <row r="168" spans="2:11" customFormat="1" ht="5.25" customHeight="1">
      <c r="B168" s="209"/>
      <c r="C168" s="204"/>
      <c r="D168" s="204"/>
      <c r="E168" s="204"/>
      <c r="F168" s="204"/>
      <c r="G168" s="205"/>
      <c r="H168" s="204"/>
      <c r="I168" s="204"/>
      <c r="J168" s="204"/>
      <c r="K168" s="230"/>
    </row>
    <row r="169" spans="2:11" customFormat="1" ht="15" customHeight="1">
      <c r="B169" s="209"/>
      <c r="C169" s="186" t="s">
        <v>1091</v>
      </c>
      <c r="D169" s="186"/>
      <c r="E169" s="186"/>
      <c r="F169" s="207" t="s">
        <v>1088</v>
      </c>
      <c r="G169" s="186"/>
      <c r="H169" s="186" t="s">
        <v>1128</v>
      </c>
      <c r="I169" s="186" t="s">
        <v>1090</v>
      </c>
      <c r="J169" s="186">
        <v>120</v>
      </c>
      <c r="K169" s="230"/>
    </row>
    <row r="170" spans="2:11" customFormat="1" ht="15" customHeight="1">
      <c r="B170" s="209"/>
      <c r="C170" s="186" t="s">
        <v>1137</v>
      </c>
      <c r="D170" s="186"/>
      <c r="E170" s="186"/>
      <c r="F170" s="207" t="s">
        <v>1088</v>
      </c>
      <c r="G170" s="186"/>
      <c r="H170" s="186" t="s">
        <v>1138</v>
      </c>
      <c r="I170" s="186" t="s">
        <v>1090</v>
      </c>
      <c r="J170" s="186" t="s">
        <v>1139</v>
      </c>
      <c r="K170" s="230"/>
    </row>
    <row r="171" spans="2:11" customFormat="1" ht="15" customHeight="1">
      <c r="B171" s="209"/>
      <c r="C171" s="186" t="s">
        <v>1036</v>
      </c>
      <c r="D171" s="186"/>
      <c r="E171" s="186"/>
      <c r="F171" s="207" t="s">
        <v>1088</v>
      </c>
      <c r="G171" s="186"/>
      <c r="H171" s="186" t="s">
        <v>1155</v>
      </c>
      <c r="I171" s="186" t="s">
        <v>1090</v>
      </c>
      <c r="J171" s="186" t="s">
        <v>1139</v>
      </c>
      <c r="K171" s="230"/>
    </row>
    <row r="172" spans="2:11" customFormat="1" ht="15" customHeight="1">
      <c r="B172" s="209"/>
      <c r="C172" s="186" t="s">
        <v>1093</v>
      </c>
      <c r="D172" s="186"/>
      <c r="E172" s="186"/>
      <c r="F172" s="207" t="s">
        <v>1094</v>
      </c>
      <c r="G172" s="186"/>
      <c r="H172" s="186" t="s">
        <v>1155</v>
      </c>
      <c r="I172" s="186" t="s">
        <v>1090</v>
      </c>
      <c r="J172" s="186">
        <v>50</v>
      </c>
      <c r="K172" s="230"/>
    </row>
    <row r="173" spans="2:11" customFormat="1" ht="15" customHeight="1">
      <c r="B173" s="209"/>
      <c r="C173" s="186" t="s">
        <v>1096</v>
      </c>
      <c r="D173" s="186"/>
      <c r="E173" s="186"/>
      <c r="F173" s="207" t="s">
        <v>1088</v>
      </c>
      <c r="G173" s="186"/>
      <c r="H173" s="186" t="s">
        <v>1155</v>
      </c>
      <c r="I173" s="186" t="s">
        <v>1098</v>
      </c>
      <c r="J173" s="186"/>
      <c r="K173" s="230"/>
    </row>
    <row r="174" spans="2:11" customFormat="1" ht="15" customHeight="1">
      <c r="B174" s="209"/>
      <c r="C174" s="186" t="s">
        <v>1107</v>
      </c>
      <c r="D174" s="186"/>
      <c r="E174" s="186"/>
      <c r="F174" s="207" t="s">
        <v>1094</v>
      </c>
      <c r="G174" s="186"/>
      <c r="H174" s="186" t="s">
        <v>1155</v>
      </c>
      <c r="I174" s="186" t="s">
        <v>1090</v>
      </c>
      <c r="J174" s="186">
        <v>50</v>
      </c>
      <c r="K174" s="230"/>
    </row>
    <row r="175" spans="2:11" customFormat="1" ht="15" customHeight="1">
      <c r="B175" s="209"/>
      <c r="C175" s="186" t="s">
        <v>1115</v>
      </c>
      <c r="D175" s="186"/>
      <c r="E175" s="186"/>
      <c r="F175" s="207" t="s">
        <v>1094</v>
      </c>
      <c r="G175" s="186"/>
      <c r="H175" s="186" t="s">
        <v>1155</v>
      </c>
      <c r="I175" s="186" t="s">
        <v>1090</v>
      </c>
      <c r="J175" s="186">
        <v>50</v>
      </c>
      <c r="K175" s="230"/>
    </row>
    <row r="176" spans="2:11" customFormat="1" ht="15" customHeight="1">
      <c r="B176" s="209"/>
      <c r="C176" s="186" t="s">
        <v>1113</v>
      </c>
      <c r="D176" s="186"/>
      <c r="E176" s="186"/>
      <c r="F176" s="207" t="s">
        <v>1094</v>
      </c>
      <c r="G176" s="186"/>
      <c r="H176" s="186" t="s">
        <v>1155</v>
      </c>
      <c r="I176" s="186" t="s">
        <v>1090</v>
      </c>
      <c r="J176" s="186">
        <v>50</v>
      </c>
      <c r="K176" s="230"/>
    </row>
    <row r="177" spans="2:11" customFormat="1" ht="15" customHeight="1">
      <c r="B177" s="209"/>
      <c r="C177" s="186" t="s">
        <v>109</v>
      </c>
      <c r="D177" s="186"/>
      <c r="E177" s="186"/>
      <c r="F177" s="207" t="s">
        <v>1088</v>
      </c>
      <c r="G177" s="186"/>
      <c r="H177" s="186" t="s">
        <v>1156</v>
      </c>
      <c r="I177" s="186" t="s">
        <v>1157</v>
      </c>
      <c r="J177" s="186"/>
      <c r="K177" s="230"/>
    </row>
    <row r="178" spans="2:11" customFormat="1" ht="15" customHeight="1">
      <c r="B178" s="209"/>
      <c r="C178" s="186" t="s">
        <v>61</v>
      </c>
      <c r="D178" s="186"/>
      <c r="E178" s="186"/>
      <c r="F178" s="207" t="s">
        <v>1088</v>
      </c>
      <c r="G178" s="186"/>
      <c r="H178" s="186" t="s">
        <v>1158</v>
      </c>
      <c r="I178" s="186" t="s">
        <v>1159</v>
      </c>
      <c r="J178" s="186">
        <v>1</v>
      </c>
      <c r="K178" s="230"/>
    </row>
    <row r="179" spans="2:11" customFormat="1" ht="15" customHeight="1">
      <c r="B179" s="209"/>
      <c r="C179" s="186" t="s">
        <v>57</v>
      </c>
      <c r="D179" s="186"/>
      <c r="E179" s="186"/>
      <c r="F179" s="207" t="s">
        <v>1088</v>
      </c>
      <c r="G179" s="186"/>
      <c r="H179" s="186" t="s">
        <v>1160</v>
      </c>
      <c r="I179" s="186" t="s">
        <v>1090</v>
      </c>
      <c r="J179" s="186">
        <v>20</v>
      </c>
      <c r="K179" s="230"/>
    </row>
    <row r="180" spans="2:11" customFormat="1" ht="15" customHeight="1">
      <c r="B180" s="209"/>
      <c r="C180" s="186" t="s">
        <v>58</v>
      </c>
      <c r="D180" s="186"/>
      <c r="E180" s="186"/>
      <c r="F180" s="207" t="s">
        <v>1088</v>
      </c>
      <c r="G180" s="186"/>
      <c r="H180" s="186" t="s">
        <v>1161</v>
      </c>
      <c r="I180" s="186" t="s">
        <v>1090</v>
      </c>
      <c r="J180" s="186">
        <v>255</v>
      </c>
      <c r="K180" s="230"/>
    </row>
    <row r="181" spans="2:11" customFormat="1" ht="15" customHeight="1">
      <c r="B181" s="209"/>
      <c r="C181" s="186" t="s">
        <v>110</v>
      </c>
      <c r="D181" s="186"/>
      <c r="E181" s="186"/>
      <c r="F181" s="207" t="s">
        <v>1088</v>
      </c>
      <c r="G181" s="186"/>
      <c r="H181" s="186" t="s">
        <v>1052</v>
      </c>
      <c r="I181" s="186" t="s">
        <v>1090</v>
      </c>
      <c r="J181" s="186">
        <v>10</v>
      </c>
      <c r="K181" s="230"/>
    </row>
    <row r="182" spans="2:11" customFormat="1" ht="15" customHeight="1">
      <c r="B182" s="209"/>
      <c r="C182" s="186" t="s">
        <v>111</v>
      </c>
      <c r="D182" s="186"/>
      <c r="E182" s="186"/>
      <c r="F182" s="207" t="s">
        <v>1088</v>
      </c>
      <c r="G182" s="186"/>
      <c r="H182" s="186" t="s">
        <v>1162</v>
      </c>
      <c r="I182" s="186" t="s">
        <v>1123</v>
      </c>
      <c r="J182" s="186"/>
      <c r="K182" s="230"/>
    </row>
    <row r="183" spans="2:11" customFormat="1" ht="15" customHeight="1">
      <c r="B183" s="209"/>
      <c r="C183" s="186" t="s">
        <v>1163</v>
      </c>
      <c r="D183" s="186"/>
      <c r="E183" s="186"/>
      <c r="F183" s="207" t="s">
        <v>1088</v>
      </c>
      <c r="G183" s="186"/>
      <c r="H183" s="186" t="s">
        <v>1164</v>
      </c>
      <c r="I183" s="186" t="s">
        <v>1123</v>
      </c>
      <c r="J183" s="186"/>
      <c r="K183" s="230"/>
    </row>
    <row r="184" spans="2:11" customFormat="1" ht="15" customHeight="1">
      <c r="B184" s="209"/>
      <c r="C184" s="186" t="s">
        <v>1152</v>
      </c>
      <c r="D184" s="186"/>
      <c r="E184" s="186"/>
      <c r="F184" s="207" t="s">
        <v>1088</v>
      </c>
      <c r="G184" s="186"/>
      <c r="H184" s="186" t="s">
        <v>1165</v>
      </c>
      <c r="I184" s="186" t="s">
        <v>1123</v>
      </c>
      <c r="J184" s="186"/>
      <c r="K184" s="230"/>
    </row>
    <row r="185" spans="2:11" customFormat="1" ht="15" customHeight="1">
      <c r="B185" s="209"/>
      <c r="C185" s="186" t="s">
        <v>113</v>
      </c>
      <c r="D185" s="186"/>
      <c r="E185" s="186"/>
      <c r="F185" s="207" t="s">
        <v>1094</v>
      </c>
      <c r="G185" s="186"/>
      <c r="H185" s="186" t="s">
        <v>1166</v>
      </c>
      <c r="I185" s="186" t="s">
        <v>1090</v>
      </c>
      <c r="J185" s="186">
        <v>50</v>
      </c>
      <c r="K185" s="230"/>
    </row>
    <row r="186" spans="2:11" customFormat="1" ht="15" customHeight="1">
      <c r="B186" s="209"/>
      <c r="C186" s="186" t="s">
        <v>1167</v>
      </c>
      <c r="D186" s="186"/>
      <c r="E186" s="186"/>
      <c r="F186" s="207" t="s">
        <v>1094</v>
      </c>
      <c r="G186" s="186"/>
      <c r="H186" s="186" t="s">
        <v>1168</v>
      </c>
      <c r="I186" s="186" t="s">
        <v>1169</v>
      </c>
      <c r="J186" s="186"/>
      <c r="K186" s="230"/>
    </row>
    <row r="187" spans="2:11" customFormat="1" ht="15" customHeight="1">
      <c r="B187" s="209"/>
      <c r="C187" s="186" t="s">
        <v>1170</v>
      </c>
      <c r="D187" s="186"/>
      <c r="E187" s="186"/>
      <c r="F187" s="207" t="s">
        <v>1094</v>
      </c>
      <c r="G187" s="186"/>
      <c r="H187" s="186" t="s">
        <v>1171</v>
      </c>
      <c r="I187" s="186" t="s">
        <v>1169</v>
      </c>
      <c r="J187" s="186"/>
      <c r="K187" s="230"/>
    </row>
    <row r="188" spans="2:11" customFormat="1" ht="15" customHeight="1">
      <c r="B188" s="209"/>
      <c r="C188" s="186" t="s">
        <v>1172</v>
      </c>
      <c r="D188" s="186"/>
      <c r="E188" s="186"/>
      <c r="F188" s="207" t="s">
        <v>1094</v>
      </c>
      <c r="G188" s="186"/>
      <c r="H188" s="186" t="s">
        <v>1173</v>
      </c>
      <c r="I188" s="186" t="s">
        <v>1169</v>
      </c>
      <c r="J188" s="186"/>
      <c r="K188" s="230"/>
    </row>
    <row r="189" spans="2:11" customFormat="1" ht="15" customHeight="1">
      <c r="B189" s="209"/>
      <c r="C189" s="243" t="s">
        <v>1174</v>
      </c>
      <c r="D189" s="186"/>
      <c r="E189" s="186"/>
      <c r="F189" s="207" t="s">
        <v>1094</v>
      </c>
      <c r="G189" s="186"/>
      <c r="H189" s="186" t="s">
        <v>1175</v>
      </c>
      <c r="I189" s="186" t="s">
        <v>1176</v>
      </c>
      <c r="J189" s="244" t="s">
        <v>1177</v>
      </c>
      <c r="K189" s="230"/>
    </row>
    <row r="190" spans="2:11" customFormat="1" ht="15" customHeight="1">
      <c r="B190" s="245"/>
      <c r="C190" s="246" t="s">
        <v>1178</v>
      </c>
      <c r="D190" s="247"/>
      <c r="E190" s="247"/>
      <c r="F190" s="248" t="s">
        <v>1094</v>
      </c>
      <c r="G190" s="247"/>
      <c r="H190" s="247" t="s">
        <v>1179</v>
      </c>
      <c r="I190" s="247" t="s">
        <v>1176</v>
      </c>
      <c r="J190" s="249" t="s">
        <v>1177</v>
      </c>
      <c r="K190" s="250"/>
    </row>
    <row r="191" spans="2:11" customFormat="1" ht="15" customHeight="1">
      <c r="B191" s="209"/>
      <c r="C191" s="243" t="s">
        <v>46</v>
      </c>
      <c r="D191" s="186"/>
      <c r="E191" s="186"/>
      <c r="F191" s="207" t="s">
        <v>1088</v>
      </c>
      <c r="G191" s="186"/>
      <c r="H191" s="183" t="s">
        <v>1180</v>
      </c>
      <c r="I191" s="186" t="s">
        <v>1181</v>
      </c>
      <c r="J191" s="186"/>
      <c r="K191" s="230"/>
    </row>
    <row r="192" spans="2:11" customFormat="1" ht="15" customHeight="1">
      <c r="B192" s="209"/>
      <c r="C192" s="243" t="s">
        <v>1182</v>
      </c>
      <c r="D192" s="186"/>
      <c r="E192" s="186"/>
      <c r="F192" s="207" t="s">
        <v>1088</v>
      </c>
      <c r="G192" s="186"/>
      <c r="H192" s="186" t="s">
        <v>1183</v>
      </c>
      <c r="I192" s="186" t="s">
        <v>1123</v>
      </c>
      <c r="J192" s="186"/>
      <c r="K192" s="230"/>
    </row>
    <row r="193" spans="2:11" customFormat="1" ht="15" customHeight="1">
      <c r="B193" s="209"/>
      <c r="C193" s="243" t="s">
        <v>1184</v>
      </c>
      <c r="D193" s="186"/>
      <c r="E193" s="186"/>
      <c r="F193" s="207" t="s">
        <v>1088</v>
      </c>
      <c r="G193" s="186"/>
      <c r="H193" s="186" t="s">
        <v>1185</v>
      </c>
      <c r="I193" s="186" t="s">
        <v>1123</v>
      </c>
      <c r="J193" s="186"/>
      <c r="K193" s="230"/>
    </row>
    <row r="194" spans="2:11" customFormat="1" ht="15" customHeight="1">
      <c r="B194" s="209"/>
      <c r="C194" s="243" t="s">
        <v>1186</v>
      </c>
      <c r="D194" s="186"/>
      <c r="E194" s="186"/>
      <c r="F194" s="207" t="s">
        <v>1094</v>
      </c>
      <c r="G194" s="186"/>
      <c r="H194" s="186" t="s">
        <v>1187</v>
      </c>
      <c r="I194" s="186" t="s">
        <v>1123</v>
      </c>
      <c r="J194" s="186"/>
      <c r="K194" s="230"/>
    </row>
    <row r="195" spans="2:11" customFormat="1" ht="15" customHeight="1">
      <c r="B195" s="236"/>
      <c r="C195" s="251"/>
      <c r="D195" s="216"/>
      <c r="E195" s="216"/>
      <c r="F195" s="216"/>
      <c r="G195" s="216"/>
      <c r="H195" s="216"/>
      <c r="I195" s="216"/>
      <c r="J195" s="216"/>
      <c r="K195" s="237"/>
    </row>
    <row r="196" spans="2:11" customFormat="1" ht="18.75" customHeight="1">
      <c r="B196" s="218"/>
      <c r="C196" s="228"/>
      <c r="D196" s="228"/>
      <c r="E196" s="228"/>
      <c r="F196" s="238"/>
      <c r="G196" s="228"/>
      <c r="H196" s="228"/>
      <c r="I196" s="228"/>
      <c r="J196" s="228"/>
      <c r="K196" s="218"/>
    </row>
    <row r="197" spans="2:11" customFormat="1" ht="18.75" customHeight="1">
      <c r="B197" s="218"/>
      <c r="C197" s="228"/>
      <c r="D197" s="228"/>
      <c r="E197" s="228"/>
      <c r="F197" s="238"/>
      <c r="G197" s="228"/>
      <c r="H197" s="228"/>
      <c r="I197" s="228"/>
      <c r="J197" s="228"/>
      <c r="K197" s="218"/>
    </row>
    <row r="198" spans="2:11" customFormat="1" ht="18.75" customHeight="1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</row>
    <row r="199" spans="2:11" customFormat="1" ht="13.5">
      <c r="B199" s="175"/>
      <c r="C199" s="176"/>
      <c r="D199" s="176"/>
      <c r="E199" s="176"/>
      <c r="F199" s="176"/>
      <c r="G199" s="176"/>
      <c r="H199" s="176"/>
      <c r="I199" s="176"/>
      <c r="J199" s="176"/>
      <c r="K199" s="177"/>
    </row>
    <row r="200" spans="2:11" customFormat="1" ht="21">
      <c r="B200" s="178"/>
      <c r="C200" s="300" t="s">
        <v>1188</v>
      </c>
      <c r="D200" s="300"/>
      <c r="E200" s="300"/>
      <c r="F200" s="300"/>
      <c r="G200" s="300"/>
      <c r="H200" s="300"/>
      <c r="I200" s="300"/>
      <c r="J200" s="300"/>
      <c r="K200" s="179"/>
    </row>
    <row r="201" spans="2:11" customFormat="1" ht="25.5" customHeight="1">
      <c r="B201" s="178"/>
      <c r="C201" s="252" t="s">
        <v>1189</v>
      </c>
      <c r="D201" s="252"/>
      <c r="E201" s="252"/>
      <c r="F201" s="252" t="s">
        <v>1190</v>
      </c>
      <c r="G201" s="253"/>
      <c r="H201" s="303" t="s">
        <v>1191</v>
      </c>
      <c r="I201" s="303"/>
      <c r="J201" s="303"/>
      <c r="K201" s="179"/>
    </row>
    <row r="202" spans="2:11" customFormat="1" ht="5.25" customHeight="1">
      <c r="B202" s="209"/>
      <c r="C202" s="204"/>
      <c r="D202" s="204"/>
      <c r="E202" s="204"/>
      <c r="F202" s="204"/>
      <c r="G202" s="228"/>
      <c r="H202" s="204"/>
      <c r="I202" s="204"/>
      <c r="J202" s="204"/>
      <c r="K202" s="230"/>
    </row>
    <row r="203" spans="2:11" customFormat="1" ht="15" customHeight="1">
      <c r="B203" s="209"/>
      <c r="C203" s="186" t="s">
        <v>1181</v>
      </c>
      <c r="D203" s="186"/>
      <c r="E203" s="186"/>
      <c r="F203" s="207" t="s">
        <v>47</v>
      </c>
      <c r="G203" s="186"/>
      <c r="H203" s="304" t="s">
        <v>1192</v>
      </c>
      <c r="I203" s="304"/>
      <c r="J203" s="304"/>
      <c r="K203" s="230"/>
    </row>
    <row r="204" spans="2:11" customFormat="1" ht="15" customHeight="1">
      <c r="B204" s="209"/>
      <c r="C204" s="186"/>
      <c r="D204" s="186"/>
      <c r="E204" s="186"/>
      <c r="F204" s="207" t="s">
        <v>48</v>
      </c>
      <c r="G204" s="186"/>
      <c r="H204" s="304" t="s">
        <v>1193</v>
      </c>
      <c r="I204" s="304"/>
      <c r="J204" s="304"/>
      <c r="K204" s="230"/>
    </row>
    <row r="205" spans="2:11" customFormat="1" ht="15" customHeight="1">
      <c r="B205" s="209"/>
      <c r="C205" s="186"/>
      <c r="D205" s="186"/>
      <c r="E205" s="186"/>
      <c r="F205" s="207" t="s">
        <v>51</v>
      </c>
      <c r="G205" s="186"/>
      <c r="H205" s="304" t="s">
        <v>1194</v>
      </c>
      <c r="I205" s="304"/>
      <c r="J205" s="304"/>
      <c r="K205" s="230"/>
    </row>
    <row r="206" spans="2:11" customFormat="1" ht="15" customHeight="1">
      <c r="B206" s="209"/>
      <c r="C206" s="186"/>
      <c r="D206" s="186"/>
      <c r="E206" s="186"/>
      <c r="F206" s="207" t="s">
        <v>49</v>
      </c>
      <c r="G206" s="186"/>
      <c r="H206" s="304" t="s">
        <v>1195</v>
      </c>
      <c r="I206" s="304"/>
      <c r="J206" s="304"/>
      <c r="K206" s="230"/>
    </row>
    <row r="207" spans="2:11" customFormat="1" ht="15" customHeight="1">
      <c r="B207" s="209"/>
      <c r="C207" s="186"/>
      <c r="D207" s="186"/>
      <c r="E207" s="186"/>
      <c r="F207" s="207" t="s">
        <v>50</v>
      </c>
      <c r="G207" s="186"/>
      <c r="H207" s="304" t="s">
        <v>1196</v>
      </c>
      <c r="I207" s="304"/>
      <c r="J207" s="304"/>
      <c r="K207" s="230"/>
    </row>
    <row r="208" spans="2:11" customFormat="1" ht="15" customHeight="1">
      <c r="B208" s="209"/>
      <c r="C208" s="186"/>
      <c r="D208" s="186"/>
      <c r="E208" s="186"/>
      <c r="F208" s="207"/>
      <c r="G208" s="186"/>
      <c r="H208" s="186"/>
      <c r="I208" s="186"/>
      <c r="J208" s="186"/>
      <c r="K208" s="230"/>
    </row>
    <row r="209" spans="2:11" customFormat="1" ht="15" customHeight="1">
      <c r="B209" s="209"/>
      <c r="C209" s="186" t="s">
        <v>1135</v>
      </c>
      <c r="D209" s="186"/>
      <c r="E209" s="186"/>
      <c r="F209" s="207" t="s">
        <v>80</v>
      </c>
      <c r="G209" s="186"/>
      <c r="H209" s="304" t="s">
        <v>1197</v>
      </c>
      <c r="I209" s="304"/>
      <c r="J209" s="304"/>
      <c r="K209" s="230"/>
    </row>
    <row r="210" spans="2:11" customFormat="1" ht="15" customHeight="1">
      <c r="B210" s="209"/>
      <c r="C210" s="186"/>
      <c r="D210" s="186"/>
      <c r="E210" s="186"/>
      <c r="F210" s="207" t="s">
        <v>1030</v>
      </c>
      <c r="G210" s="186"/>
      <c r="H210" s="304" t="s">
        <v>1031</v>
      </c>
      <c r="I210" s="304"/>
      <c r="J210" s="304"/>
      <c r="K210" s="230"/>
    </row>
    <row r="211" spans="2:11" customFormat="1" ht="15" customHeight="1">
      <c r="B211" s="209"/>
      <c r="C211" s="186"/>
      <c r="D211" s="186"/>
      <c r="E211" s="186"/>
      <c r="F211" s="207" t="s">
        <v>1028</v>
      </c>
      <c r="G211" s="186"/>
      <c r="H211" s="304" t="s">
        <v>1198</v>
      </c>
      <c r="I211" s="304"/>
      <c r="J211" s="304"/>
      <c r="K211" s="230"/>
    </row>
    <row r="212" spans="2:11" customFormat="1" ht="15" customHeight="1">
      <c r="B212" s="254"/>
      <c r="C212" s="186"/>
      <c r="D212" s="186"/>
      <c r="E212" s="186"/>
      <c r="F212" s="207" t="s">
        <v>1032</v>
      </c>
      <c r="G212" s="243"/>
      <c r="H212" s="305" t="s">
        <v>1033</v>
      </c>
      <c r="I212" s="305"/>
      <c r="J212" s="305"/>
      <c r="K212" s="255"/>
    </row>
    <row r="213" spans="2:11" customFormat="1" ht="15" customHeight="1">
      <c r="B213" s="254"/>
      <c r="C213" s="186"/>
      <c r="D213" s="186"/>
      <c r="E213" s="186"/>
      <c r="F213" s="207" t="s">
        <v>1034</v>
      </c>
      <c r="G213" s="243"/>
      <c r="H213" s="305" t="s">
        <v>1199</v>
      </c>
      <c r="I213" s="305"/>
      <c r="J213" s="305"/>
      <c r="K213" s="255"/>
    </row>
    <row r="214" spans="2:11" customFormat="1" ht="15" customHeight="1">
      <c r="B214" s="254"/>
      <c r="C214" s="186"/>
      <c r="D214" s="186"/>
      <c r="E214" s="186"/>
      <c r="F214" s="207"/>
      <c r="G214" s="243"/>
      <c r="H214" s="234"/>
      <c r="I214" s="234"/>
      <c r="J214" s="234"/>
      <c r="K214" s="255"/>
    </row>
    <row r="215" spans="2:11" customFormat="1" ht="15" customHeight="1">
      <c r="B215" s="254"/>
      <c r="C215" s="186" t="s">
        <v>1159</v>
      </c>
      <c r="D215" s="186"/>
      <c r="E215" s="186"/>
      <c r="F215" s="207">
        <v>1</v>
      </c>
      <c r="G215" s="243"/>
      <c r="H215" s="305" t="s">
        <v>1200</v>
      </c>
      <c r="I215" s="305"/>
      <c r="J215" s="305"/>
      <c r="K215" s="255"/>
    </row>
    <row r="216" spans="2:11" customFormat="1" ht="15" customHeight="1">
      <c r="B216" s="254"/>
      <c r="C216" s="186"/>
      <c r="D216" s="186"/>
      <c r="E216" s="186"/>
      <c r="F216" s="207">
        <v>2</v>
      </c>
      <c r="G216" s="243"/>
      <c r="H216" s="305" t="s">
        <v>1201</v>
      </c>
      <c r="I216" s="305"/>
      <c r="J216" s="305"/>
      <c r="K216" s="255"/>
    </row>
    <row r="217" spans="2:11" customFormat="1" ht="15" customHeight="1">
      <c r="B217" s="254"/>
      <c r="C217" s="186"/>
      <c r="D217" s="186"/>
      <c r="E217" s="186"/>
      <c r="F217" s="207">
        <v>3</v>
      </c>
      <c r="G217" s="243"/>
      <c r="H217" s="305" t="s">
        <v>1202</v>
      </c>
      <c r="I217" s="305"/>
      <c r="J217" s="305"/>
      <c r="K217" s="255"/>
    </row>
    <row r="218" spans="2:11" customFormat="1" ht="15" customHeight="1">
      <c r="B218" s="254"/>
      <c r="C218" s="186"/>
      <c r="D218" s="186"/>
      <c r="E218" s="186"/>
      <c r="F218" s="207">
        <v>4</v>
      </c>
      <c r="G218" s="243"/>
      <c r="H218" s="305" t="s">
        <v>1203</v>
      </c>
      <c r="I218" s="305"/>
      <c r="J218" s="305"/>
      <c r="K218" s="255"/>
    </row>
    <row r="219" spans="2:11" customFormat="1" ht="12.75" customHeight="1">
      <c r="B219" s="256"/>
      <c r="C219" s="257"/>
      <c r="D219" s="257"/>
      <c r="E219" s="257"/>
      <c r="F219" s="257"/>
      <c r="G219" s="257"/>
      <c r="H219" s="257"/>
      <c r="I219" s="257"/>
      <c r="J219" s="257"/>
      <c r="K219" s="25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2025-06 - Oprava fasády a...</vt:lpstr>
      <vt:lpstr>Pokyny pro vyplnění</vt:lpstr>
      <vt:lpstr>'2025-06 - Oprava fasády a...'!Názvy_tisku</vt:lpstr>
      <vt:lpstr>'Rekapitulace stavby'!Názvy_tisku</vt:lpstr>
      <vt:lpstr>'2025-06 - Oprava fasády 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PCPAVEL\Pavel Kolar</dc:creator>
  <cp:lastModifiedBy>Babický Zbyněk</cp:lastModifiedBy>
  <dcterms:created xsi:type="dcterms:W3CDTF">2025-07-07T11:17:13Z</dcterms:created>
  <dcterms:modified xsi:type="dcterms:W3CDTF">2025-07-17T09:32:00Z</dcterms:modified>
</cp:coreProperties>
</file>