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:\VEŘEJNÉ ZAKÁZKY\VŘ moje\VZ 2025\PENZION\"/>
    </mc:Choice>
  </mc:AlternateContent>
  <xr:revisionPtr revIDLastSave="0" documentId="13_ncr:1_{4CF4D012-8F84-47B9-968D-38ADB79F6FD2}" xr6:coauthVersionLast="47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Rekapitulace stavby" sheetId="1" r:id="rId1"/>
    <sheet name="01 - STAVEBNÍ ÚPRAVY" sheetId="2" r:id="rId2"/>
    <sheet name="02 - TRUHLÁŘSKÉ VÝROBKY" sheetId="3" r:id="rId3"/>
    <sheet name="03 - ZDRAVOTNÍ TECHNIKA" sheetId="4" r:id="rId4"/>
    <sheet name="04 - ELEKTRO - SILNOPROUD" sheetId="5" r:id="rId5"/>
    <sheet name="05 - ELEKTRO - SLABOPROUD" sheetId="6" r:id="rId6"/>
    <sheet name="06 - VYTÁPĚNÍ" sheetId="7" r:id="rId7"/>
    <sheet name="07 - VZDUCHOTECHNIKA" sheetId="8" r:id="rId8"/>
    <sheet name="08 - INTERIEROVÉ VYBAVENÍ" sheetId="9" state="hidden" r:id="rId9"/>
    <sheet name="09 - DOPRAVNÍ ZNAČENÍ" sheetId="10" r:id="rId10"/>
    <sheet name="10 - VEDLEJŠÍ ROZPOČTOVÉ ..." sheetId="11" r:id="rId11"/>
  </sheets>
  <definedNames>
    <definedName name="_xlnm._FilterDatabase" localSheetId="1" hidden="1">'01 - STAVEBNÍ ÚPRAVY'!$C$139:$K$1209</definedName>
    <definedName name="_xlnm._FilterDatabase" localSheetId="2" hidden="1">'02 - TRUHLÁŘSKÉ VÝROBKY'!$C$116:$K$163</definedName>
    <definedName name="_xlnm._FilterDatabase" localSheetId="3" hidden="1">'03 - ZDRAVOTNÍ TECHNIKA'!$C$119:$K$360</definedName>
    <definedName name="_xlnm._FilterDatabase" localSheetId="4" hidden="1">'04 - ELEKTRO - SILNOPROUD'!$C$120:$K$295</definedName>
    <definedName name="_xlnm._FilterDatabase" localSheetId="5" hidden="1">'05 - ELEKTRO - SLABOPROUD'!$C$130:$K$370</definedName>
    <definedName name="_xlnm._FilterDatabase" localSheetId="6" hidden="1">'06 - VYTÁPĚNÍ'!$C$120:$K$254</definedName>
    <definedName name="_xlnm._FilterDatabase" localSheetId="7" hidden="1">'07 - VZDUCHOTECHNIKA'!$C$117:$K$147</definedName>
    <definedName name="_xlnm._FilterDatabase" localSheetId="8" hidden="1">'08 - INTERIEROVÉ VYBAVENÍ'!$C$116:$K$186</definedName>
    <definedName name="_xlnm._FilterDatabase" localSheetId="9" hidden="1">'09 - DOPRAVNÍ ZNAČENÍ'!$C$116:$K$120</definedName>
    <definedName name="_xlnm._FilterDatabase" localSheetId="10" hidden="1">'10 - VEDLEJŠÍ ROZPOČTOVÉ ...'!$C$116:$K$133</definedName>
    <definedName name="_xlnm.Print_Titles" localSheetId="1">'01 - STAVEBNÍ ÚPRAVY'!$139:$139</definedName>
    <definedName name="_xlnm.Print_Titles" localSheetId="2">'02 - TRUHLÁŘSKÉ VÝROBKY'!$116:$116</definedName>
    <definedName name="_xlnm.Print_Titles" localSheetId="3">'03 - ZDRAVOTNÍ TECHNIKA'!$119:$119</definedName>
    <definedName name="_xlnm.Print_Titles" localSheetId="4">'04 - ELEKTRO - SILNOPROUD'!$120:$120</definedName>
    <definedName name="_xlnm.Print_Titles" localSheetId="5">'05 - ELEKTRO - SLABOPROUD'!$130:$130</definedName>
    <definedName name="_xlnm.Print_Titles" localSheetId="6">'06 - VYTÁPĚNÍ'!$120:$120</definedName>
    <definedName name="_xlnm.Print_Titles" localSheetId="7">'07 - VZDUCHOTECHNIKA'!$117:$117</definedName>
    <definedName name="_xlnm.Print_Titles" localSheetId="8">'08 - INTERIEROVÉ VYBAVENÍ'!$116:$116</definedName>
    <definedName name="_xlnm.Print_Titles" localSheetId="9">'09 - DOPRAVNÍ ZNAČENÍ'!$116:$116</definedName>
    <definedName name="_xlnm.Print_Titles" localSheetId="10">'10 - VEDLEJŠÍ ROZPOČTOVÉ ...'!$116:$116</definedName>
    <definedName name="_xlnm.Print_Titles" localSheetId="0">'Rekapitulace stavby'!$64:$64</definedName>
    <definedName name="_xlnm.Print_Area" localSheetId="1">'01 - STAVEBNÍ ÚPRAVY'!$C$82:$J$121,'01 - STAVEBNÍ ÚPRAVY'!$C$127:$J$1209</definedName>
    <definedName name="_xlnm.Print_Area" localSheetId="2">'02 - TRUHLÁŘSKÉ VÝROBKY'!$C$82:$J$98,'02 - TRUHLÁŘSKÉ VÝROBKY'!$C$104:$J$163</definedName>
    <definedName name="_xlnm.Print_Area" localSheetId="3">'03 - ZDRAVOTNÍ TECHNIKA'!$C$82:$J$101,'03 - ZDRAVOTNÍ TECHNIKA'!$C$107:$J$360</definedName>
    <definedName name="_xlnm.Print_Area" localSheetId="4">'04 - ELEKTRO - SILNOPROUD'!$C$82:$J$102,'04 - ELEKTRO - SILNOPROUD'!$C$108:$J$295</definedName>
    <definedName name="_xlnm.Print_Area" localSheetId="5">'05 - ELEKTRO - SLABOPROUD'!$C$82:$J$112,'05 - ELEKTRO - SLABOPROUD'!$C$118:$J$370</definedName>
    <definedName name="_xlnm.Print_Area" localSheetId="6">'06 - VYTÁPĚNÍ'!$C$82:$J$102,'06 - VYTÁPĚNÍ'!$C$108:$J$254</definedName>
    <definedName name="_xlnm.Print_Area" localSheetId="7">'07 - VZDUCHOTECHNIKA'!$C$82:$J$99,'07 - VZDUCHOTECHNIKA'!$C$105:$J$147</definedName>
    <definedName name="_xlnm.Print_Area" localSheetId="8">'08 - INTERIEROVÉ VYBAVENÍ'!$C$82:$J$98,'08 - INTERIEROVÉ VYBAVENÍ'!$C$104:$J$186</definedName>
    <definedName name="_xlnm.Print_Area" localSheetId="9">'09 - DOPRAVNÍ ZNAČENÍ'!$C$82:$J$98,'09 - DOPRAVNÍ ZNAČENÍ'!$C$104:$J$120</definedName>
    <definedName name="_xlnm.Print_Area" localSheetId="10">'10 - VEDLEJŠÍ ROZPOČTOVÉ ...'!$C$82:$J$98,'10 - VEDLEJŠÍ ROZPOČTOVÉ ...'!$C$104:$J$133</definedName>
    <definedName name="_xlnm.Print_Area" localSheetId="0">'Rekapitulace stavby'!$D$4:$AO$48,'Rekapitulace stavby'!$C$54:$AQ$77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76" i="1" s="1"/>
  <c r="J35" i="11"/>
  <c r="AX76" i="1"/>
  <c r="BI133" i="11"/>
  <c r="BH133" i="11"/>
  <c r="BG133" i="11"/>
  <c r="BF133" i="11"/>
  <c r="T133" i="11"/>
  <c r="R133" i="11"/>
  <c r="P133" i="11"/>
  <c r="BI132" i="11"/>
  <c r="BH132" i="11"/>
  <c r="BG132" i="11"/>
  <c r="BF132" i="11"/>
  <c r="T132" i="11"/>
  <c r="R132" i="11"/>
  <c r="P132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7" i="11"/>
  <c r="BH127" i="11"/>
  <c r="BG127" i="11"/>
  <c r="BF127" i="11"/>
  <c r="T127" i="11"/>
  <c r="R127" i="11"/>
  <c r="P127" i="11"/>
  <c r="BI125" i="11"/>
  <c r="BH125" i="11"/>
  <c r="BG125" i="11"/>
  <c r="BF125" i="11"/>
  <c r="T125" i="11"/>
  <c r="R125" i="11"/>
  <c r="P125" i="11"/>
  <c r="BI123" i="11"/>
  <c r="BH123" i="11"/>
  <c r="BG123" i="11"/>
  <c r="BF123" i="11"/>
  <c r="T123" i="11"/>
  <c r="R123" i="11"/>
  <c r="P123" i="11"/>
  <c r="BI121" i="11"/>
  <c r="BH121" i="11"/>
  <c r="BG121" i="11"/>
  <c r="BF121" i="11"/>
  <c r="T121" i="11"/>
  <c r="R121" i="11"/>
  <c r="P121" i="11"/>
  <c r="BI119" i="11"/>
  <c r="BH119" i="11"/>
  <c r="BG119" i="11"/>
  <c r="BF119" i="11"/>
  <c r="T119" i="11"/>
  <c r="R119" i="11"/>
  <c r="P119" i="11"/>
  <c r="J114" i="11"/>
  <c r="J113" i="11"/>
  <c r="F113" i="11"/>
  <c r="F111" i="11"/>
  <c r="E109" i="11"/>
  <c r="J92" i="11"/>
  <c r="J91" i="11"/>
  <c r="F91" i="11"/>
  <c r="F89" i="11"/>
  <c r="E87" i="11"/>
  <c r="J18" i="11"/>
  <c r="E18" i="11"/>
  <c r="F114" i="11" s="1"/>
  <c r="J17" i="11"/>
  <c r="J12" i="11"/>
  <c r="J111" i="11"/>
  <c r="E7" i="11"/>
  <c r="E85" i="11" s="1"/>
  <c r="J37" i="10"/>
  <c r="J36" i="10"/>
  <c r="AY75" i="1" s="1"/>
  <c r="J35" i="10"/>
  <c r="AX75" i="1"/>
  <c r="BI119" i="10"/>
  <c r="BH119" i="10"/>
  <c r="F36" i="10" s="1"/>
  <c r="BC75" i="1" s="1"/>
  <c r="BG119" i="10"/>
  <c r="F35" i="10" s="1"/>
  <c r="BB75" i="1" s="1"/>
  <c r="BF119" i="10"/>
  <c r="T119" i="10"/>
  <c r="T118" i="10" s="1"/>
  <c r="T117" i="10" s="1"/>
  <c r="R119" i="10"/>
  <c r="R118" i="10" s="1"/>
  <c r="R117" i="10" s="1"/>
  <c r="P119" i="10"/>
  <c r="P118" i="10" s="1"/>
  <c r="P117" i="10" s="1"/>
  <c r="AU75" i="1" s="1"/>
  <c r="J114" i="10"/>
  <c r="J113" i="10"/>
  <c r="F113" i="10"/>
  <c r="F111" i="10"/>
  <c r="E109" i="10"/>
  <c r="J92" i="10"/>
  <c r="J91" i="10"/>
  <c r="F91" i="10"/>
  <c r="F89" i="10"/>
  <c r="E87" i="10"/>
  <c r="J18" i="10"/>
  <c r="E18" i="10"/>
  <c r="F92" i="10" s="1"/>
  <c r="J17" i="10"/>
  <c r="J12" i="10"/>
  <c r="J111" i="10" s="1"/>
  <c r="E7" i="10"/>
  <c r="E107" i="10" s="1"/>
  <c r="J37" i="9"/>
  <c r="J36" i="9"/>
  <c r="AY74" i="1" s="1"/>
  <c r="J35" i="9"/>
  <c r="AX74" i="1" s="1"/>
  <c r="BI185" i="9"/>
  <c r="BH185" i="9"/>
  <c r="BG185" i="9"/>
  <c r="BF185" i="9"/>
  <c r="T185" i="9"/>
  <c r="R185" i="9"/>
  <c r="P185" i="9"/>
  <c r="BI182" i="9"/>
  <c r="BH182" i="9"/>
  <c r="BG182" i="9"/>
  <c r="BF182" i="9"/>
  <c r="T182" i="9"/>
  <c r="R182" i="9"/>
  <c r="P182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4" i="9"/>
  <c r="BH174" i="9"/>
  <c r="BG174" i="9"/>
  <c r="BF174" i="9"/>
  <c r="T174" i="9"/>
  <c r="R174" i="9"/>
  <c r="P174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7" i="9"/>
  <c r="BH167" i="9"/>
  <c r="BG167" i="9"/>
  <c r="BF167" i="9"/>
  <c r="T167" i="9"/>
  <c r="R167" i="9"/>
  <c r="P167" i="9"/>
  <c r="BI164" i="9"/>
  <c r="BH164" i="9"/>
  <c r="BG164" i="9"/>
  <c r="BF164" i="9"/>
  <c r="T164" i="9"/>
  <c r="R164" i="9"/>
  <c r="P164" i="9"/>
  <c r="BI161" i="9"/>
  <c r="BH161" i="9"/>
  <c r="BG161" i="9"/>
  <c r="BF161" i="9"/>
  <c r="T161" i="9"/>
  <c r="R161" i="9"/>
  <c r="P161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R155" i="9"/>
  <c r="P155" i="9"/>
  <c r="BI152" i="9"/>
  <c r="BH152" i="9"/>
  <c r="BG152" i="9"/>
  <c r="BF152" i="9"/>
  <c r="T152" i="9"/>
  <c r="R152" i="9"/>
  <c r="P152" i="9"/>
  <c r="BI149" i="9"/>
  <c r="BH149" i="9"/>
  <c r="BG149" i="9"/>
  <c r="BF149" i="9"/>
  <c r="T149" i="9"/>
  <c r="R149" i="9"/>
  <c r="P149" i="9"/>
  <c r="BI146" i="9"/>
  <c r="BH146" i="9"/>
  <c r="BG146" i="9"/>
  <c r="BF146" i="9"/>
  <c r="T146" i="9"/>
  <c r="R146" i="9"/>
  <c r="P146" i="9"/>
  <c r="BI143" i="9"/>
  <c r="BH143" i="9"/>
  <c r="BG143" i="9"/>
  <c r="BF143" i="9"/>
  <c r="T143" i="9"/>
  <c r="R143" i="9"/>
  <c r="P143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4" i="9"/>
  <c r="BH134" i="9"/>
  <c r="BG134" i="9"/>
  <c r="BF134" i="9"/>
  <c r="T134" i="9"/>
  <c r="R134" i="9"/>
  <c r="P134" i="9"/>
  <c r="BI131" i="9"/>
  <c r="BH131" i="9"/>
  <c r="BG131" i="9"/>
  <c r="BF131" i="9"/>
  <c r="T131" i="9"/>
  <c r="R131" i="9"/>
  <c r="P131" i="9"/>
  <c r="BI128" i="9"/>
  <c r="BH128" i="9"/>
  <c r="BG128" i="9"/>
  <c r="BF128" i="9"/>
  <c r="T128" i="9"/>
  <c r="R128" i="9"/>
  <c r="P128" i="9"/>
  <c r="BI125" i="9"/>
  <c r="BH125" i="9"/>
  <c r="BG125" i="9"/>
  <c r="BF125" i="9"/>
  <c r="T125" i="9"/>
  <c r="R125" i="9"/>
  <c r="P125" i="9"/>
  <c r="BI122" i="9"/>
  <c r="BH122" i="9"/>
  <c r="BG122" i="9"/>
  <c r="BF122" i="9"/>
  <c r="T122" i="9"/>
  <c r="R122" i="9"/>
  <c r="P122" i="9"/>
  <c r="BI119" i="9"/>
  <c r="BH119" i="9"/>
  <c r="BG119" i="9"/>
  <c r="BF119" i="9"/>
  <c r="T119" i="9"/>
  <c r="R119" i="9"/>
  <c r="P119" i="9"/>
  <c r="J114" i="9"/>
  <c r="J113" i="9"/>
  <c r="F113" i="9"/>
  <c r="F111" i="9"/>
  <c r="E109" i="9"/>
  <c r="J92" i="9"/>
  <c r="J91" i="9"/>
  <c r="F91" i="9"/>
  <c r="F89" i="9"/>
  <c r="E87" i="9"/>
  <c r="J18" i="9"/>
  <c r="E18" i="9"/>
  <c r="F114" i="9" s="1"/>
  <c r="J17" i="9"/>
  <c r="J12" i="9"/>
  <c r="J111" i="9" s="1"/>
  <c r="E7" i="9"/>
  <c r="E85" i="9" s="1"/>
  <c r="J37" i="8"/>
  <c r="J36" i="8"/>
  <c r="AY73" i="1" s="1"/>
  <c r="J35" i="8"/>
  <c r="AX73" i="1" s="1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38" i="8"/>
  <c r="BH138" i="8"/>
  <c r="BG138" i="8"/>
  <c r="BF138" i="8"/>
  <c r="T138" i="8"/>
  <c r="R138" i="8"/>
  <c r="P138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BI120" i="8"/>
  <c r="BH120" i="8"/>
  <c r="BG120" i="8"/>
  <c r="BF120" i="8"/>
  <c r="T120" i="8"/>
  <c r="R120" i="8"/>
  <c r="P120" i="8"/>
  <c r="J115" i="8"/>
  <c r="J114" i="8"/>
  <c r="F114" i="8"/>
  <c r="F112" i="8"/>
  <c r="E110" i="8"/>
  <c r="J92" i="8"/>
  <c r="J91" i="8"/>
  <c r="F91" i="8"/>
  <c r="F89" i="8"/>
  <c r="E87" i="8"/>
  <c r="J18" i="8"/>
  <c r="E18" i="8"/>
  <c r="F115" i="8" s="1"/>
  <c r="J17" i="8"/>
  <c r="J12" i="8"/>
  <c r="J89" i="8" s="1"/>
  <c r="E7" i="8"/>
  <c r="E108" i="8" s="1"/>
  <c r="J37" i="7"/>
  <c r="J36" i="7"/>
  <c r="AY72" i="1" s="1"/>
  <c r="J35" i="7"/>
  <c r="AX72" i="1" s="1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3" i="7"/>
  <c r="BH123" i="7"/>
  <c r="BG123" i="7"/>
  <c r="BF123" i="7"/>
  <c r="T123" i="7"/>
  <c r="R123" i="7"/>
  <c r="P123" i="7"/>
  <c r="J118" i="7"/>
  <c r="J117" i="7"/>
  <c r="F117" i="7"/>
  <c r="F115" i="7"/>
  <c r="E113" i="7"/>
  <c r="J92" i="7"/>
  <c r="J91" i="7"/>
  <c r="F91" i="7"/>
  <c r="F89" i="7"/>
  <c r="E87" i="7"/>
  <c r="J18" i="7"/>
  <c r="E18" i="7"/>
  <c r="F92" i="7" s="1"/>
  <c r="J17" i="7"/>
  <c r="J12" i="7"/>
  <c r="J115" i="7" s="1"/>
  <c r="E7" i="7"/>
  <c r="E111" i="7" s="1"/>
  <c r="J37" i="6"/>
  <c r="J36" i="6"/>
  <c r="AY71" i="1" s="1"/>
  <c r="J35" i="6"/>
  <c r="AX71" i="1"/>
  <c r="BI369" i="6"/>
  <c r="BH369" i="6"/>
  <c r="BG369" i="6"/>
  <c r="BF369" i="6"/>
  <c r="T369" i="6"/>
  <c r="T368" i="6" s="1"/>
  <c r="R369" i="6"/>
  <c r="R368" i="6" s="1"/>
  <c r="P369" i="6"/>
  <c r="P368" i="6" s="1"/>
  <c r="BI366" i="6"/>
  <c r="BH366" i="6"/>
  <c r="BG366" i="6"/>
  <c r="BF366" i="6"/>
  <c r="T366" i="6"/>
  <c r="R366" i="6"/>
  <c r="P366" i="6"/>
  <c r="BI363" i="6"/>
  <c r="BH363" i="6"/>
  <c r="BG363" i="6"/>
  <c r="BF363" i="6"/>
  <c r="T363" i="6"/>
  <c r="R363" i="6"/>
  <c r="P363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9" i="6"/>
  <c r="BH349" i="6"/>
  <c r="BG349" i="6"/>
  <c r="BF349" i="6"/>
  <c r="T349" i="6"/>
  <c r="R349" i="6"/>
  <c r="P349" i="6"/>
  <c r="BI347" i="6"/>
  <c r="BH347" i="6"/>
  <c r="BG347" i="6"/>
  <c r="BF347" i="6"/>
  <c r="T347" i="6"/>
  <c r="R347" i="6"/>
  <c r="P347" i="6"/>
  <c r="BI345" i="6"/>
  <c r="BH345" i="6"/>
  <c r="BG345" i="6"/>
  <c r="BF345" i="6"/>
  <c r="T345" i="6"/>
  <c r="R345" i="6"/>
  <c r="P345" i="6"/>
  <c r="BI343" i="6"/>
  <c r="BH343" i="6"/>
  <c r="BG343" i="6"/>
  <c r="BF343" i="6"/>
  <c r="T343" i="6"/>
  <c r="R343" i="6"/>
  <c r="P343" i="6"/>
  <c r="BI341" i="6"/>
  <c r="BH341" i="6"/>
  <c r="BG341" i="6"/>
  <c r="BF341" i="6"/>
  <c r="T341" i="6"/>
  <c r="R341" i="6"/>
  <c r="P341" i="6"/>
  <c r="BI339" i="6"/>
  <c r="BH339" i="6"/>
  <c r="BG339" i="6"/>
  <c r="BF339" i="6"/>
  <c r="T339" i="6"/>
  <c r="R339" i="6"/>
  <c r="P339" i="6"/>
  <c r="BI336" i="6"/>
  <c r="BH336" i="6"/>
  <c r="BG336" i="6"/>
  <c r="BF336" i="6"/>
  <c r="T336" i="6"/>
  <c r="T335" i="6"/>
  <c r="R336" i="6"/>
  <c r="R335" i="6" s="1"/>
  <c r="P336" i="6"/>
  <c r="P335" i="6" s="1"/>
  <c r="BI333" i="6"/>
  <c r="BH333" i="6"/>
  <c r="BG333" i="6"/>
  <c r="BF333" i="6"/>
  <c r="T333" i="6"/>
  <c r="R333" i="6"/>
  <c r="P333" i="6"/>
  <c r="BI331" i="6"/>
  <c r="BH331" i="6"/>
  <c r="BG331" i="6"/>
  <c r="BF331" i="6"/>
  <c r="T331" i="6"/>
  <c r="R331" i="6"/>
  <c r="P331" i="6"/>
  <c r="BI329" i="6"/>
  <c r="BH329" i="6"/>
  <c r="BG329" i="6"/>
  <c r="BF329" i="6"/>
  <c r="T329" i="6"/>
  <c r="R329" i="6"/>
  <c r="P329" i="6"/>
  <c r="BI327" i="6"/>
  <c r="BH327" i="6"/>
  <c r="BG327" i="6"/>
  <c r="BF327" i="6"/>
  <c r="T327" i="6"/>
  <c r="R327" i="6"/>
  <c r="P327" i="6"/>
  <c r="BI325" i="6"/>
  <c r="BH325" i="6"/>
  <c r="BG325" i="6"/>
  <c r="BF325" i="6"/>
  <c r="T325" i="6"/>
  <c r="R325" i="6"/>
  <c r="P325" i="6"/>
  <c r="BI323" i="6"/>
  <c r="BH323" i="6"/>
  <c r="BG323" i="6"/>
  <c r="BF323" i="6"/>
  <c r="T323" i="6"/>
  <c r="R323" i="6"/>
  <c r="P323" i="6"/>
  <c r="BI321" i="6"/>
  <c r="BH321" i="6"/>
  <c r="BG321" i="6"/>
  <c r="BF321" i="6"/>
  <c r="T321" i="6"/>
  <c r="R321" i="6"/>
  <c r="P321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5" i="6"/>
  <c r="BH315" i="6"/>
  <c r="BG315" i="6"/>
  <c r="BF315" i="6"/>
  <c r="T315" i="6"/>
  <c r="R315" i="6"/>
  <c r="P315" i="6"/>
  <c r="BI312" i="6"/>
  <c r="BH312" i="6"/>
  <c r="BG312" i="6"/>
  <c r="BF312" i="6"/>
  <c r="T312" i="6"/>
  <c r="R312" i="6"/>
  <c r="P312" i="6"/>
  <c r="BI309" i="6"/>
  <c r="BH309" i="6"/>
  <c r="BG309" i="6"/>
  <c r="BF309" i="6"/>
  <c r="T309" i="6"/>
  <c r="R309" i="6"/>
  <c r="P309" i="6"/>
  <c r="BI307" i="6"/>
  <c r="BH307" i="6"/>
  <c r="BG307" i="6"/>
  <c r="BF307" i="6"/>
  <c r="T307" i="6"/>
  <c r="R307" i="6"/>
  <c r="P307" i="6"/>
  <c r="BI305" i="6"/>
  <c r="BH305" i="6"/>
  <c r="BG305" i="6"/>
  <c r="BF305" i="6"/>
  <c r="T305" i="6"/>
  <c r="R305" i="6"/>
  <c r="P305" i="6"/>
  <c r="BI302" i="6"/>
  <c r="BH302" i="6"/>
  <c r="BG302" i="6"/>
  <c r="BF302" i="6"/>
  <c r="T302" i="6"/>
  <c r="R302" i="6"/>
  <c r="P302" i="6"/>
  <c r="BI300" i="6"/>
  <c r="BH300" i="6"/>
  <c r="BG300" i="6"/>
  <c r="BF300" i="6"/>
  <c r="T300" i="6"/>
  <c r="R300" i="6"/>
  <c r="P300" i="6"/>
  <c r="BI298" i="6"/>
  <c r="BH298" i="6"/>
  <c r="BG298" i="6"/>
  <c r="BF298" i="6"/>
  <c r="T298" i="6"/>
  <c r="R298" i="6"/>
  <c r="P298" i="6"/>
  <c r="BI296" i="6"/>
  <c r="BH296" i="6"/>
  <c r="BG296" i="6"/>
  <c r="BF296" i="6"/>
  <c r="T296" i="6"/>
  <c r="R296" i="6"/>
  <c r="P296" i="6"/>
  <c r="BI294" i="6"/>
  <c r="BH294" i="6"/>
  <c r="BG294" i="6"/>
  <c r="BF294" i="6"/>
  <c r="T294" i="6"/>
  <c r="R294" i="6"/>
  <c r="P294" i="6"/>
  <c r="BI292" i="6"/>
  <c r="BH292" i="6"/>
  <c r="BG292" i="6"/>
  <c r="BF292" i="6"/>
  <c r="T292" i="6"/>
  <c r="R292" i="6"/>
  <c r="P292" i="6"/>
  <c r="BI290" i="6"/>
  <c r="BH290" i="6"/>
  <c r="BG290" i="6"/>
  <c r="BF290" i="6"/>
  <c r="T290" i="6"/>
  <c r="R290" i="6"/>
  <c r="P290" i="6"/>
  <c r="BI288" i="6"/>
  <c r="BH288" i="6"/>
  <c r="BG288" i="6"/>
  <c r="BF288" i="6"/>
  <c r="T288" i="6"/>
  <c r="R288" i="6"/>
  <c r="P288" i="6"/>
  <c r="BI286" i="6"/>
  <c r="BH286" i="6"/>
  <c r="BG286" i="6"/>
  <c r="BF286" i="6"/>
  <c r="T286" i="6"/>
  <c r="R286" i="6"/>
  <c r="P286" i="6"/>
  <c r="BI284" i="6"/>
  <c r="BH284" i="6"/>
  <c r="BG284" i="6"/>
  <c r="BF284" i="6"/>
  <c r="T284" i="6"/>
  <c r="R284" i="6"/>
  <c r="P284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8" i="6"/>
  <c r="BH278" i="6"/>
  <c r="BG278" i="6"/>
  <c r="BF278" i="6"/>
  <c r="T278" i="6"/>
  <c r="R278" i="6"/>
  <c r="P278" i="6"/>
  <c r="BI276" i="6"/>
  <c r="BH276" i="6"/>
  <c r="BG276" i="6"/>
  <c r="BF276" i="6"/>
  <c r="T276" i="6"/>
  <c r="R276" i="6"/>
  <c r="P276" i="6"/>
  <c r="BI273" i="6"/>
  <c r="BH273" i="6"/>
  <c r="BG273" i="6"/>
  <c r="BF273" i="6"/>
  <c r="T273" i="6"/>
  <c r="R273" i="6"/>
  <c r="P273" i="6"/>
  <c r="BI271" i="6"/>
  <c r="BH271" i="6"/>
  <c r="BG271" i="6"/>
  <c r="BF271" i="6"/>
  <c r="T271" i="6"/>
  <c r="R271" i="6"/>
  <c r="P271" i="6"/>
  <c r="BI269" i="6"/>
  <c r="BH269" i="6"/>
  <c r="BG269" i="6"/>
  <c r="BF269" i="6"/>
  <c r="T269" i="6"/>
  <c r="R269" i="6"/>
  <c r="P269" i="6"/>
  <c r="BI267" i="6"/>
  <c r="BH267" i="6"/>
  <c r="BG267" i="6"/>
  <c r="BF267" i="6"/>
  <c r="T267" i="6"/>
  <c r="R267" i="6"/>
  <c r="P267" i="6"/>
  <c r="BI265" i="6"/>
  <c r="BH265" i="6"/>
  <c r="BG265" i="6"/>
  <c r="BF265" i="6"/>
  <c r="T265" i="6"/>
  <c r="R265" i="6"/>
  <c r="P265" i="6"/>
  <c r="BI263" i="6"/>
  <c r="BH263" i="6"/>
  <c r="BG263" i="6"/>
  <c r="BF263" i="6"/>
  <c r="T263" i="6"/>
  <c r="R263" i="6"/>
  <c r="P263" i="6"/>
  <c r="BI261" i="6"/>
  <c r="BH261" i="6"/>
  <c r="BG261" i="6"/>
  <c r="BF261" i="6"/>
  <c r="T261" i="6"/>
  <c r="R261" i="6"/>
  <c r="P261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5" i="6"/>
  <c r="BH255" i="6"/>
  <c r="BG255" i="6"/>
  <c r="BF255" i="6"/>
  <c r="T255" i="6"/>
  <c r="R255" i="6"/>
  <c r="P255" i="6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6" i="6"/>
  <c r="BH246" i="6"/>
  <c r="BG246" i="6"/>
  <c r="BF246" i="6"/>
  <c r="T246" i="6"/>
  <c r="R246" i="6"/>
  <c r="P246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5" i="6"/>
  <c r="BH235" i="6"/>
  <c r="BG235" i="6"/>
  <c r="BF235" i="6"/>
  <c r="T235" i="6"/>
  <c r="T234" i="6" s="1"/>
  <c r="R235" i="6"/>
  <c r="R234" i="6" s="1"/>
  <c r="P235" i="6"/>
  <c r="P234" i="6"/>
  <c r="BI232" i="6"/>
  <c r="BH232" i="6"/>
  <c r="BG232" i="6"/>
  <c r="BF232" i="6"/>
  <c r="T232" i="6"/>
  <c r="T231" i="6" s="1"/>
  <c r="R232" i="6"/>
  <c r="R231" i="6" s="1"/>
  <c r="P232" i="6"/>
  <c r="P231" i="6" s="1"/>
  <c r="BI229" i="6"/>
  <c r="BH229" i="6"/>
  <c r="BG229" i="6"/>
  <c r="BF229" i="6"/>
  <c r="T229" i="6"/>
  <c r="T228" i="6" s="1"/>
  <c r="R229" i="6"/>
  <c r="R228" i="6" s="1"/>
  <c r="P229" i="6"/>
  <c r="P228" i="6" s="1"/>
  <c r="BI225" i="6"/>
  <c r="BH225" i="6"/>
  <c r="BG225" i="6"/>
  <c r="BF225" i="6"/>
  <c r="T225" i="6"/>
  <c r="T224" i="6" s="1"/>
  <c r="R225" i="6"/>
  <c r="R224" i="6" s="1"/>
  <c r="P225" i="6"/>
  <c r="P224" i="6" s="1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J128" i="6"/>
  <c r="J127" i="6"/>
  <c r="F127" i="6"/>
  <c r="F125" i="6"/>
  <c r="E123" i="6"/>
  <c r="J92" i="6"/>
  <c r="J91" i="6"/>
  <c r="F91" i="6"/>
  <c r="F89" i="6"/>
  <c r="E87" i="6"/>
  <c r="J18" i="6"/>
  <c r="E18" i="6"/>
  <c r="F128" i="6" s="1"/>
  <c r="J17" i="6"/>
  <c r="J12" i="6"/>
  <c r="J89" i="6" s="1"/>
  <c r="E7" i="6"/>
  <c r="E121" i="6" s="1"/>
  <c r="J37" i="5"/>
  <c r="J36" i="5"/>
  <c r="AY70" i="1" s="1"/>
  <c r="J35" i="5"/>
  <c r="AX70" i="1" s="1"/>
  <c r="BI294" i="5"/>
  <c r="BH294" i="5"/>
  <c r="BG294" i="5"/>
  <c r="BF294" i="5"/>
  <c r="T294" i="5"/>
  <c r="R294" i="5"/>
  <c r="P294" i="5"/>
  <c r="BI292" i="5"/>
  <c r="BH292" i="5"/>
  <c r="BG292" i="5"/>
  <c r="BF292" i="5"/>
  <c r="T292" i="5"/>
  <c r="R292" i="5"/>
  <c r="P292" i="5"/>
  <c r="BI290" i="5"/>
  <c r="BH290" i="5"/>
  <c r="BG290" i="5"/>
  <c r="BF290" i="5"/>
  <c r="T290" i="5"/>
  <c r="R290" i="5"/>
  <c r="P290" i="5"/>
  <c r="BI287" i="5"/>
  <c r="BH287" i="5"/>
  <c r="BG287" i="5"/>
  <c r="BF287" i="5"/>
  <c r="T287" i="5"/>
  <c r="R287" i="5"/>
  <c r="P287" i="5"/>
  <c r="BI285" i="5"/>
  <c r="BH285" i="5"/>
  <c r="BG285" i="5"/>
  <c r="BF285" i="5"/>
  <c r="T285" i="5"/>
  <c r="R285" i="5"/>
  <c r="P285" i="5"/>
  <c r="BI283" i="5"/>
  <c r="BH283" i="5"/>
  <c r="BG283" i="5"/>
  <c r="BF283" i="5"/>
  <c r="T283" i="5"/>
  <c r="R283" i="5"/>
  <c r="P283" i="5"/>
  <c r="BI281" i="5"/>
  <c r="BH281" i="5"/>
  <c r="BG281" i="5"/>
  <c r="BF281" i="5"/>
  <c r="T281" i="5"/>
  <c r="R281" i="5"/>
  <c r="P281" i="5"/>
  <c r="BI279" i="5"/>
  <c r="BH279" i="5"/>
  <c r="BG279" i="5"/>
  <c r="BF279" i="5"/>
  <c r="T279" i="5"/>
  <c r="R279" i="5"/>
  <c r="P279" i="5"/>
  <c r="BI277" i="5"/>
  <c r="BH277" i="5"/>
  <c r="BG277" i="5"/>
  <c r="BF277" i="5"/>
  <c r="T277" i="5"/>
  <c r="R277" i="5"/>
  <c r="P277" i="5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68" i="5"/>
  <c r="BH268" i="5"/>
  <c r="BG268" i="5"/>
  <c r="BF268" i="5"/>
  <c r="T268" i="5"/>
  <c r="R268" i="5"/>
  <c r="P268" i="5"/>
  <c r="BI266" i="5"/>
  <c r="BH266" i="5"/>
  <c r="BG266" i="5"/>
  <c r="BF266" i="5"/>
  <c r="T266" i="5"/>
  <c r="R266" i="5"/>
  <c r="P266" i="5"/>
  <c r="BI264" i="5"/>
  <c r="BH264" i="5"/>
  <c r="BG264" i="5"/>
  <c r="BF264" i="5"/>
  <c r="T264" i="5"/>
  <c r="R264" i="5"/>
  <c r="P264" i="5"/>
  <c r="BI262" i="5"/>
  <c r="BH262" i="5"/>
  <c r="BG262" i="5"/>
  <c r="BF262" i="5"/>
  <c r="T262" i="5"/>
  <c r="R262" i="5"/>
  <c r="P262" i="5"/>
  <c r="BI259" i="5"/>
  <c r="BH259" i="5"/>
  <c r="BG259" i="5"/>
  <c r="BF259" i="5"/>
  <c r="T259" i="5"/>
  <c r="R259" i="5"/>
  <c r="P259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3" i="5"/>
  <c r="BH253" i="5"/>
  <c r="BG253" i="5"/>
  <c r="BF253" i="5"/>
  <c r="T253" i="5"/>
  <c r="R253" i="5"/>
  <c r="P253" i="5"/>
  <c r="BI251" i="5"/>
  <c r="BH251" i="5"/>
  <c r="BG251" i="5"/>
  <c r="BF251" i="5"/>
  <c r="T251" i="5"/>
  <c r="R251" i="5"/>
  <c r="P251" i="5"/>
  <c r="BI249" i="5"/>
  <c r="BH249" i="5"/>
  <c r="BG249" i="5"/>
  <c r="BF249" i="5"/>
  <c r="T249" i="5"/>
  <c r="R249" i="5"/>
  <c r="P249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4" i="5"/>
  <c r="BH224" i="5"/>
  <c r="BG224" i="5"/>
  <c r="BF224" i="5"/>
  <c r="T224" i="5"/>
  <c r="R224" i="5"/>
  <c r="P224" i="5"/>
  <c r="BI221" i="5"/>
  <c r="BH221" i="5"/>
  <c r="BG221" i="5"/>
  <c r="BF221" i="5"/>
  <c r="T221" i="5"/>
  <c r="R221" i="5"/>
  <c r="P221" i="5"/>
  <c r="BI218" i="5"/>
  <c r="BH218" i="5"/>
  <c r="BG218" i="5"/>
  <c r="BF218" i="5"/>
  <c r="T218" i="5"/>
  <c r="R218" i="5"/>
  <c r="P218" i="5"/>
  <c r="BI215" i="5"/>
  <c r="BH215" i="5"/>
  <c r="BG215" i="5"/>
  <c r="BF215" i="5"/>
  <c r="T215" i="5"/>
  <c r="R215" i="5"/>
  <c r="P215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J118" i="5"/>
  <c r="J117" i="5"/>
  <c r="F117" i="5"/>
  <c r="F115" i="5"/>
  <c r="E113" i="5"/>
  <c r="J92" i="5"/>
  <c r="J91" i="5"/>
  <c r="F91" i="5"/>
  <c r="F89" i="5"/>
  <c r="E87" i="5"/>
  <c r="J18" i="5"/>
  <c r="E18" i="5"/>
  <c r="F118" i="5" s="1"/>
  <c r="J17" i="5"/>
  <c r="J12" i="5"/>
  <c r="J115" i="5" s="1"/>
  <c r="E7" i="5"/>
  <c r="E111" i="5" s="1"/>
  <c r="J37" i="4"/>
  <c r="J36" i="4"/>
  <c r="AY69" i="1"/>
  <c r="J35" i="4"/>
  <c r="AX69" i="1" s="1"/>
  <c r="BI358" i="4"/>
  <c r="BH358" i="4"/>
  <c r="BG358" i="4"/>
  <c r="BF358" i="4"/>
  <c r="T358" i="4"/>
  <c r="T357" i="4" s="1"/>
  <c r="R358" i="4"/>
  <c r="R357" i="4" s="1"/>
  <c r="P358" i="4"/>
  <c r="P357" i="4" s="1"/>
  <c r="BI356" i="4"/>
  <c r="BH356" i="4"/>
  <c r="BG356" i="4"/>
  <c r="BF356" i="4"/>
  <c r="T356" i="4"/>
  <c r="R356" i="4"/>
  <c r="P356" i="4"/>
  <c r="BI354" i="4"/>
  <c r="BH354" i="4"/>
  <c r="BG354" i="4"/>
  <c r="BF354" i="4"/>
  <c r="T354" i="4"/>
  <c r="R354" i="4"/>
  <c r="P354" i="4"/>
  <c r="BI352" i="4"/>
  <c r="BH352" i="4"/>
  <c r="BG352" i="4"/>
  <c r="BF352" i="4"/>
  <c r="T352" i="4"/>
  <c r="R352" i="4"/>
  <c r="P352" i="4"/>
  <c r="BI350" i="4"/>
  <c r="BH350" i="4"/>
  <c r="BG350" i="4"/>
  <c r="BF350" i="4"/>
  <c r="T350" i="4"/>
  <c r="R350" i="4"/>
  <c r="P350" i="4"/>
  <c r="BI348" i="4"/>
  <c r="BH348" i="4"/>
  <c r="BG348" i="4"/>
  <c r="BF348" i="4"/>
  <c r="T348" i="4"/>
  <c r="R348" i="4"/>
  <c r="P348" i="4"/>
  <c r="BI346" i="4"/>
  <c r="BH346" i="4"/>
  <c r="BG346" i="4"/>
  <c r="BF346" i="4"/>
  <c r="T346" i="4"/>
  <c r="R346" i="4"/>
  <c r="P346" i="4"/>
  <c r="BI344" i="4"/>
  <c r="BH344" i="4"/>
  <c r="BG344" i="4"/>
  <c r="BF344" i="4"/>
  <c r="T344" i="4"/>
  <c r="R344" i="4"/>
  <c r="P344" i="4"/>
  <c r="BI341" i="4"/>
  <c r="BH341" i="4"/>
  <c r="BG341" i="4"/>
  <c r="BF341" i="4"/>
  <c r="T341" i="4"/>
  <c r="R341" i="4"/>
  <c r="P341" i="4"/>
  <c r="BI339" i="4"/>
  <c r="BH339" i="4"/>
  <c r="BG339" i="4"/>
  <c r="BF339" i="4"/>
  <c r="T339" i="4"/>
  <c r="R339" i="4"/>
  <c r="P339" i="4"/>
  <c r="BI337" i="4"/>
  <c r="BH337" i="4"/>
  <c r="BG337" i="4"/>
  <c r="BF337" i="4"/>
  <c r="T337" i="4"/>
  <c r="R337" i="4"/>
  <c r="P337" i="4"/>
  <c r="BI334" i="4"/>
  <c r="BH334" i="4"/>
  <c r="BG334" i="4"/>
  <c r="BF334" i="4"/>
  <c r="T334" i="4"/>
  <c r="R334" i="4"/>
  <c r="P334" i="4"/>
  <c r="BI332" i="4"/>
  <c r="BH332" i="4"/>
  <c r="BG332" i="4"/>
  <c r="BF332" i="4"/>
  <c r="T332" i="4"/>
  <c r="R332" i="4"/>
  <c r="P332" i="4"/>
  <c r="BI329" i="4"/>
  <c r="BH329" i="4"/>
  <c r="BG329" i="4"/>
  <c r="BF329" i="4"/>
  <c r="T329" i="4"/>
  <c r="R329" i="4"/>
  <c r="P329" i="4"/>
  <c r="BI327" i="4"/>
  <c r="BH327" i="4"/>
  <c r="BG327" i="4"/>
  <c r="BF327" i="4"/>
  <c r="T327" i="4"/>
  <c r="R327" i="4"/>
  <c r="P327" i="4"/>
  <c r="BI325" i="4"/>
  <c r="BH325" i="4"/>
  <c r="BG325" i="4"/>
  <c r="BF325" i="4"/>
  <c r="T325" i="4"/>
  <c r="R325" i="4"/>
  <c r="P325" i="4"/>
  <c r="BI323" i="4"/>
  <c r="BH323" i="4"/>
  <c r="BG323" i="4"/>
  <c r="BF323" i="4"/>
  <c r="T323" i="4"/>
  <c r="R323" i="4"/>
  <c r="P323" i="4"/>
  <c r="BI321" i="4"/>
  <c r="BH321" i="4"/>
  <c r="BG321" i="4"/>
  <c r="BF321" i="4"/>
  <c r="T321" i="4"/>
  <c r="R321" i="4"/>
  <c r="P321" i="4"/>
  <c r="BI318" i="4"/>
  <c r="BH318" i="4"/>
  <c r="BG318" i="4"/>
  <c r="BF318" i="4"/>
  <c r="T318" i="4"/>
  <c r="R318" i="4"/>
  <c r="P318" i="4"/>
  <c r="BI316" i="4"/>
  <c r="BH316" i="4"/>
  <c r="BG316" i="4"/>
  <c r="BF316" i="4"/>
  <c r="T316" i="4"/>
  <c r="R316" i="4"/>
  <c r="P316" i="4"/>
  <c r="BI314" i="4"/>
  <c r="BH314" i="4"/>
  <c r="BG314" i="4"/>
  <c r="BF314" i="4"/>
  <c r="T314" i="4"/>
  <c r="R314" i="4"/>
  <c r="P314" i="4"/>
  <c r="BI311" i="4"/>
  <c r="BH311" i="4"/>
  <c r="BG311" i="4"/>
  <c r="BF311" i="4"/>
  <c r="T311" i="4"/>
  <c r="R311" i="4"/>
  <c r="P311" i="4"/>
  <c r="BI309" i="4"/>
  <c r="BH309" i="4"/>
  <c r="BG309" i="4"/>
  <c r="BF309" i="4"/>
  <c r="T309" i="4"/>
  <c r="R309" i="4"/>
  <c r="P309" i="4"/>
  <c r="BI306" i="4"/>
  <c r="BH306" i="4"/>
  <c r="BG306" i="4"/>
  <c r="BF306" i="4"/>
  <c r="T306" i="4"/>
  <c r="R306" i="4"/>
  <c r="P306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299" i="4"/>
  <c r="BH299" i="4"/>
  <c r="BG299" i="4"/>
  <c r="BF299" i="4"/>
  <c r="T299" i="4"/>
  <c r="R299" i="4"/>
  <c r="P299" i="4"/>
  <c r="BI297" i="4"/>
  <c r="BH297" i="4"/>
  <c r="BG297" i="4"/>
  <c r="BF297" i="4"/>
  <c r="T297" i="4"/>
  <c r="R297" i="4"/>
  <c r="P297" i="4"/>
  <c r="BI294" i="4"/>
  <c r="BH294" i="4"/>
  <c r="BG294" i="4"/>
  <c r="BF294" i="4"/>
  <c r="T294" i="4"/>
  <c r="R294" i="4"/>
  <c r="P294" i="4"/>
  <c r="BI292" i="4"/>
  <c r="BH292" i="4"/>
  <c r="BG292" i="4"/>
  <c r="BF292" i="4"/>
  <c r="T292" i="4"/>
  <c r="R292" i="4"/>
  <c r="P292" i="4"/>
  <c r="BI289" i="4"/>
  <c r="BH289" i="4"/>
  <c r="BG289" i="4"/>
  <c r="BF289" i="4"/>
  <c r="T289" i="4"/>
  <c r="R289" i="4"/>
  <c r="P289" i="4"/>
  <c r="BI287" i="4"/>
  <c r="BH287" i="4"/>
  <c r="BG287" i="4"/>
  <c r="BF287" i="4"/>
  <c r="T287" i="4"/>
  <c r="R287" i="4"/>
  <c r="P287" i="4"/>
  <c r="BI284" i="4"/>
  <c r="BH284" i="4"/>
  <c r="BG284" i="4"/>
  <c r="BF284" i="4"/>
  <c r="T284" i="4"/>
  <c r="R284" i="4"/>
  <c r="P284" i="4"/>
  <c r="BI282" i="4"/>
  <c r="BH282" i="4"/>
  <c r="BG282" i="4"/>
  <c r="BF282" i="4"/>
  <c r="T282" i="4"/>
  <c r="R282" i="4"/>
  <c r="P282" i="4"/>
  <c r="BI279" i="4"/>
  <c r="BH279" i="4"/>
  <c r="BG279" i="4"/>
  <c r="BF279" i="4"/>
  <c r="T279" i="4"/>
  <c r="R279" i="4"/>
  <c r="P279" i="4"/>
  <c r="BI276" i="4"/>
  <c r="BH276" i="4"/>
  <c r="BG276" i="4"/>
  <c r="BF276" i="4"/>
  <c r="T276" i="4"/>
  <c r="R276" i="4"/>
  <c r="P276" i="4"/>
  <c r="BI273" i="4"/>
  <c r="BH273" i="4"/>
  <c r="BG273" i="4"/>
  <c r="BF273" i="4"/>
  <c r="T273" i="4"/>
  <c r="R273" i="4"/>
  <c r="P273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0" i="4"/>
  <c r="BH250" i="4"/>
  <c r="BG250" i="4"/>
  <c r="BF250" i="4"/>
  <c r="T250" i="4"/>
  <c r="R250" i="4"/>
  <c r="P250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 s="1"/>
  <c r="J17" i="4"/>
  <c r="J12" i="4"/>
  <c r="J114" i="4" s="1"/>
  <c r="E7" i="4"/>
  <c r="E110" i="4" s="1"/>
  <c r="J37" i="3"/>
  <c r="J36" i="3"/>
  <c r="AY68" i="1"/>
  <c r="J35" i="3"/>
  <c r="AX68" i="1" s="1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J114" i="3"/>
  <c r="J113" i="3"/>
  <c r="F113" i="3"/>
  <c r="F111" i="3"/>
  <c r="E109" i="3"/>
  <c r="J92" i="3"/>
  <c r="J91" i="3"/>
  <c r="F91" i="3"/>
  <c r="F89" i="3"/>
  <c r="E87" i="3"/>
  <c r="J18" i="3"/>
  <c r="E18" i="3"/>
  <c r="F114" i="3" s="1"/>
  <c r="J17" i="3"/>
  <c r="J12" i="3"/>
  <c r="J111" i="3" s="1"/>
  <c r="E7" i="3"/>
  <c r="E107" i="3" s="1"/>
  <c r="J37" i="2"/>
  <c r="J36" i="2"/>
  <c r="AY67" i="1" s="1"/>
  <c r="J35" i="2"/>
  <c r="AX67" i="1" s="1"/>
  <c r="BI1207" i="2"/>
  <c r="BH1207" i="2"/>
  <c r="BG1207" i="2"/>
  <c r="BF1207" i="2"/>
  <c r="T1207" i="2"/>
  <c r="R1207" i="2"/>
  <c r="P1207" i="2"/>
  <c r="BI1205" i="2"/>
  <c r="BH1205" i="2"/>
  <c r="BG1205" i="2"/>
  <c r="BF1205" i="2"/>
  <c r="T1205" i="2"/>
  <c r="R1205" i="2"/>
  <c r="P1205" i="2"/>
  <c r="BI1203" i="2"/>
  <c r="BH1203" i="2"/>
  <c r="BG1203" i="2"/>
  <c r="BF1203" i="2"/>
  <c r="T1203" i="2"/>
  <c r="R1203" i="2"/>
  <c r="P1203" i="2"/>
  <c r="BI1201" i="2"/>
  <c r="BH1201" i="2"/>
  <c r="BG1201" i="2"/>
  <c r="BF1201" i="2"/>
  <c r="T1201" i="2"/>
  <c r="R1201" i="2"/>
  <c r="P1201" i="2"/>
  <c r="BI1199" i="2"/>
  <c r="BH1199" i="2"/>
  <c r="BG1199" i="2"/>
  <c r="BF1199" i="2"/>
  <c r="T1199" i="2"/>
  <c r="R1199" i="2"/>
  <c r="P1199" i="2"/>
  <c r="BI1197" i="2"/>
  <c r="BH1197" i="2"/>
  <c r="BG1197" i="2"/>
  <c r="BF1197" i="2"/>
  <c r="T1197" i="2"/>
  <c r="R1197" i="2"/>
  <c r="P1197" i="2"/>
  <c r="BI1195" i="2"/>
  <c r="BH1195" i="2"/>
  <c r="BG1195" i="2"/>
  <c r="BF1195" i="2"/>
  <c r="T1195" i="2"/>
  <c r="R1195" i="2"/>
  <c r="P1195" i="2"/>
  <c r="BI1193" i="2"/>
  <c r="BH1193" i="2"/>
  <c r="BG1193" i="2"/>
  <c r="BF1193" i="2"/>
  <c r="T1193" i="2"/>
  <c r="R1193" i="2"/>
  <c r="P1193" i="2"/>
  <c r="BI1191" i="2"/>
  <c r="BH1191" i="2"/>
  <c r="BG1191" i="2"/>
  <c r="BF1191" i="2"/>
  <c r="T1191" i="2"/>
  <c r="R1191" i="2"/>
  <c r="P1191" i="2"/>
  <c r="BI1189" i="2"/>
  <c r="BH1189" i="2"/>
  <c r="BG1189" i="2"/>
  <c r="BF1189" i="2"/>
  <c r="T1189" i="2"/>
  <c r="R1189" i="2"/>
  <c r="P1189" i="2"/>
  <c r="BI1187" i="2"/>
  <c r="BH1187" i="2"/>
  <c r="BG1187" i="2"/>
  <c r="BF1187" i="2"/>
  <c r="T1187" i="2"/>
  <c r="R1187" i="2"/>
  <c r="P1187" i="2"/>
  <c r="BI1184" i="2"/>
  <c r="BH1184" i="2"/>
  <c r="BG1184" i="2"/>
  <c r="BF1184" i="2"/>
  <c r="T1184" i="2"/>
  <c r="R1184" i="2"/>
  <c r="P1184" i="2"/>
  <c r="BI1181" i="2"/>
  <c r="BH1181" i="2"/>
  <c r="BG1181" i="2"/>
  <c r="BF1181" i="2"/>
  <c r="T1181" i="2"/>
  <c r="R1181" i="2"/>
  <c r="P1181" i="2"/>
  <c r="BI1178" i="2"/>
  <c r="BH1178" i="2"/>
  <c r="BG1178" i="2"/>
  <c r="BF1178" i="2"/>
  <c r="T1178" i="2"/>
  <c r="R1178" i="2"/>
  <c r="P1178" i="2"/>
  <c r="BI1176" i="2"/>
  <c r="BH1176" i="2"/>
  <c r="BG1176" i="2"/>
  <c r="BF1176" i="2"/>
  <c r="T1176" i="2"/>
  <c r="T1175" i="2" s="1"/>
  <c r="R1176" i="2"/>
  <c r="R1175" i="2" s="1"/>
  <c r="P1176" i="2"/>
  <c r="P1175" i="2" s="1"/>
  <c r="BI1173" i="2"/>
  <c r="BH1173" i="2"/>
  <c r="BG1173" i="2"/>
  <c r="BF1173" i="2"/>
  <c r="T1173" i="2"/>
  <c r="R1173" i="2"/>
  <c r="P1173" i="2"/>
  <c r="BI1171" i="2"/>
  <c r="BH1171" i="2"/>
  <c r="BG1171" i="2"/>
  <c r="BF1171" i="2"/>
  <c r="T1171" i="2"/>
  <c r="R1171" i="2"/>
  <c r="P1171" i="2"/>
  <c r="BI1168" i="2"/>
  <c r="BH1168" i="2"/>
  <c r="BG1168" i="2"/>
  <c r="BF1168" i="2"/>
  <c r="T1168" i="2"/>
  <c r="R1168" i="2"/>
  <c r="P1168" i="2"/>
  <c r="BI1166" i="2"/>
  <c r="BH1166" i="2"/>
  <c r="BG1166" i="2"/>
  <c r="BF1166" i="2"/>
  <c r="T1166" i="2"/>
  <c r="R1166" i="2"/>
  <c r="P1166" i="2"/>
  <c r="BI1165" i="2"/>
  <c r="BH1165" i="2"/>
  <c r="BG1165" i="2"/>
  <c r="BF1165" i="2"/>
  <c r="T1165" i="2"/>
  <c r="R1165" i="2"/>
  <c r="P1165" i="2"/>
  <c r="BI1156" i="2"/>
  <c r="BH1156" i="2"/>
  <c r="BG1156" i="2"/>
  <c r="BF1156" i="2"/>
  <c r="T1156" i="2"/>
  <c r="R1156" i="2"/>
  <c r="P1156" i="2"/>
  <c r="BI1154" i="2"/>
  <c r="BH1154" i="2"/>
  <c r="BG1154" i="2"/>
  <c r="BF1154" i="2"/>
  <c r="T1154" i="2"/>
  <c r="R1154" i="2"/>
  <c r="P1154" i="2"/>
  <c r="BI1151" i="2"/>
  <c r="BH1151" i="2"/>
  <c r="BG1151" i="2"/>
  <c r="BF1151" i="2"/>
  <c r="T1151" i="2"/>
  <c r="R1151" i="2"/>
  <c r="P1151" i="2"/>
  <c r="BI1149" i="2"/>
  <c r="BH1149" i="2"/>
  <c r="BG1149" i="2"/>
  <c r="BF1149" i="2"/>
  <c r="T1149" i="2"/>
  <c r="R1149" i="2"/>
  <c r="P1149" i="2"/>
  <c r="BI1147" i="2"/>
  <c r="BH1147" i="2"/>
  <c r="BG1147" i="2"/>
  <c r="BF1147" i="2"/>
  <c r="T1147" i="2"/>
  <c r="R1147" i="2"/>
  <c r="P1147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9" i="2"/>
  <c r="BH1139" i="2"/>
  <c r="BG1139" i="2"/>
  <c r="BF1139" i="2"/>
  <c r="T1139" i="2"/>
  <c r="R1139" i="2"/>
  <c r="P1139" i="2"/>
  <c r="BI1137" i="2"/>
  <c r="BH1137" i="2"/>
  <c r="BG1137" i="2"/>
  <c r="BF1137" i="2"/>
  <c r="T1137" i="2"/>
  <c r="R1137" i="2"/>
  <c r="P1137" i="2"/>
  <c r="BI1135" i="2"/>
  <c r="BH1135" i="2"/>
  <c r="BG1135" i="2"/>
  <c r="BF1135" i="2"/>
  <c r="T1135" i="2"/>
  <c r="R1135" i="2"/>
  <c r="P1135" i="2"/>
  <c r="BI1133" i="2"/>
  <c r="BH1133" i="2"/>
  <c r="BG1133" i="2"/>
  <c r="BF1133" i="2"/>
  <c r="T1133" i="2"/>
  <c r="R1133" i="2"/>
  <c r="P1133" i="2"/>
  <c r="BI1131" i="2"/>
  <c r="BH1131" i="2"/>
  <c r="BG1131" i="2"/>
  <c r="BF1131" i="2"/>
  <c r="T1131" i="2"/>
  <c r="R1131" i="2"/>
  <c r="P1131" i="2"/>
  <c r="BI1129" i="2"/>
  <c r="BH1129" i="2"/>
  <c r="BG1129" i="2"/>
  <c r="BF1129" i="2"/>
  <c r="T1129" i="2"/>
  <c r="R1129" i="2"/>
  <c r="P1129" i="2"/>
  <c r="BI1125" i="2"/>
  <c r="BH1125" i="2"/>
  <c r="BG1125" i="2"/>
  <c r="BF1125" i="2"/>
  <c r="T1125" i="2"/>
  <c r="R1125" i="2"/>
  <c r="P1125" i="2"/>
  <c r="BI1123" i="2"/>
  <c r="BH1123" i="2"/>
  <c r="BG1123" i="2"/>
  <c r="BF1123" i="2"/>
  <c r="T1123" i="2"/>
  <c r="R1123" i="2"/>
  <c r="P1123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2" i="2"/>
  <c r="BH1112" i="2"/>
  <c r="BG1112" i="2"/>
  <c r="BF1112" i="2"/>
  <c r="T1112" i="2"/>
  <c r="R1112" i="2"/>
  <c r="P1112" i="2"/>
  <c r="BI1110" i="2"/>
  <c r="BH1110" i="2"/>
  <c r="BG1110" i="2"/>
  <c r="BF1110" i="2"/>
  <c r="T1110" i="2"/>
  <c r="R1110" i="2"/>
  <c r="P1110" i="2"/>
  <c r="BI1106" i="2"/>
  <c r="BH1106" i="2"/>
  <c r="BG1106" i="2"/>
  <c r="BF1106" i="2"/>
  <c r="T1106" i="2"/>
  <c r="R1106" i="2"/>
  <c r="P1106" i="2"/>
  <c r="BI1104" i="2"/>
  <c r="BH1104" i="2"/>
  <c r="BG1104" i="2"/>
  <c r="BF1104" i="2"/>
  <c r="T1104" i="2"/>
  <c r="R1104" i="2"/>
  <c r="P1104" i="2"/>
  <c r="BI1101" i="2"/>
  <c r="BH1101" i="2"/>
  <c r="BG1101" i="2"/>
  <c r="BF1101" i="2"/>
  <c r="T1101" i="2"/>
  <c r="R1101" i="2"/>
  <c r="P1101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88" i="2"/>
  <c r="BH1088" i="2"/>
  <c r="BG1088" i="2"/>
  <c r="BF1088" i="2"/>
  <c r="T1088" i="2"/>
  <c r="R1088" i="2"/>
  <c r="P1088" i="2"/>
  <c r="BI1081" i="2"/>
  <c r="BH1081" i="2"/>
  <c r="BG1081" i="2"/>
  <c r="BF1081" i="2"/>
  <c r="T1081" i="2"/>
  <c r="R1081" i="2"/>
  <c r="P1081" i="2"/>
  <c r="BI1079" i="2"/>
  <c r="BH1079" i="2"/>
  <c r="BG1079" i="2"/>
  <c r="BF1079" i="2"/>
  <c r="T1079" i="2"/>
  <c r="R1079" i="2"/>
  <c r="P1079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R1075" i="2"/>
  <c r="P1075" i="2"/>
  <c r="BI1073" i="2"/>
  <c r="BH1073" i="2"/>
  <c r="BG1073" i="2"/>
  <c r="BF1073" i="2"/>
  <c r="T1073" i="2"/>
  <c r="R1073" i="2"/>
  <c r="P1073" i="2"/>
  <c r="BI1071" i="2"/>
  <c r="BH1071" i="2"/>
  <c r="BG1071" i="2"/>
  <c r="BF1071" i="2"/>
  <c r="T1071" i="2"/>
  <c r="R1071" i="2"/>
  <c r="P1071" i="2"/>
  <c r="BI1068" i="2"/>
  <c r="BH1068" i="2"/>
  <c r="BG1068" i="2"/>
  <c r="BF1068" i="2"/>
  <c r="T1068" i="2"/>
  <c r="R1068" i="2"/>
  <c r="P1068" i="2"/>
  <c r="BI1065" i="2"/>
  <c r="BH1065" i="2"/>
  <c r="BG1065" i="2"/>
  <c r="BF1065" i="2"/>
  <c r="T1065" i="2"/>
  <c r="R1065" i="2"/>
  <c r="P1065" i="2"/>
  <c r="BI1060" i="2"/>
  <c r="BH1060" i="2"/>
  <c r="BG1060" i="2"/>
  <c r="BF1060" i="2"/>
  <c r="T1060" i="2"/>
  <c r="R1060" i="2"/>
  <c r="P1060" i="2"/>
  <c r="BI1056" i="2"/>
  <c r="BH1056" i="2"/>
  <c r="BG1056" i="2"/>
  <c r="BF1056" i="2"/>
  <c r="T1056" i="2"/>
  <c r="R1056" i="2"/>
  <c r="P1056" i="2"/>
  <c r="BI1053" i="2"/>
  <c r="BH1053" i="2"/>
  <c r="BG1053" i="2"/>
  <c r="BF1053" i="2"/>
  <c r="T1053" i="2"/>
  <c r="R1053" i="2"/>
  <c r="P1053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1" i="2"/>
  <c r="BH1031" i="2"/>
  <c r="BG1031" i="2"/>
  <c r="BF1031" i="2"/>
  <c r="T1031" i="2"/>
  <c r="R1031" i="2"/>
  <c r="P1031" i="2"/>
  <c r="BI1029" i="2"/>
  <c r="BH1029" i="2"/>
  <c r="BG1029" i="2"/>
  <c r="BF1029" i="2"/>
  <c r="T1029" i="2"/>
  <c r="R1029" i="2"/>
  <c r="P1029" i="2"/>
  <c r="BI1023" i="2"/>
  <c r="BH1023" i="2"/>
  <c r="BG1023" i="2"/>
  <c r="BF1023" i="2"/>
  <c r="T1023" i="2"/>
  <c r="R1023" i="2"/>
  <c r="P1023" i="2"/>
  <c r="BI1021" i="2"/>
  <c r="BH1021" i="2"/>
  <c r="BG1021" i="2"/>
  <c r="BF1021" i="2"/>
  <c r="T1021" i="2"/>
  <c r="R1021" i="2"/>
  <c r="P1021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11" i="2"/>
  <c r="BH1011" i="2"/>
  <c r="BG1011" i="2"/>
  <c r="BF1011" i="2"/>
  <c r="T1011" i="2"/>
  <c r="R1011" i="2"/>
  <c r="P1011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4" i="2"/>
  <c r="BH1004" i="2"/>
  <c r="BG1004" i="2"/>
  <c r="BF1004" i="2"/>
  <c r="T1004" i="2"/>
  <c r="R1004" i="2"/>
  <c r="P1004" i="2"/>
  <c r="BI1001" i="2"/>
  <c r="BH1001" i="2"/>
  <c r="BG1001" i="2"/>
  <c r="BF1001" i="2"/>
  <c r="T1001" i="2"/>
  <c r="T1000" i="2" s="1"/>
  <c r="R1001" i="2"/>
  <c r="R1000" i="2" s="1"/>
  <c r="P1001" i="2"/>
  <c r="P1000" i="2" s="1"/>
  <c r="BI995" i="2"/>
  <c r="BH995" i="2"/>
  <c r="BG995" i="2"/>
  <c r="BF995" i="2"/>
  <c r="T995" i="2"/>
  <c r="R995" i="2"/>
  <c r="P995" i="2"/>
  <c r="BI993" i="2"/>
  <c r="BH993" i="2"/>
  <c r="BG993" i="2"/>
  <c r="BF993" i="2"/>
  <c r="T993" i="2"/>
  <c r="R993" i="2"/>
  <c r="P993" i="2"/>
  <c r="BI991" i="2"/>
  <c r="BH991" i="2"/>
  <c r="BG991" i="2"/>
  <c r="BF991" i="2"/>
  <c r="T991" i="2"/>
  <c r="R991" i="2"/>
  <c r="P991" i="2"/>
  <c r="BI989" i="2"/>
  <c r="BH989" i="2"/>
  <c r="BG989" i="2"/>
  <c r="BF989" i="2"/>
  <c r="T989" i="2"/>
  <c r="R989" i="2"/>
  <c r="P989" i="2"/>
  <c r="BI987" i="2"/>
  <c r="BH987" i="2"/>
  <c r="BG987" i="2"/>
  <c r="BF987" i="2"/>
  <c r="T987" i="2"/>
  <c r="R987" i="2"/>
  <c r="P987" i="2"/>
  <c r="BI985" i="2"/>
  <c r="BH985" i="2"/>
  <c r="BG985" i="2"/>
  <c r="BF985" i="2"/>
  <c r="T985" i="2"/>
  <c r="R985" i="2"/>
  <c r="P985" i="2"/>
  <c r="BI983" i="2"/>
  <c r="BH983" i="2"/>
  <c r="BG983" i="2"/>
  <c r="BF983" i="2"/>
  <c r="T983" i="2"/>
  <c r="R983" i="2"/>
  <c r="P983" i="2"/>
  <c r="BI981" i="2"/>
  <c r="BH981" i="2"/>
  <c r="BG981" i="2"/>
  <c r="BF981" i="2"/>
  <c r="T981" i="2"/>
  <c r="R981" i="2"/>
  <c r="P981" i="2"/>
  <c r="BI979" i="2"/>
  <c r="BH979" i="2"/>
  <c r="BG979" i="2"/>
  <c r="BF979" i="2"/>
  <c r="T979" i="2"/>
  <c r="R979" i="2"/>
  <c r="P979" i="2"/>
  <c r="BI977" i="2"/>
  <c r="BH977" i="2"/>
  <c r="BG977" i="2"/>
  <c r="BF977" i="2"/>
  <c r="T977" i="2"/>
  <c r="R977" i="2"/>
  <c r="P977" i="2"/>
  <c r="BI975" i="2"/>
  <c r="BH975" i="2"/>
  <c r="BG975" i="2"/>
  <c r="BF975" i="2"/>
  <c r="T975" i="2"/>
  <c r="R975" i="2"/>
  <c r="P975" i="2"/>
  <c r="BI972" i="2"/>
  <c r="BH972" i="2"/>
  <c r="BG972" i="2"/>
  <c r="BF972" i="2"/>
  <c r="T972" i="2"/>
  <c r="R972" i="2"/>
  <c r="P972" i="2"/>
  <c r="BI970" i="2"/>
  <c r="BH970" i="2"/>
  <c r="BG970" i="2"/>
  <c r="BF970" i="2"/>
  <c r="T970" i="2"/>
  <c r="R970" i="2"/>
  <c r="P970" i="2"/>
  <c r="BI968" i="2"/>
  <c r="BH968" i="2"/>
  <c r="BG968" i="2"/>
  <c r="BF968" i="2"/>
  <c r="T968" i="2"/>
  <c r="R968" i="2"/>
  <c r="P968" i="2"/>
  <c r="BI966" i="2"/>
  <c r="BH966" i="2"/>
  <c r="BG966" i="2"/>
  <c r="BF966" i="2"/>
  <c r="T966" i="2"/>
  <c r="R966" i="2"/>
  <c r="P966" i="2"/>
  <c r="BI964" i="2"/>
  <c r="BH964" i="2"/>
  <c r="BG964" i="2"/>
  <c r="BF964" i="2"/>
  <c r="T964" i="2"/>
  <c r="R964" i="2"/>
  <c r="P964" i="2"/>
  <c r="BI962" i="2"/>
  <c r="BH962" i="2"/>
  <c r="BG962" i="2"/>
  <c r="BF962" i="2"/>
  <c r="T962" i="2"/>
  <c r="R962" i="2"/>
  <c r="P962" i="2"/>
  <c r="BI959" i="2"/>
  <c r="BH959" i="2"/>
  <c r="BG959" i="2"/>
  <c r="BF959" i="2"/>
  <c r="T959" i="2"/>
  <c r="R959" i="2"/>
  <c r="P959" i="2"/>
  <c r="BI957" i="2"/>
  <c r="BH957" i="2"/>
  <c r="BG957" i="2"/>
  <c r="BF957" i="2"/>
  <c r="T957" i="2"/>
  <c r="R957" i="2"/>
  <c r="P957" i="2"/>
  <c r="BI955" i="2"/>
  <c r="BH955" i="2"/>
  <c r="BG955" i="2"/>
  <c r="BF955" i="2"/>
  <c r="T955" i="2"/>
  <c r="R955" i="2"/>
  <c r="P955" i="2"/>
  <c r="BI953" i="2"/>
  <c r="BH953" i="2"/>
  <c r="BG953" i="2"/>
  <c r="BF953" i="2"/>
  <c r="T953" i="2"/>
  <c r="R953" i="2"/>
  <c r="P953" i="2"/>
  <c r="BI951" i="2"/>
  <c r="BH951" i="2"/>
  <c r="BG951" i="2"/>
  <c r="BF951" i="2"/>
  <c r="T951" i="2"/>
  <c r="R951" i="2"/>
  <c r="P951" i="2"/>
  <c r="BI949" i="2"/>
  <c r="BH949" i="2"/>
  <c r="BG949" i="2"/>
  <c r="BF949" i="2"/>
  <c r="T949" i="2"/>
  <c r="R949" i="2"/>
  <c r="P949" i="2"/>
  <c r="BI947" i="2"/>
  <c r="BH947" i="2"/>
  <c r="BG947" i="2"/>
  <c r="BF947" i="2"/>
  <c r="T947" i="2"/>
  <c r="R947" i="2"/>
  <c r="P947" i="2"/>
  <c r="BI945" i="2"/>
  <c r="BH945" i="2"/>
  <c r="BG945" i="2"/>
  <c r="BF945" i="2"/>
  <c r="T945" i="2"/>
  <c r="R945" i="2"/>
  <c r="P945" i="2"/>
  <c r="BI943" i="2"/>
  <c r="BH943" i="2"/>
  <c r="BG943" i="2"/>
  <c r="BF943" i="2"/>
  <c r="T943" i="2"/>
  <c r="R943" i="2"/>
  <c r="P943" i="2"/>
  <c r="BI941" i="2"/>
  <c r="BH941" i="2"/>
  <c r="BG941" i="2"/>
  <c r="BF941" i="2"/>
  <c r="T941" i="2"/>
  <c r="R941" i="2"/>
  <c r="P941" i="2"/>
  <c r="BI939" i="2"/>
  <c r="BH939" i="2"/>
  <c r="BG939" i="2"/>
  <c r="BF939" i="2"/>
  <c r="T939" i="2"/>
  <c r="R939" i="2"/>
  <c r="P939" i="2"/>
  <c r="BI937" i="2"/>
  <c r="BH937" i="2"/>
  <c r="BG937" i="2"/>
  <c r="BF937" i="2"/>
  <c r="T937" i="2"/>
  <c r="R937" i="2"/>
  <c r="P937" i="2"/>
  <c r="BI935" i="2"/>
  <c r="BH935" i="2"/>
  <c r="BG935" i="2"/>
  <c r="BF935" i="2"/>
  <c r="T935" i="2"/>
  <c r="R935" i="2"/>
  <c r="P935" i="2"/>
  <c r="BI933" i="2"/>
  <c r="BH933" i="2"/>
  <c r="BG933" i="2"/>
  <c r="BF933" i="2"/>
  <c r="T933" i="2"/>
  <c r="R933" i="2"/>
  <c r="P933" i="2"/>
  <c r="BI931" i="2"/>
  <c r="BH931" i="2"/>
  <c r="BG931" i="2"/>
  <c r="BF931" i="2"/>
  <c r="T931" i="2"/>
  <c r="R931" i="2"/>
  <c r="P931" i="2"/>
  <c r="BI929" i="2"/>
  <c r="BH929" i="2"/>
  <c r="BG929" i="2"/>
  <c r="BF929" i="2"/>
  <c r="T929" i="2"/>
  <c r="R929" i="2"/>
  <c r="P929" i="2"/>
  <c r="BI927" i="2"/>
  <c r="BH927" i="2"/>
  <c r="BG927" i="2"/>
  <c r="BF927" i="2"/>
  <c r="T927" i="2"/>
  <c r="R927" i="2"/>
  <c r="P927" i="2"/>
  <c r="BI925" i="2"/>
  <c r="BH925" i="2"/>
  <c r="BG925" i="2"/>
  <c r="BF925" i="2"/>
  <c r="T925" i="2"/>
  <c r="R925" i="2"/>
  <c r="P925" i="2"/>
  <c r="BI923" i="2"/>
  <c r="BH923" i="2"/>
  <c r="BG923" i="2"/>
  <c r="BF923" i="2"/>
  <c r="T923" i="2"/>
  <c r="R923" i="2"/>
  <c r="P923" i="2"/>
  <c r="BI921" i="2"/>
  <c r="BH921" i="2"/>
  <c r="BG921" i="2"/>
  <c r="BF921" i="2"/>
  <c r="T921" i="2"/>
  <c r="R921" i="2"/>
  <c r="P921" i="2"/>
  <c r="BI919" i="2"/>
  <c r="BH919" i="2"/>
  <c r="BG919" i="2"/>
  <c r="BF919" i="2"/>
  <c r="T919" i="2"/>
  <c r="R919" i="2"/>
  <c r="P919" i="2"/>
  <c r="BI917" i="2"/>
  <c r="BH917" i="2"/>
  <c r="BG917" i="2"/>
  <c r="BF917" i="2"/>
  <c r="T917" i="2"/>
  <c r="R917" i="2"/>
  <c r="P917" i="2"/>
  <c r="BI915" i="2"/>
  <c r="BH915" i="2"/>
  <c r="BG915" i="2"/>
  <c r="BF915" i="2"/>
  <c r="T915" i="2"/>
  <c r="R915" i="2"/>
  <c r="P915" i="2"/>
  <c r="BI913" i="2"/>
  <c r="BH913" i="2"/>
  <c r="BG913" i="2"/>
  <c r="BF913" i="2"/>
  <c r="T913" i="2"/>
  <c r="R913" i="2"/>
  <c r="P913" i="2"/>
  <c r="BI911" i="2"/>
  <c r="BH911" i="2"/>
  <c r="BG911" i="2"/>
  <c r="BF911" i="2"/>
  <c r="T911" i="2"/>
  <c r="R911" i="2"/>
  <c r="P911" i="2"/>
  <c r="BI909" i="2"/>
  <c r="BH909" i="2"/>
  <c r="BG909" i="2"/>
  <c r="BF909" i="2"/>
  <c r="T909" i="2"/>
  <c r="R909" i="2"/>
  <c r="P909" i="2"/>
  <c r="BI905" i="2"/>
  <c r="BH905" i="2"/>
  <c r="BG905" i="2"/>
  <c r="BF905" i="2"/>
  <c r="T905" i="2"/>
  <c r="R905" i="2"/>
  <c r="P905" i="2"/>
  <c r="BI902" i="2"/>
  <c r="BH902" i="2"/>
  <c r="BG902" i="2"/>
  <c r="BF902" i="2"/>
  <c r="T902" i="2"/>
  <c r="R902" i="2"/>
  <c r="P902" i="2"/>
  <c r="BI894" i="2"/>
  <c r="BH894" i="2"/>
  <c r="BG894" i="2"/>
  <c r="BF894" i="2"/>
  <c r="T894" i="2"/>
  <c r="R894" i="2"/>
  <c r="P894" i="2"/>
  <c r="BI892" i="2"/>
  <c r="BH892" i="2"/>
  <c r="BG892" i="2"/>
  <c r="BF892" i="2"/>
  <c r="T892" i="2"/>
  <c r="R892" i="2"/>
  <c r="P892" i="2"/>
  <c r="BI889" i="2"/>
  <c r="BH889" i="2"/>
  <c r="BG889" i="2"/>
  <c r="BF889" i="2"/>
  <c r="T889" i="2"/>
  <c r="R889" i="2"/>
  <c r="P889" i="2"/>
  <c r="BI886" i="2"/>
  <c r="BH886" i="2"/>
  <c r="BG886" i="2"/>
  <c r="BF886" i="2"/>
  <c r="T886" i="2"/>
  <c r="R886" i="2"/>
  <c r="P886" i="2"/>
  <c r="BI883" i="2"/>
  <c r="BH883" i="2"/>
  <c r="BG883" i="2"/>
  <c r="BF883" i="2"/>
  <c r="T883" i="2"/>
  <c r="R883" i="2"/>
  <c r="P883" i="2"/>
  <c r="BI880" i="2"/>
  <c r="BH880" i="2"/>
  <c r="BG880" i="2"/>
  <c r="BF880" i="2"/>
  <c r="T880" i="2"/>
  <c r="R880" i="2"/>
  <c r="P880" i="2"/>
  <c r="BI877" i="2"/>
  <c r="BH877" i="2"/>
  <c r="BG877" i="2"/>
  <c r="BF877" i="2"/>
  <c r="T877" i="2"/>
  <c r="R877" i="2"/>
  <c r="P877" i="2"/>
  <c r="BI867" i="2"/>
  <c r="BH867" i="2"/>
  <c r="BG867" i="2"/>
  <c r="BF867" i="2"/>
  <c r="T867" i="2"/>
  <c r="R867" i="2"/>
  <c r="P867" i="2"/>
  <c r="BI861" i="2"/>
  <c r="BH861" i="2"/>
  <c r="BG861" i="2"/>
  <c r="BF861" i="2"/>
  <c r="T861" i="2"/>
  <c r="R861" i="2"/>
  <c r="P861" i="2"/>
  <c r="BI852" i="2"/>
  <c r="BH852" i="2"/>
  <c r="BG852" i="2"/>
  <c r="BF852" i="2"/>
  <c r="T852" i="2"/>
  <c r="R852" i="2"/>
  <c r="P852" i="2"/>
  <c r="BI840" i="2"/>
  <c r="BH840" i="2"/>
  <c r="BG840" i="2"/>
  <c r="BF840" i="2"/>
  <c r="T840" i="2"/>
  <c r="R840" i="2"/>
  <c r="P840" i="2"/>
  <c r="BI838" i="2"/>
  <c r="BH838" i="2"/>
  <c r="BG838" i="2"/>
  <c r="BF838" i="2"/>
  <c r="T838" i="2"/>
  <c r="R838" i="2"/>
  <c r="P838" i="2"/>
  <c r="BI826" i="2"/>
  <c r="BH826" i="2"/>
  <c r="BG826" i="2"/>
  <c r="BF826" i="2"/>
  <c r="T826" i="2"/>
  <c r="R826" i="2"/>
  <c r="P826" i="2"/>
  <c r="BI823" i="2"/>
  <c r="BH823" i="2"/>
  <c r="BG823" i="2"/>
  <c r="BF823" i="2"/>
  <c r="T823" i="2"/>
  <c r="R823" i="2"/>
  <c r="P823" i="2"/>
  <c r="BI817" i="2"/>
  <c r="BH817" i="2"/>
  <c r="BG817" i="2"/>
  <c r="BF817" i="2"/>
  <c r="T817" i="2"/>
  <c r="R817" i="2"/>
  <c r="P817" i="2"/>
  <c r="BI815" i="2"/>
  <c r="BH815" i="2"/>
  <c r="BG815" i="2"/>
  <c r="BF815" i="2"/>
  <c r="T815" i="2"/>
  <c r="R815" i="2"/>
  <c r="P815" i="2"/>
  <c r="BI791" i="2"/>
  <c r="BH791" i="2"/>
  <c r="BG791" i="2"/>
  <c r="BF791" i="2"/>
  <c r="T791" i="2"/>
  <c r="R791" i="2"/>
  <c r="P791" i="2"/>
  <c r="BI789" i="2"/>
  <c r="BH789" i="2"/>
  <c r="BG789" i="2"/>
  <c r="BF789" i="2"/>
  <c r="T789" i="2"/>
  <c r="R789" i="2"/>
  <c r="P789" i="2"/>
  <c r="BI780" i="2"/>
  <c r="BH780" i="2"/>
  <c r="BG780" i="2"/>
  <c r="BF780" i="2"/>
  <c r="T780" i="2"/>
  <c r="R780" i="2"/>
  <c r="P780" i="2"/>
  <c r="BI778" i="2"/>
  <c r="BH778" i="2"/>
  <c r="BG778" i="2"/>
  <c r="BF778" i="2"/>
  <c r="T778" i="2"/>
  <c r="R778" i="2"/>
  <c r="P778" i="2"/>
  <c r="BI762" i="2"/>
  <c r="BH762" i="2"/>
  <c r="BG762" i="2"/>
  <c r="BF762" i="2"/>
  <c r="T762" i="2"/>
  <c r="R762" i="2"/>
  <c r="P762" i="2"/>
  <c r="BI755" i="2"/>
  <c r="BH755" i="2"/>
  <c r="BG755" i="2"/>
  <c r="BF755" i="2"/>
  <c r="T755" i="2"/>
  <c r="R755" i="2"/>
  <c r="P755" i="2"/>
  <c r="BI735" i="2"/>
  <c r="BH735" i="2"/>
  <c r="BG735" i="2"/>
  <c r="BF735" i="2"/>
  <c r="T735" i="2"/>
  <c r="R735" i="2"/>
  <c r="P735" i="2"/>
  <c r="BI684" i="2"/>
  <c r="BH684" i="2"/>
  <c r="BG684" i="2"/>
  <c r="BF684" i="2"/>
  <c r="T684" i="2"/>
  <c r="R684" i="2"/>
  <c r="P684" i="2"/>
  <c r="BI680" i="2"/>
  <c r="BH680" i="2"/>
  <c r="BG680" i="2"/>
  <c r="BF680" i="2"/>
  <c r="T680" i="2"/>
  <c r="R680" i="2"/>
  <c r="P680" i="2"/>
  <c r="BI677" i="2"/>
  <c r="BH677" i="2"/>
  <c r="BG677" i="2"/>
  <c r="BF677" i="2"/>
  <c r="T677" i="2"/>
  <c r="R677" i="2"/>
  <c r="P677" i="2"/>
  <c r="BI675" i="2"/>
  <c r="BH675" i="2"/>
  <c r="BG675" i="2"/>
  <c r="BF675" i="2"/>
  <c r="T675" i="2"/>
  <c r="R675" i="2"/>
  <c r="P675" i="2"/>
  <c r="BI673" i="2"/>
  <c r="BH673" i="2"/>
  <c r="BG673" i="2"/>
  <c r="BF673" i="2"/>
  <c r="T673" i="2"/>
  <c r="R673" i="2"/>
  <c r="P673" i="2"/>
  <c r="BI671" i="2"/>
  <c r="BH671" i="2"/>
  <c r="BG671" i="2"/>
  <c r="BF671" i="2"/>
  <c r="T671" i="2"/>
  <c r="R671" i="2"/>
  <c r="P671" i="2"/>
  <c r="BI668" i="2"/>
  <c r="BH668" i="2"/>
  <c r="BG668" i="2"/>
  <c r="BF668" i="2"/>
  <c r="T668" i="2"/>
  <c r="R668" i="2"/>
  <c r="P668" i="2"/>
  <c r="BI654" i="2"/>
  <c r="BH654" i="2"/>
  <c r="BG654" i="2"/>
  <c r="BF654" i="2"/>
  <c r="T654" i="2"/>
  <c r="R654" i="2"/>
  <c r="P654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R643" i="2"/>
  <c r="P643" i="2"/>
  <c r="BI637" i="2"/>
  <c r="BH637" i="2"/>
  <c r="BG637" i="2"/>
  <c r="BF637" i="2"/>
  <c r="T637" i="2"/>
  <c r="R637" i="2"/>
  <c r="P637" i="2"/>
  <c r="BI633" i="2"/>
  <c r="BH633" i="2"/>
  <c r="BG633" i="2"/>
  <c r="BF633" i="2"/>
  <c r="T633" i="2"/>
  <c r="R633" i="2"/>
  <c r="P633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7" i="2"/>
  <c r="BH617" i="2"/>
  <c r="BG617" i="2"/>
  <c r="BF617" i="2"/>
  <c r="T617" i="2"/>
  <c r="R617" i="2"/>
  <c r="P617" i="2"/>
  <c r="BI614" i="2"/>
  <c r="BH614" i="2"/>
  <c r="BG614" i="2"/>
  <c r="BF614" i="2"/>
  <c r="T614" i="2"/>
  <c r="R614" i="2"/>
  <c r="P614" i="2"/>
  <c r="BI611" i="2"/>
  <c r="BH611" i="2"/>
  <c r="BG611" i="2"/>
  <c r="BF611" i="2"/>
  <c r="T611" i="2"/>
  <c r="R611" i="2"/>
  <c r="P611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1" i="2"/>
  <c r="BH601" i="2"/>
  <c r="BG601" i="2"/>
  <c r="BF601" i="2"/>
  <c r="T601" i="2"/>
  <c r="R601" i="2"/>
  <c r="P601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89" i="2"/>
  <c r="BH589" i="2"/>
  <c r="BG589" i="2"/>
  <c r="BF589" i="2"/>
  <c r="T589" i="2"/>
  <c r="R589" i="2"/>
  <c r="P589" i="2"/>
  <c r="BI580" i="2"/>
  <c r="BH580" i="2"/>
  <c r="BG580" i="2"/>
  <c r="BF580" i="2"/>
  <c r="T580" i="2"/>
  <c r="R580" i="2"/>
  <c r="P580" i="2"/>
  <c r="BI573" i="2"/>
  <c r="BH573" i="2"/>
  <c r="BG573" i="2"/>
  <c r="BF573" i="2"/>
  <c r="T573" i="2"/>
  <c r="R573" i="2"/>
  <c r="P573" i="2"/>
  <c r="BI566" i="2"/>
  <c r="BH566" i="2"/>
  <c r="BG566" i="2"/>
  <c r="BF566" i="2"/>
  <c r="T566" i="2"/>
  <c r="R566" i="2"/>
  <c r="P566" i="2"/>
  <c r="BI528" i="2"/>
  <c r="BH528" i="2"/>
  <c r="BG528" i="2"/>
  <c r="BF528" i="2"/>
  <c r="T528" i="2"/>
  <c r="R528" i="2"/>
  <c r="P528" i="2"/>
  <c r="BI522" i="2"/>
  <c r="BH522" i="2"/>
  <c r="BG522" i="2"/>
  <c r="BF522" i="2"/>
  <c r="T522" i="2"/>
  <c r="R522" i="2"/>
  <c r="P522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4" i="2"/>
  <c r="BH444" i="2"/>
  <c r="BG444" i="2"/>
  <c r="BF444" i="2"/>
  <c r="T444" i="2"/>
  <c r="R444" i="2"/>
  <c r="P444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32" i="2"/>
  <c r="BH332" i="2"/>
  <c r="BG332" i="2"/>
  <c r="BF332" i="2"/>
  <c r="T332" i="2"/>
  <c r="R332" i="2"/>
  <c r="P332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5" i="2"/>
  <c r="BH305" i="2"/>
  <c r="BG305" i="2"/>
  <c r="BF305" i="2"/>
  <c r="T305" i="2"/>
  <c r="R305" i="2"/>
  <c r="P305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0" i="2"/>
  <c r="BH290" i="2"/>
  <c r="BG290" i="2"/>
  <c r="BF290" i="2"/>
  <c r="T290" i="2"/>
  <c r="R290" i="2"/>
  <c r="P290" i="2"/>
  <c r="BI283" i="2"/>
  <c r="BH283" i="2"/>
  <c r="BG283" i="2"/>
  <c r="BF283" i="2"/>
  <c r="T283" i="2"/>
  <c r="R283" i="2"/>
  <c r="P283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47" i="2"/>
  <c r="BH247" i="2"/>
  <c r="BG247" i="2"/>
  <c r="BF247" i="2"/>
  <c r="T247" i="2"/>
  <c r="R247" i="2"/>
  <c r="P247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199" i="2"/>
  <c r="BH199" i="2"/>
  <c r="BG199" i="2"/>
  <c r="BF199" i="2"/>
  <c r="T199" i="2"/>
  <c r="R199" i="2"/>
  <c r="P199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J137" i="2"/>
  <c r="J136" i="2"/>
  <c r="F136" i="2"/>
  <c r="F134" i="2"/>
  <c r="E132" i="2"/>
  <c r="J92" i="2"/>
  <c r="J91" i="2"/>
  <c r="F91" i="2"/>
  <c r="F89" i="2"/>
  <c r="E87" i="2"/>
  <c r="J18" i="2"/>
  <c r="E18" i="2"/>
  <c r="F92" i="2" s="1"/>
  <c r="J17" i="2"/>
  <c r="J12" i="2"/>
  <c r="J134" i="2" s="1"/>
  <c r="E7" i="2"/>
  <c r="E130" i="2" s="1"/>
  <c r="L62" i="1"/>
  <c r="AM62" i="1"/>
  <c r="AM61" i="1"/>
  <c r="L61" i="1"/>
  <c r="AM59" i="1"/>
  <c r="L59" i="1"/>
  <c r="L57" i="1"/>
  <c r="L56" i="1"/>
  <c r="BK1193" i="2"/>
  <c r="BK1099" i="2"/>
  <c r="J993" i="2"/>
  <c r="BK949" i="2"/>
  <c r="J755" i="2"/>
  <c r="J438" i="2"/>
  <c r="BK226" i="2"/>
  <c r="BK955" i="2"/>
  <c r="BK937" i="2"/>
  <c r="BK902" i="2"/>
  <c r="BK623" i="2"/>
  <c r="BK573" i="2"/>
  <c r="J456" i="2"/>
  <c r="J355" i="2"/>
  <c r="J271" i="2"/>
  <c r="BK148" i="2"/>
  <c r="J1129" i="2"/>
  <c r="J1125" i="2"/>
  <c r="J1029" i="2"/>
  <c r="BK991" i="2"/>
  <c r="BK959" i="2"/>
  <c r="BK929" i="2"/>
  <c r="J1187" i="2"/>
  <c r="BK1171" i="2"/>
  <c r="BK1139" i="2"/>
  <c r="J1116" i="2"/>
  <c r="BK1043" i="2"/>
  <c r="J979" i="2"/>
  <c r="J852" i="2"/>
  <c r="BK675" i="2"/>
  <c r="BK463" i="2"/>
  <c r="BK431" i="2"/>
  <c r="J381" i="2"/>
  <c r="BK305" i="2"/>
  <c r="BK256" i="2"/>
  <c r="BK142" i="2"/>
  <c r="J949" i="2"/>
  <c r="BK735" i="2"/>
  <c r="J510" i="2"/>
  <c r="J363" i="2"/>
  <c r="BK169" i="2"/>
  <c r="J1023" i="2"/>
  <c r="BK964" i="2"/>
  <c r="BK668" i="2"/>
  <c r="J593" i="2"/>
  <c r="J315" i="2"/>
  <c r="J193" i="2"/>
  <c r="J166" i="2"/>
  <c r="BK1176" i="2"/>
  <c r="J1088" i="2"/>
  <c r="J995" i="2"/>
  <c r="BK939" i="2"/>
  <c r="BK1199" i="2"/>
  <c r="J1191" i="2"/>
  <c r="J1178" i="2"/>
  <c r="J1168" i="2"/>
  <c r="BK1112" i="2"/>
  <c r="J1077" i="2"/>
  <c r="BK933" i="2"/>
  <c r="J880" i="2"/>
  <c r="J620" i="2"/>
  <c r="BK381" i="2"/>
  <c r="J351" i="2"/>
  <c r="J172" i="2"/>
  <c r="J1139" i="2"/>
  <c r="BK1081" i="2"/>
  <c r="BK1073" i="2"/>
  <c r="J1056" i="2"/>
  <c r="BK993" i="2"/>
  <c r="BK966" i="2"/>
  <c r="BK894" i="2"/>
  <c r="BK643" i="2"/>
  <c r="J528" i="2"/>
  <c r="BK351" i="2"/>
  <c r="J1121" i="2"/>
  <c r="BK880" i="2"/>
  <c r="BK654" i="2"/>
  <c r="J502" i="2"/>
  <c r="J444" i="2"/>
  <c r="BK927" i="2"/>
  <c r="J892" i="2"/>
  <c r="J789" i="2"/>
  <c r="BK508" i="2"/>
  <c r="BK398" i="2"/>
  <c r="J247" i="2"/>
  <c r="J955" i="2"/>
  <c r="BK877" i="2"/>
  <c r="J515" i="2"/>
  <c r="BK208" i="2"/>
  <c r="J162" i="3"/>
  <c r="BK134" i="3"/>
  <c r="BK121" i="3"/>
  <c r="J143" i="3"/>
  <c r="BK155" i="3"/>
  <c r="BK145" i="3"/>
  <c r="J329" i="4"/>
  <c r="J134" i="4"/>
  <c r="J284" i="4"/>
  <c r="BK134" i="4"/>
  <c r="BK304" i="4"/>
  <c r="BK213" i="4"/>
  <c r="BK128" i="4"/>
  <c r="BK297" i="4"/>
  <c r="BK262" i="4"/>
  <c r="J204" i="4"/>
  <c r="BK158" i="4"/>
  <c r="BK284" i="4"/>
  <c r="J146" i="4"/>
  <c r="BK327" i="4"/>
  <c r="J344" i="4"/>
  <c r="J294" i="4"/>
  <c r="BK198" i="4"/>
  <c r="BK358" i="4"/>
  <c r="BK344" i="4"/>
  <c r="J323" i="4"/>
  <c r="BK299" i="4"/>
  <c r="J152" i="4"/>
  <c r="J354" i="4"/>
  <c r="BK334" i="4"/>
  <c r="BK294" i="4"/>
  <c r="J210" i="4"/>
  <c r="BK144" i="4"/>
  <c r="J233" i="4"/>
  <c r="BK154" i="4"/>
  <c r="J224" i="4"/>
  <c r="J178" i="4"/>
  <c r="J281" i="5"/>
  <c r="BK212" i="5"/>
  <c r="BK281" i="5"/>
  <c r="BK238" i="5"/>
  <c r="J165" i="5"/>
  <c r="J190" i="5"/>
  <c r="BK141" i="5"/>
  <c r="BK145" i="5"/>
  <c r="BK277" i="5"/>
  <c r="J139" i="5"/>
  <c r="J135" i="5"/>
  <c r="J294" i="5"/>
  <c r="BK249" i="5"/>
  <c r="BK161" i="5"/>
  <c r="J262" i="5"/>
  <c r="BK221" i="5"/>
  <c r="J133" i="5"/>
  <c r="BK200" i="5"/>
  <c r="J155" i="5"/>
  <c r="J245" i="5"/>
  <c r="J206" i="5"/>
  <c r="J329" i="6"/>
  <c r="J147" i="6"/>
  <c r="J347" i="6"/>
  <c r="BK302" i="6"/>
  <c r="J280" i="6"/>
  <c r="J351" i="6"/>
  <c r="J321" i="6"/>
  <c r="J294" i="6"/>
  <c r="J273" i="6"/>
  <c r="J238" i="6"/>
  <c r="J193" i="6"/>
  <c r="J171" i="6"/>
  <c r="J339" i="6"/>
  <c r="BK321" i="6"/>
  <c r="BK298" i="6"/>
  <c r="J265" i="6"/>
  <c r="J235" i="6"/>
  <c r="J208" i="6"/>
  <c r="BK177" i="6"/>
  <c r="BK333" i="6"/>
  <c r="J290" i="6"/>
  <c r="BK171" i="6"/>
  <c r="BK253" i="6"/>
  <c r="BK212" i="6"/>
  <c r="BK141" i="6"/>
  <c r="BK267" i="6"/>
  <c r="BK355" i="6"/>
  <c r="BK361" i="6"/>
  <c r="BK319" i="6"/>
  <c r="J167" i="6"/>
  <c r="BK257" i="6"/>
  <c r="BK214" i="6"/>
  <c r="BK145" i="6"/>
  <c r="J312" i="6"/>
  <c r="J257" i="6"/>
  <c r="J191" i="6"/>
  <c r="J169" i="6"/>
  <c r="BK151" i="6"/>
  <c r="BK212" i="7"/>
  <c r="J230" i="7"/>
  <c r="BK185" i="7"/>
  <c r="J172" i="7"/>
  <c r="J241" i="7"/>
  <c r="J220" i="7"/>
  <c r="BK204" i="7"/>
  <c r="J168" i="7"/>
  <c r="BK131" i="7"/>
  <c r="BK199" i="7"/>
  <c r="BK150" i="7"/>
  <c r="J232" i="7"/>
  <c r="J141" i="7"/>
  <c r="J176" i="7"/>
  <c r="BK243" i="7"/>
  <c r="J214" i="7"/>
  <c r="BK253" i="7"/>
  <c r="BK170" i="7"/>
  <c r="J147" i="7"/>
  <c r="J131" i="8"/>
  <c r="J135" i="8"/>
  <c r="BK180" i="9"/>
  <c r="J164" i="9"/>
  <c r="J155" i="9"/>
  <c r="BK134" i="9"/>
  <c r="J161" i="9"/>
  <c r="J176" i="9"/>
  <c r="BK137" i="9"/>
  <c r="J34" i="10"/>
  <c r="AW75" i="1" s="1"/>
  <c r="J132" i="11"/>
  <c r="BK132" i="11"/>
  <c r="J121" i="11"/>
  <c r="J1189" i="2"/>
  <c r="BK1154" i="2"/>
  <c r="BK1008" i="2"/>
  <c r="BK943" i="2"/>
  <c r="BK677" i="2"/>
  <c r="BK510" i="2"/>
  <c r="BK214" i="2"/>
  <c r="BK1001" i="2"/>
  <c r="J939" i="2"/>
  <c r="J905" i="2"/>
  <c r="J601" i="2"/>
  <c r="BK499" i="2"/>
  <c r="BK414" i="2"/>
  <c r="BK357" i="2"/>
  <c r="BK166" i="2"/>
  <c r="BK1110" i="2"/>
  <c r="BK979" i="2"/>
  <c r="J927" i="2"/>
  <c r="BK1181" i="2"/>
  <c r="J1149" i="2"/>
  <c r="BK1119" i="2"/>
  <c r="J1099" i="2"/>
  <c r="J1019" i="2"/>
  <c r="J941" i="2"/>
  <c r="BK589" i="2"/>
  <c r="J472" i="2"/>
  <c r="J435" i="2"/>
  <c r="J371" i="2"/>
  <c r="BK319" i="2"/>
  <c r="J208" i="2"/>
  <c r="J1043" i="2"/>
  <c r="J929" i="2"/>
  <c r="J668" i="2"/>
  <c r="J483" i="2"/>
  <c r="BK361" i="2"/>
  <c r="BK271" i="2"/>
  <c r="BK178" i="2"/>
  <c r="BK1017" i="2"/>
  <c r="BK951" i="2"/>
  <c r="J623" i="2"/>
  <c r="BK365" i="2"/>
  <c r="BK241" i="2"/>
  <c r="J190" i="2"/>
  <c r="BK160" i="2"/>
  <c r="J1154" i="2"/>
  <c r="BK1123" i="2"/>
  <c r="J1017" i="2"/>
  <c r="J957" i="2"/>
  <c r="J1205" i="2"/>
  <c r="J1199" i="2"/>
  <c r="BK1189" i="2"/>
  <c r="J1171" i="2"/>
  <c r="J1101" i="2"/>
  <c r="BK1056" i="2"/>
  <c r="BK892" i="2"/>
  <c r="J877" i="2"/>
  <c r="J486" i="2"/>
  <c r="BK371" i="2"/>
  <c r="J265" i="2"/>
  <c r="BK1149" i="2"/>
  <c r="BK1104" i="2"/>
  <c r="BK1075" i="2"/>
  <c r="BK1060" i="2"/>
  <c r="J1008" i="2"/>
  <c r="J937" i="2"/>
  <c r="BK883" i="2"/>
  <c r="J815" i="2"/>
  <c r="BK609" i="2"/>
  <c r="BK467" i="2"/>
  <c r="J332" i="2"/>
  <c r="J985" i="2"/>
  <c r="J762" i="2"/>
  <c r="J637" i="2"/>
  <c r="J589" i="2"/>
  <c r="BK472" i="2"/>
  <c r="BK957" i="2"/>
  <c r="BK923" i="2"/>
  <c r="BK867" i="2"/>
  <c r="BK780" i="2"/>
  <c r="BK637" i="2"/>
  <c r="BK528" i="2"/>
  <c r="J425" i="2"/>
  <c r="J262" i="2"/>
  <c r="BK968" i="2"/>
  <c r="J902" i="2"/>
  <c r="BK684" i="2"/>
  <c r="J398" i="2"/>
  <c r="J155" i="3"/>
  <c r="BK160" i="3"/>
  <c r="J123" i="3"/>
  <c r="BK136" i="3"/>
  <c r="BK151" i="3"/>
  <c r="BK143" i="3"/>
  <c r="J119" i="3"/>
  <c r="BK156" i="4"/>
  <c r="BK132" i="4"/>
  <c r="J164" i="4"/>
  <c r="BK323" i="4"/>
  <c r="J256" i="4"/>
  <c r="J190" i="4"/>
  <c r="BK341" i="4"/>
  <c r="BK289" i="4"/>
  <c r="J250" i="4"/>
  <c r="J198" i="4"/>
  <c r="J130" i="4"/>
  <c r="BK250" i="4"/>
  <c r="BK224" i="4"/>
  <c r="BK236" i="4"/>
  <c r="J321" i="4"/>
  <c r="BK282" i="4"/>
  <c r="BK204" i="4"/>
  <c r="J122" i="4"/>
  <c r="BK348" i="4"/>
  <c r="BK279" i="4"/>
  <c r="J132" i="4"/>
  <c r="J348" i="4"/>
  <c r="J297" i="4"/>
  <c r="BK178" i="4"/>
  <c r="BK124" i="4"/>
  <c r="BK218" i="4"/>
  <c r="BK152" i="4"/>
  <c r="J148" i="4"/>
  <c r="BK176" i="4"/>
  <c r="J274" i="5"/>
  <c r="J221" i="5"/>
  <c r="J149" i="5"/>
  <c r="J194" i="5"/>
  <c r="BK151" i="5"/>
  <c r="J181" i="5"/>
  <c r="J131" i="5"/>
  <c r="J200" i="5"/>
  <c r="BK129" i="5"/>
  <c r="BK253" i="5"/>
  <c r="BK192" i="5"/>
  <c r="J151" i="5"/>
  <c r="BK127" i="5"/>
  <c r="J259" i="5"/>
  <c r="J229" i="5"/>
  <c r="J287" i="5"/>
  <c r="BK243" i="5"/>
  <c r="BK183" i="5"/>
  <c r="J123" i="5"/>
  <c r="J203" i="5"/>
  <c r="BK167" i="5"/>
  <c r="BK259" i="5"/>
  <c r="BK233" i="5"/>
  <c r="BK349" i="6"/>
  <c r="BK187" i="6"/>
  <c r="J145" i="6"/>
  <c r="BK339" i="6"/>
  <c r="J296" i="6"/>
  <c r="J276" i="6"/>
  <c r="BK357" i="6"/>
  <c r="BK286" i="6"/>
  <c r="J253" i="6"/>
  <c r="BK232" i="6"/>
  <c r="BK203" i="6"/>
  <c r="J158" i="6"/>
  <c r="BK363" i="6"/>
  <c r="J319" i="6"/>
  <c r="BK284" i="6"/>
  <c r="BK261" i="6"/>
  <c r="J225" i="6"/>
  <c r="J183" i="6"/>
  <c r="BK163" i="6"/>
  <c r="BK300" i="6"/>
  <c r="J212" i="6"/>
  <c r="J271" i="6"/>
  <c r="J232" i="6"/>
  <c r="J214" i="6"/>
  <c r="J143" i="6"/>
  <c r="BK273" i="6"/>
  <c r="BK366" i="6"/>
  <c r="J343" i="6"/>
  <c r="BK323" i="6"/>
  <c r="BK208" i="6"/>
  <c r="BK259" i="6"/>
  <c r="BK220" i="6"/>
  <c r="BK173" i="6"/>
  <c r="J361" i="6"/>
  <c r="J282" i="6"/>
  <c r="BK242" i="6"/>
  <c r="BK183" i="6"/>
  <c r="BK135" i="6"/>
  <c r="J155" i="6"/>
  <c r="BK245" i="7"/>
  <c r="J137" i="7"/>
  <c r="BK206" i="7"/>
  <c r="BK191" i="7"/>
  <c r="J150" i="7"/>
  <c r="J191" i="7"/>
  <c r="BK123" i="7"/>
  <c r="BK216" i="7"/>
  <c r="J160" i="7"/>
  <c r="J125" i="7"/>
  <c r="J210" i="7"/>
  <c r="BK176" i="7"/>
  <c r="BK145" i="7"/>
  <c r="J166" i="7"/>
  <c r="J182" i="7"/>
  <c r="J162" i="7"/>
  <c r="J253" i="7"/>
  <c r="BK230" i="7"/>
  <c r="BK208" i="7"/>
  <c r="BK251" i="7"/>
  <c r="J174" i="7"/>
  <c r="BK146" i="8"/>
  <c r="BK135" i="8"/>
  <c r="BK131" i="8"/>
  <c r="J120" i="8"/>
  <c r="BK178" i="9"/>
  <c r="J170" i="9"/>
  <c r="BK128" i="9"/>
  <c r="BK146" i="9"/>
  <c r="J125" i="9"/>
  <c r="J143" i="9"/>
  <c r="J134" i="9"/>
  <c r="BK119" i="10"/>
  <c r="J130" i="11"/>
  <c r="J123" i="11"/>
  <c r="BK253" i="2"/>
  <c r="BK925" i="2"/>
  <c r="J1068" i="2"/>
  <c r="BK972" i="2"/>
  <c r="BK789" i="2"/>
  <c r="J522" i="2"/>
  <c r="BK496" i="2"/>
  <c r="BK450" i="2"/>
  <c r="BK355" i="2"/>
  <c r="BK265" i="2"/>
  <c r="BK193" i="2"/>
  <c r="J968" i="2"/>
  <c r="BK911" i="2"/>
  <c r="J654" i="2"/>
  <c r="BK456" i="2"/>
  <c r="BK332" i="2"/>
  <c r="J290" i="2"/>
  <c r="BK247" i="2"/>
  <c r="J1060" i="2"/>
  <c r="J966" i="2"/>
  <c r="J677" i="2"/>
  <c r="BK614" i="2"/>
  <c r="BK353" i="2"/>
  <c r="BK205" i="2"/>
  <c r="BK151" i="2"/>
  <c r="J1147" i="2"/>
  <c r="J1097" i="2"/>
  <c r="J989" i="2"/>
  <c r="J1207" i="2"/>
  <c r="J1197" i="2"/>
  <c r="J1176" i="2"/>
  <c r="BK1129" i="2"/>
  <c r="J1075" i="2"/>
  <c r="J951" i="2"/>
  <c r="BK886" i="2"/>
  <c r="BK826" i="2"/>
  <c r="J394" i="2"/>
  <c r="J353" i="2"/>
  <c r="J199" i="2"/>
  <c r="J1144" i="2"/>
  <c r="BK1101" i="2"/>
  <c r="BK1071" i="2"/>
  <c r="J1053" i="2"/>
  <c r="J983" i="2"/>
  <c r="J917" i="2"/>
  <c r="J817" i="2"/>
  <c r="J671" i="2"/>
  <c r="BK515" i="2"/>
  <c r="BK425" i="2"/>
  <c r="BK290" i="2"/>
  <c r="BK838" i="2"/>
  <c r="J633" i="2"/>
  <c r="J508" i="2"/>
  <c r="BK438" i="2"/>
  <c r="J953" i="2"/>
  <c r="J919" i="2"/>
  <c r="J826" i="2"/>
  <c r="J673" i="2"/>
  <c r="BK611" i="2"/>
  <c r="J476" i="2"/>
  <c r="J277" i="2"/>
  <c r="J964" i="2"/>
  <c r="J886" i="2"/>
  <c r="BK673" i="2"/>
  <c r="J226" i="2"/>
  <c r="J169" i="2"/>
  <c r="BK162" i="3"/>
  <c r="J125" i="3"/>
  <c r="J149" i="3"/>
  <c r="BK119" i="3"/>
  <c r="BK140" i="3"/>
  <c r="J147" i="3"/>
  <c r="J121" i="3"/>
  <c r="BK184" i="4"/>
  <c r="J144" i="4"/>
  <c r="J279" i="4"/>
  <c r="J150" i="4"/>
  <c r="BK292" i="4"/>
  <c r="BK146" i="4"/>
  <c r="BK339" i="4"/>
  <c r="J271" i="4"/>
  <c r="J230" i="4"/>
  <c r="J187" i="4"/>
  <c r="BK316" i="4"/>
  <c r="J236" i="4"/>
  <c r="BK136" i="4"/>
  <c r="BK164" i="4"/>
  <c r="BK332" i="4"/>
  <c r="BK242" i="4"/>
  <c r="BK193" i="4"/>
  <c r="BK352" i="4"/>
  <c r="J334" i="4"/>
  <c r="J306" i="4"/>
  <c r="BK201" i="4"/>
  <c r="BK356" i="4"/>
  <c r="J339" i="4"/>
  <c r="J302" i="4"/>
  <c r="J173" i="4"/>
  <c r="BK148" i="4"/>
  <c r="J259" i="4"/>
  <c r="BK161" i="4"/>
  <c r="J262" i="4"/>
  <c r="BK195" i="4"/>
  <c r="BK283" i="5"/>
  <c r="J233" i="5"/>
  <c r="BK172" i="5"/>
  <c r="J243" i="5"/>
  <c r="BK181" i="5"/>
  <c r="J147" i="5"/>
  <c r="J175" i="5"/>
  <c r="J218" i="5"/>
  <c r="BK147" i="5"/>
  <c r="BK287" i="5"/>
  <c r="J236" i="5"/>
  <c r="BK178" i="5"/>
  <c r="BK149" i="5"/>
  <c r="J125" i="5"/>
  <c r="BK268" i="5"/>
  <c r="BK185" i="5"/>
  <c r="J277" i="5"/>
  <c r="J257" i="5"/>
  <c r="BK163" i="5"/>
  <c r="J249" i="5"/>
  <c r="BK197" i="5"/>
  <c r="J161" i="5"/>
  <c r="BK257" i="5"/>
  <c r="J240" i="5"/>
  <c r="J359" i="6"/>
  <c r="J249" i="6"/>
  <c r="BK343" i="6"/>
  <c r="J298" i="6"/>
  <c r="J267" i="6"/>
  <c r="J331" i="6"/>
  <c r="BK315" i="6"/>
  <c r="BK278" i="6"/>
  <c r="BK244" i="6"/>
  <c r="J218" i="6"/>
  <c r="J160" i="6"/>
  <c r="J349" i="6"/>
  <c r="J305" i="6"/>
  <c r="BK160" i="6"/>
  <c r="BK167" i="6"/>
  <c r="BK236" i="7"/>
  <c r="BK141" i="7"/>
  <c r="J208" i="7"/>
  <c r="BK195" i="7"/>
  <c r="BK160" i="7"/>
  <c r="BK224" i="7"/>
  <c r="BK129" i="7"/>
  <c r="J236" i="7"/>
  <c r="BK187" i="7"/>
  <c r="BK143" i="7"/>
  <c r="BK226" i="7"/>
  <c r="J185" i="7"/>
  <c r="BK156" i="7"/>
  <c r="J216" i="7"/>
  <c r="BK137" i="7"/>
  <c r="J170" i="7"/>
  <c r="BK247" i="7"/>
  <c r="J212" i="7"/>
  <c r="J127" i="7"/>
  <c r="J180" i="7"/>
  <c r="BK154" i="7"/>
  <c r="J144" i="8"/>
  <c r="BK144" i="8"/>
  <c r="J138" i="8"/>
  <c r="BK120" i="8"/>
  <c r="J146" i="9"/>
  <c r="J185" i="9"/>
  <c r="J174" i="9"/>
  <c r="J178" i="9"/>
  <c r="BK172" i="9"/>
  <c r="J1203" i="2"/>
  <c r="BK1166" i="2"/>
  <c r="J1131" i="2"/>
  <c r="BK1097" i="2"/>
  <c r="J1001" i="2"/>
  <c r="BK985" i="2"/>
  <c r="J176" i="4"/>
  <c r="BK269" i="4"/>
  <c r="BK170" i="4"/>
  <c r="BK271" i="4"/>
  <c r="BK292" i="5"/>
  <c r="J251" i="5"/>
  <c r="J178" i="5"/>
  <c r="J266" i="5"/>
  <c r="J183" i="5"/>
  <c r="BK215" i="5"/>
  <c r="J129" i="5"/>
  <c r="BK137" i="5"/>
  <c r="J145" i="5"/>
  <c r="J127" i="5"/>
  <c r="BK274" i="5"/>
  <c r="BK245" i="5"/>
  <c r="BK294" i="5"/>
  <c r="BK251" i="5"/>
  <c r="J167" i="5"/>
  <c r="J292" i="5"/>
  <c r="BK190" i="5"/>
  <c r="J272" i="5"/>
  <c r="J238" i="5"/>
  <c r="J141" i="5"/>
  <c r="BK181" i="6"/>
  <c r="J133" i="6"/>
  <c r="BK294" i="6"/>
  <c r="BK265" i="6"/>
  <c r="BK317" i="6"/>
  <c r="J284" i="6"/>
  <c r="BK222" i="6"/>
  <c r="J173" i="6"/>
  <c r="BK331" i="6"/>
  <c r="J309" i="6"/>
  <c r="BK292" i="6"/>
  <c r="BK229" i="6"/>
  <c r="BK179" i="6"/>
  <c r="J149" i="6"/>
  <c r="BK238" i="6"/>
  <c r="J244" i="6"/>
  <c r="BK210" i="6"/>
  <c r="BK139" i="6"/>
  <c r="BK255" i="6"/>
  <c r="BK351" i="6"/>
  <c r="BK345" i="6"/>
  <c r="J216" i="6"/>
  <c r="J261" i="6"/>
  <c r="J222" i="6"/>
  <c r="J203" i="6"/>
  <c r="J135" i="6"/>
  <c r="BK296" i="6"/>
  <c r="BK240" i="6"/>
  <c r="BK165" i="6"/>
  <c r="BK191" i="6"/>
  <c r="BK137" i="6"/>
  <c r="J206" i="7"/>
  <c r="J245" i="7"/>
  <c r="J193" i="7"/>
  <c r="BK133" i="7"/>
  <c r="BK147" i="7"/>
  <c r="J226" i="7"/>
  <c r="BK202" i="7"/>
  <c r="BK166" i="7"/>
  <c r="J123" i="7"/>
  <c r="BK193" i="7"/>
  <c r="J249" i="7"/>
  <c r="J199" i="7"/>
  <c r="BK241" i="7"/>
  <c r="J164" i="7"/>
  <c r="J251" i="7"/>
  <c r="BK135" i="7"/>
  <c r="BK234" i="7"/>
  <c r="BK168" i="7"/>
  <c r="J133" i="8"/>
  <c r="J146" i="8"/>
  <c r="BK126" i="8"/>
  <c r="BK185" i="9"/>
  <c r="BK182" i="9"/>
  <c r="BK176" i="9"/>
  <c r="J152" i="9"/>
  <c r="J149" i="9"/>
  <c r="J137" i="9"/>
  <c r="J167" i="9"/>
  <c r="J131" i="9"/>
  <c r="J125" i="11"/>
  <c r="J1173" i="2"/>
  <c r="BK1106" i="2"/>
  <c r="BK989" i="2"/>
  <c r="BK778" i="2"/>
  <c r="BK620" i="2"/>
  <c r="BK277" i="2"/>
  <c r="J1156" i="2"/>
  <c r="J959" i="2"/>
  <c r="BK909" i="2"/>
  <c r="BK617" i="2"/>
  <c r="BK512" i="2"/>
  <c r="BK453" i="2"/>
  <c r="J359" i="2"/>
  <c r="BK315" i="2"/>
  <c r="J154" i="2"/>
  <c r="BK1147" i="2"/>
  <c r="BK1121" i="2"/>
  <c r="BK1114" i="2"/>
  <c r="BK1019" i="2"/>
  <c r="J975" i="2"/>
  <c r="J931" i="2"/>
  <c r="BK1191" i="2"/>
  <c r="BK1168" i="2"/>
  <c r="BK1135" i="2"/>
  <c r="J1114" i="2"/>
  <c r="J1031" i="2"/>
  <c r="BK983" i="2"/>
  <c r="J840" i="2"/>
  <c r="J512" i="2"/>
  <c r="J459" i="2"/>
  <c r="BK428" i="2"/>
  <c r="J367" i="2"/>
  <c r="BK259" i="2"/>
  <c r="BK1053" i="2"/>
  <c r="BK962" i="2"/>
  <c r="BK861" i="2"/>
  <c r="BK522" i="2"/>
  <c r="J431" i="2"/>
  <c r="J312" i="2"/>
  <c r="J232" i="2"/>
  <c r="BK1156" i="2"/>
  <c r="J970" i="2"/>
  <c r="BK921" i="2"/>
  <c r="BK606" i="2"/>
  <c r="BK262" i="2"/>
  <c r="BK232" i="2"/>
  <c r="BK172" i="2"/>
  <c r="J1165" i="2"/>
  <c r="J1141" i="2"/>
  <c r="BK1041" i="2"/>
  <c r="J991" i="2"/>
  <c r="J947" i="2"/>
  <c r="BK1205" i="2"/>
  <c r="BK1197" i="2"/>
  <c r="BK1187" i="2"/>
  <c r="BK1173" i="2"/>
  <c r="BK1116" i="2"/>
  <c r="J1073" i="2"/>
  <c r="BK953" i="2"/>
  <c r="J889" i="2"/>
  <c r="BK817" i="2"/>
  <c r="J365" i="2"/>
  <c r="J319" i="2"/>
  <c r="J142" i="2"/>
  <c r="J1133" i="2"/>
  <c r="BK1079" i="2"/>
  <c r="BK1068" i="2"/>
  <c r="BK1011" i="2"/>
  <c r="BK981" i="2"/>
  <c r="BK919" i="2"/>
  <c r="J838" i="2"/>
  <c r="J499" i="2"/>
  <c r="BK359" i="2"/>
  <c r="J305" i="2"/>
  <c r="J915" i="2"/>
  <c r="J684" i="2"/>
  <c r="J611" i="2"/>
  <c r="J463" i="2"/>
  <c r="BK411" i="2"/>
  <c r="J933" i="2"/>
  <c r="BK823" i="2"/>
  <c r="J647" i="2"/>
  <c r="BK601" i="2"/>
  <c r="J479" i="2"/>
  <c r="BK369" i="2"/>
  <c r="BK970" i="2"/>
  <c r="BK913" i="2"/>
  <c r="J861" i="2"/>
  <c r="J378" i="2"/>
  <c r="J214" i="2"/>
  <c r="BK130" i="3"/>
  <c r="J153" i="3"/>
  <c r="J136" i="3"/>
  <c r="J128" i="3"/>
  <c r="J134" i="3"/>
  <c r="BK149" i="3"/>
  <c r="BK125" i="3"/>
  <c r="J170" i="4"/>
  <c r="J128" i="4"/>
  <c r="BK329" i="4"/>
  <c r="BK306" i="4"/>
  <c r="J218" i="4"/>
  <c r="J136" i="4"/>
  <c r="J304" i="4"/>
  <c r="BK259" i="4"/>
  <c r="J213" i="4"/>
  <c r="J161" i="4"/>
  <c r="J311" i="4"/>
  <c r="BK233" i="4"/>
  <c r="J332" i="4"/>
  <c r="BK173" i="4"/>
  <c r="J325" i="4"/>
  <c r="BK287" i="4"/>
  <c r="BK221" i="4"/>
  <c r="J184" i="4"/>
  <c r="BK350" i="4"/>
  <c r="BK337" i="4"/>
  <c r="J316" i="4"/>
  <c r="J181" i="4"/>
  <c r="J352" i="4"/>
  <c r="BK325" i="4"/>
  <c r="J227" i="4"/>
  <c r="J154" i="4"/>
  <c r="BK265" i="4"/>
  <c r="BK181" i="4"/>
  <c r="J273" i="4"/>
  <c r="BK273" i="4"/>
  <c r="J290" i="5"/>
  <c r="J247" i="5"/>
  <c r="BK153" i="5"/>
  <c r="J169" i="5"/>
  <c r="J209" i="5"/>
  <c r="J137" i="5"/>
  <c r="BK157" i="5"/>
  <c r="BK290" i="5"/>
  <c r="BK206" i="5"/>
  <c r="J172" i="5"/>
  <c r="BK131" i="5"/>
  <c r="BK255" i="5"/>
  <c r="J212" i="5"/>
  <c r="BK272" i="5"/>
  <c r="BK139" i="5"/>
  <c r="BK264" i="5"/>
  <c r="J163" i="5"/>
  <c r="BK266" i="5"/>
  <c r="J227" i="5"/>
  <c r="J355" i="6"/>
  <c r="J165" i="6"/>
  <c r="BK143" i="6"/>
  <c r="J333" i="6"/>
  <c r="BK282" i="6"/>
  <c r="BK359" i="6"/>
  <c r="BK327" i="6"/>
  <c r="J292" i="6"/>
  <c r="BK269" i="6"/>
  <c r="BK251" i="6"/>
  <c r="J220" i="6"/>
  <c r="J151" i="6"/>
  <c r="BK325" i="6"/>
  <c r="J300" i="6"/>
  <c r="J278" i="6"/>
  <c r="J246" i="6"/>
  <c r="J200" i="6"/>
  <c r="BK158" i="6"/>
  <c r="BK312" i="6"/>
  <c r="J210" i="6"/>
  <c r="J255" i="6"/>
  <c r="BK225" i="6"/>
  <c r="J196" i="6"/>
  <c r="BK133" i="6"/>
  <c r="BK246" i="6"/>
  <c r="J317" i="6"/>
  <c r="J307" i="6"/>
  <c r="BK149" i="6"/>
  <c r="BK235" i="6"/>
  <c r="BK147" i="6"/>
  <c r="BK353" i="6"/>
  <c r="J288" i="6"/>
  <c r="J263" i="6"/>
  <c r="BK189" i="6"/>
  <c r="BK155" i="6"/>
  <c r="J187" i="6"/>
  <c r="BK218" i="7"/>
  <c r="BK125" i="7"/>
  <c r="J197" i="7"/>
  <c r="J178" i="7"/>
  <c r="BK232" i="7"/>
  <c r="J158" i="7"/>
  <c r="BK228" i="7"/>
  <c r="BK220" i="7"/>
  <c r="BK182" i="7"/>
  <c r="J133" i="7"/>
  <c r="J202" i="7"/>
  <c r="BK172" i="7"/>
  <c r="J234" i="7"/>
  <c r="BK139" i="7"/>
  <c r="J187" i="7"/>
  <c r="BK152" i="7"/>
  <c r="J222" i="7"/>
  <c r="J131" i="7"/>
  <c r="J247" i="7"/>
  <c r="J156" i="7"/>
  <c r="BK142" i="8"/>
  <c r="BK129" i="8"/>
  <c r="J126" i="8"/>
  <c r="BK149" i="9"/>
  <c r="J128" i="9"/>
  <c r="BK125" i="9"/>
  <c r="J140" i="9"/>
  <c r="J119" i="9"/>
  <c r="J158" i="9"/>
  <c r="BK152" i="9"/>
  <c r="J122" i="9"/>
  <c r="BK125" i="11"/>
  <c r="J133" i="11"/>
  <c r="J127" i="11"/>
  <c r="J1195" i="2"/>
  <c r="J1137" i="2"/>
  <c r="BK1004" i="2"/>
  <c r="BK791" i="2"/>
  <c r="BK566" i="2"/>
  <c r="J283" i="2"/>
  <c r="J1106" i="2"/>
  <c r="J945" i="2"/>
  <c r="J913" i="2"/>
  <c r="J675" i="2"/>
  <c r="J580" i="2"/>
  <c r="BK489" i="2"/>
  <c r="J361" i="2"/>
  <c r="J151" i="2"/>
  <c r="J1135" i="2"/>
  <c r="J1119" i="2"/>
  <c r="BK1023" i="2"/>
  <c r="BK995" i="2"/>
  <c r="BK935" i="2"/>
  <c r="BK840" i="2"/>
  <c r="BK1184" i="2"/>
  <c r="J1166" i="2"/>
  <c r="BK1125" i="2"/>
  <c r="J1104" i="2"/>
  <c r="J1021" i="2"/>
  <c r="J977" i="2"/>
  <c r="J791" i="2"/>
  <c r="J609" i="2"/>
  <c r="BK483" i="2"/>
  <c r="BK444" i="2"/>
  <c r="J299" i="2"/>
  <c r="J241" i="2"/>
  <c r="BK975" i="2"/>
  <c r="BK941" i="2"/>
  <c r="BK889" i="2"/>
  <c r="BK647" i="2"/>
  <c r="J428" i="2"/>
  <c r="J296" i="2"/>
  <c r="J256" i="2"/>
  <c r="BK190" i="2"/>
  <c r="J1006" i="2"/>
  <c r="BK915" i="2"/>
  <c r="BK633" i="2"/>
  <c r="J489" i="2"/>
  <c r="BK299" i="2"/>
  <c r="J238" i="2"/>
  <c r="J178" i="2"/>
  <c r="J148" i="2"/>
  <c r="BK1137" i="2"/>
  <c r="BK1021" i="2"/>
  <c r="J972" i="2"/>
  <c r="BK1203" i="2"/>
  <c r="BK1195" i="2"/>
  <c r="J1181" i="2"/>
  <c r="BK1144" i="2"/>
  <c r="J1081" i="2"/>
  <c r="J1071" i="2"/>
  <c r="J894" i="2"/>
  <c r="J883" i="2"/>
  <c r="BK459" i="2"/>
  <c r="J597" i="2"/>
  <c r="BK476" i="2"/>
  <c r="BK947" i="2"/>
  <c r="BK917" i="2"/>
  <c r="BK815" i="2"/>
  <c r="J643" i="2"/>
  <c r="J573" i="2"/>
  <c r="J414" i="2"/>
  <c r="BK220" i="2"/>
  <c r="J962" i="2"/>
  <c r="J735" i="2"/>
  <c r="BK348" i="2"/>
  <c r="BK138" i="3"/>
  <c r="BK158" i="3"/>
  <c r="J138" i="3"/>
  <c r="J158" i="3"/>
  <c r="J160" i="3"/>
  <c r="J132" i="3"/>
  <c r="J145" i="3"/>
  <c r="BK123" i="3"/>
  <c r="J158" i="4"/>
  <c r="J126" i="4"/>
  <c r="BK267" i="4"/>
  <c r="J314" i="4"/>
  <c r="J239" i="4"/>
  <c r="BK140" i="4"/>
  <c r="J124" i="4"/>
  <c r="J287" i="4"/>
  <c r="BK256" i="4"/>
  <c r="J201" i="4"/>
  <c r="BK314" i="4"/>
  <c r="J242" i="4"/>
  <c r="J289" i="4"/>
  <c r="J142" i="4"/>
  <c r="BK311" i="4"/>
  <c r="BK276" i="4"/>
  <c r="BK190" i="4"/>
  <c r="BK354" i="4"/>
  <c r="J341" i="4"/>
  <c r="BK318" i="4"/>
  <c r="BK215" i="4"/>
  <c r="J358" i="4"/>
  <c r="J337" i="4"/>
  <c r="J215" i="4"/>
  <c r="BK167" i="4"/>
  <c r="J140" i="4"/>
  <c r="J207" i="4"/>
  <c r="J292" i="4"/>
  <c r="BK142" i="4"/>
  <c r="BK130" i="4"/>
  <c r="J264" i="5"/>
  <c r="J231" i="5"/>
  <c r="J157" i="5"/>
  <c r="BK262" i="5"/>
  <c r="J185" i="5"/>
  <c r="J188" i="5"/>
  <c r="BK125" i="5"/>
  <c r="BK159" i="5"/>
  <c r="BK203" i="5"/>
  <c r="BK133" i="5"/>
  <c r="J283" i="5"/>
  <c r="BK240" i="5"/>
  <c r="J279" i="5"/>
  <c r="J224" i="5"/>
  <c r="J143" i="5"/>
  <c r="BK224" i="5"/>
  <c r="J192" i="5"/>
  <c r="J159" i="5"/>
  <c r="BK247" i="5"/>
  <c r="BK231" i="5"/>
  <c r="J197" i="5"/>
  <c r="J336" i="6"/>
  <c r="J153" i="6"/>
  <c r="J366" i="6"/>
  <c r="BK329" i="6"/>
  <c r="BK341" i="6"/>
  <c r="BK276" i="6"/>
  <c r="BK218" i="6"/>
  <c r="BK205" i="6"/>
  <c r="J137" i="6"/>
  <c r="BK263" i="6"/>
  <c r="J353" i="6"/>
  <c r="J357" i="6"/>
  <c r="BK305" i="6"/>
  <c r="J141" i="6"/>
  <c r="J240" i="6"/>
  <c r="J163" i="6"/>
  <c r="BK347" i="6"/>
  <c r="BK280" i="6"/>
  <c r="BK193" i="6"/>
  <c r="J175" i="6"/>
  <c r="BK198" i="6"/>
  <c r="BK153" i="6"/>
  <c r="BK210" i="7"/>
  <c r="BK127" i="7"/>
  <c r="BK189" i="7"/>
  <c r="BK158" i="7"/>
  <c r="BK178" i="7"/>
  <c r="BK222" i="7"/>
  <c r="J195" i="7"/>
  <c r="J135" i="7"/>
  <c r="J142" i="8"/>
  <c r="J129" i="8"/>
  <c r="J182" i="9"/>
  <c r="J172" i="9"/>
  <c r="BK167" i="9"/>
  <c r="BK161" i="9"/>
  <c r="BK174" i="9"/>
  <c r="BK170" i="9"/>
  <c r="BK158" i="9"/>
  <c r="BK119" i="9"/>
  <c r="J119" i="10"/>
  <c r="BK129" i="11"/>
  <c r="BK121" i="11"/>
  <c r="BK133" i="11"/>
  <c r="BK119" i="11"/>
  <c r="BK130" i="11"/>
  <c r="J129" i="11"/>
  <c r="J1201" i="2"/>
  <c r="BK1165" i="2"/>
  <c r="J1123" i="2"/>
  <c r="J987" i="2"/>
  <c r="BK762" i="2"/>
  <c r="BK593" i="2"/>
  <c r="J357" i="2"/>
  <c r="J259" i="2"/>
  <c r="J1004" i="2"/>
  <c r="J943" i="2"/>
  <c r="J921" i="2"/>
  <c r="BK755" i="2"/>
  <c r="BK597" i="2"/>
  <c r="J496" i="2"/>
  <c r="BK378" i="2"/>
  <c r="J348" i="2"/>
  <c r="J160" i="2"/>
  <c r="AS66" i="1"/>
  <c r="BK1178" i="2"/>
  <c r="BK1133" i="2"/>
  <c r="J1112" i="2"/>
  <c r="BK1088" i="2"/>
  <c r="BK1006" i="2"/>
  <c r="BK945" i="2"/>
  <c r="J778" i="2"/>
  <c r="BK502" i="2"/>
  <c r="J453" i="2"/>
  <c r="J411" i="2"/>
  <c r="J369" i="2"/>
  <c r="BK296" i="2"/>
  <c r="J205" i="2"/>
  <c r="BK1029" i="2"/>
  <c r="J925" i="2"/>
  <c r="BK671" i="2"/>
  <c r="J505" i="2"/>
  <c r="BK394" i="2"/>
  <c r="BK283" i="2"/>
  <c r="BK199" i="2"/>
  <c r="J1041" i="2"/>
  <c r="BK987" i="2"/>
  <c r="J867" i="2"/>
  <c r="J617" i="2"/>
  <c r="BK479" i="2"/>
  <c r="J253" i="2"/>
  <c r="J184" i="2"/>
  <c r="BK154" i="2"/>
  <c r="BK1151" i="2"/>
  <c r="BK1131" i="2"/>
  <c r="J1011" i="2"/>
  <c r="J981" i="2"/>
  <c r="BK1207" i="2"/>
  <c r="BK1201" i="2"/>
  <c r="J1193" i="2"/>
  <c r="J1184" i="2"/>
  <c r="BK1141" i="2"/>
  <c r="J1079" i="2"/>
  <c r="BK1065" i="2"/>
  <c r="BK905" i="2"/>
  <c r="BK852" i="2"/>
  <c r="BK435" i="2"/>
  <c r="BK363" i="2"/>
  <c r="BK238" i="2"/>
  <c r="J1151" i="2"/>
  <c r="J1110" i="2"/>
  <c r="BK1077" i="2"/>
  <c r="J1065" i="2"/>
  <c r="BK1031" i="2"/>
  <c r="BK977" i="2"/>
  <c r="J909" i="2"/>
  <c r="J823" i="2"/>
  <c r="J614" i="2"/>
  <c r="J566" i="2"/>
  <c r="J450" i="2"/>
  <c r="BK312" i="2"/>
  <c r="J935" i="2"/>
  <c r="BK680" i="2"/>
  <c r="J606" i="2"/>
  <c r="BK486" i="2"/>
  <c r="BK931" i="2"/>
  <c r="J911" i="2"/>
  <c r="J680" i="2"/>
  <c r="BK580" i="2"/>
  <c r="BK505" i="2"/>
  <c r="BK367" i="2"/>
  <c r="BK184" i="2"/>
  <c r="J923" i="2"/>
  <c r="J780" i="2"/>
  <c r="J467" i="2"/>
  <c r="J220" i="2"/>
  <c r="BK132" i="3"/>
  <c r="J140" i="3"/>
  <c r="BK128" i="3"/>
  <c r="BK147" i="3"/>
  <c r="BK153" i="3"/>
  <c r="J151" i="3"/>
  <c r="J130" i="3"/>
  <c r="J193" i="4"/>
  <c r="BK150" i="4"/>
  <c r="J318" i="4"/>
  <c r="BK126" i="4"/>
  <c r="J299" i="4"/>
  <c r="J221" i="4"/>
  <c r="J138" i="4"/>
  <c r="J327" i="4"/>
  <c r="J265" i="4"/>
  <c r="BK207" i="4"/>
  <c r="J167" i="4"/>
  <c r="BK302" i="4"/>
  <c r="BK230" i="4"/>
  <c r="BK346" i="4"/>
  <c r="BK210" i="4"/>
  <c r="BK122" i="4"/>
  <c r="J309" i="4"/>
  <c r="BK239" i="4"/>
  <c r="BK187" i="4"/>
  <c r="J356" i="4"/>
  <c r="J346" i="4"/>
  <c r="BK321" i="4"/>
  <c r="BK227" i="4"/>
  <c r="J350" i="4"/>
  <c r="BK309" i="4"/>
  <c r="J267" i="4"/>
  <c r="J156" i="4"/>
  <c r="J282" i="4"/>
  <c r="J195" i="4"/>
  <c r="J269" i="4"/>
  <c r="J276" i="4"/>
  <c r="BK138" i="4"/>
  <c r="J285" i="5"/>
  <c r="BK229" i="5"/>
  <c r="BK155" i="5"/>
  <c r="BK218" i="5"/>
  <c r="J153" i="5"/>
  <c r="BK194" i="5"/>
  <c r="BK169" i="5"/>
  <c r="J215" i="5"/>
  <c r="BK143" i="5"/>
  <c r="J255" i="5"/>
  <c r="BK227" i="5"/>
  <c r="BK279" i="5"/>
  <c r="BK236" i="5"/>
  <c r="BK165" i="5"/>
  <c r="J268" i="5"/>
  <c r="BK188" i="5"/>
  <c r="BK135" i="5"/>
  <c r="BK285" i="5"/>
  <c r="BK175" i="5"/>
  <c r="BK123" i="5"/>
  <c r="J253" i="5"/>
  <c r="BK209" i="5"/>
  <c r="J345" i="6"/>
  <c r="J177" i="6"/>
  <c r="BK369" i="6"/>
  <c r="BK307" i="6"/>
  <c r="J286" i="6"/>
  <c r="J363" i="6"/>
  <c r="J323" i="6"/>
  <c r="BK309" i="6"/>
  <c r="BK249" i="6"/>
  <c r="J179" i="6"/>
  <c r="J369" i="6"/>
  <c r="J327" i="6"/>
  <c r="J302" i="6"/>
  <c r="BK288" i="6"/>
  <c r="J251" i="6"/>
  <c r="J185" i="6"/>
  <c r="BK169" i="6"/>
  <c r="J325" i="6"/>
  <c r="J269" i="6"/>
  <c r="BK185" i="6"/>
  <c r="J259" i="6"/>
  <c r="J229" i="6"/>
  <c r="J198" i="6"/>
  <c r="BK290" i="6"/>
  <c r="BK216" i="6"/>
  <c r="J315" i="6"/>
  <c r="J341" i="6"/>
  <c r="J189" i="6"/>
  <c r="J242" i="6"/>
  <c r="J205" i="6"/>
  <c r="J139" i="6"/>
  <c r="BK336" i="6"/>
  <c r="BK271" i="6"/>
  <c r="BK196" i="6"/>
  <c r="J181" i="6"/>
  <c r="BK200" i="6"/>
  <c r="BK175" i="6"/>
  <c r="BK239" i="7"/>
  <c r="J204" i="7"/>
  <c r="J218" i="7"/>
  <c r="BK180" i="7"/>
  <c r="BK162" i="7"/>
  <c r="J145" i="7"/>
  <c r="J228" i="7"/>
  <c r="J139" i="7"/>
  <c r="J224" i="7"/>
  <c r="J189" i="7"/>
  <c r="J154" i="7"/>
  <c r="BK214" i="7"/>
  <c r="BK174" i="7"/>
  <c r="J243" i="7"/>
  <c r="BK197" i="7"/>
  <c r="J129" i="7"/>
  <c r="J143" i="7"/>
  <c r="J239" i="7"/>
  <c r="BK164" i="7"/>
  <c r="BK249" i="7"/>
  <c r="J152" i="7"/>
  <c r="J123" i="8"/>
  <c r="BK138" i="8"/>
  <c r="BK133" i="8"/>
  <c r="BK123" i="8"/>
  <c r="J180" i="9"/>
  <c r="BK122" i="9"/>
  <c r="BK164" i="9"/>
  <c r="BK155" i="9"/>
  <c r="BK131" i="9"/>
  <c r="BK140" i="9"/>
  <c r="BK143" i="9"/>
  <c r="F37" i="10"/>
  <c r="BD75" i="1" s="1"/>
  <c r="BK123" i="11"/>
  <c r="BK127" i="11"/>
  <c r="J119" i="11"/>
  <c r="T141" i="2" l="1"/>
  <c r="R466" i="2"/>
  <c r="T475" i="2"/>
  <c r="P683" i="2"/>
  <c r="T908" i="2"/>
  <c r="R961" i="2"/>
  <c r="R1010" i="2"/>
  <c r="T1055" i="2"/>
  <c r="BK1103" i="2"/>
  <c r="J1103" i="2"/>
  <c r="J114" i="2" s="1"/>
  <c r="T1103" i="2"/>
  <c r="T1140" i="2"/>
  <c r="P1164" i="2"/>
  <c r="T118" i="3"/>
  <c r="T117" i="3"/>
  <c r="P121" i="4"/>
  <c r="T196" i="5"/>
  <c r="P261" i="5"/>
  <c r="T261" i="5"/>
  <c r="P132" i="6"/>
  <c r="P157" i="6"/>
  <c r="BK202" i="6"/>
  <c r="J202" i="6" s="1"/>
  <c r="J100" i="6" s="1"/>
  <c r="BK248" i="6"/>
  <c r="J248" i="6" s="1"/>
  <c r="J107" i="6" s="1"/>
  <c r="T338" i="6"/>
  <c r="BK184" i="7"/>
  <c r="J184" i="7" s="1"/>
  <c r="J99" i="7" s="1"/>
  <c r="BK238" i="7"/>
  <c r="J238" i="7" s="1"/>
  <c r="J101" i="7" s="1"/>
  <c r="BK121" i="4"/>
  <c r="J121" i="4" s="1"/>
  <c r="J97" i="4" s="1"/>
  <c r="R270" i="4"/>
  <c r="P122" i="5"/>
  <c r="T242" i="5"/>
  <c r="BK157" i="6"/>
  <c r="J157" i="6" s="1"/>
  <c r="J98" i="6" s="1"/>
  <c r="T207" i="6"/>
  <c r="T283" i="6"/>
  <c r="R149" i="7"/>
  <c r="R201" i="7"/>
  <c r="BK141" i="8"/>
  <c r="J141" i="8" s="1"/>
  <c r="J98" i="8" s="1"/>
  <c r="BK521" i="2"/>
  <c r="J521" i="2" s="1"/>
  <c r="J100" i="2" s="1"/>
  <c r="R683" i="2"/>
  <c r="R908" i="2"/>
  <c r="P961" i="2"/>
  <c r="P1010" i="2"/>
  <c r="BK1055" i="2"/>
  <c r="J1055" i="2" s="1"/>
  <c r="J112" i="2" s="1"/>
  <c r="P1055" i="2"/>
  <c r="P1109" i="2"/>
  <c r="R1140" i="2"/>
  <c r="T1177" i="2"/>
  <c r="R118" i="3"/>
  <c r="R117" i="3" s="1"/>
  <c r="T157" i="4"/>
  <c r="R196" i="5"/>
  <c r="BK271" i="5"/>
  <c r="J271" i="5" s="1"/>
  <c r="J101" i="5" s="1"/>
  <c r="BK162" i="6"/>
  <c r="J162" i="6" s="1"/>
  <c r="J99" i="6" s="1"/>
  <c r="P202" i="6"/>
  <c r="R237" i="6"/>
  <c r="BK338" i="6"/>
  <c r="J338" i="6" s="1"/>
  <c r="J110" i="6" s="1"/>
  <c r="R122" i="7"/>
  <c r="T201" i="7"/>
  <c r="P119" i="8"/>
  <c r="T118" i="9"/>
  <c r="T117" i="9" s="1"/>
  <c r="P118" i="9"/>
  <c r="P117" i="9" s="1"/>
  <c r="AU74" i="1" s="1"/>
  <c r="P141" i="2"/>
  <c r="BK466" i="2"/>
  <c r="P466" i="2"/>
  <c r="T466" i="2"/>
  <c r="R475" i="2"/>
  <c r="BK605" i="2"/>
  <c r="J605" i="2" s="1"/>
  <c r="J101" i="2" s="1"/>
  <c r="BK636" i="2"/>
  <c r="J636" i="2"/>
  <c r="J102" i="2" s="1"/>
  <c r="T636" i="2"/>
  <c r="BK825" i="2"/>
  <c r="J825" i="2" s="1"/>
  <c r="J104" i="2" s="1"/>
  <c r="P908" i="2"/>
  <c r="P974" i="2"/>
  <c r="BK1003" i="2"/>
  <c r="J1003" i="2" s="1"/>
  <c r="J110" i="2" s="1"/>
  <c r="T1003" i="2"/>
  <c r="P1064" i="2"/>
  <c r="T1109" i="2"/>
  <c r="BK1140" i="2"/>
  <c r="J1140" i="2" s="1"/>
  <c r="J117" i="2" s="1"/>
  <c r="BK1164" i="2"/>
  <c r="J1164" i="2"/>
  <c r="J118" i="2" s="1"/>
  <c r="T1164" i="2"/>
  <c r="BK118" i="3"/>
  <c r="BK117" i="3" s="1"/>
  <c r="J117" i="3" s="1"/>
  <c r="P157" i="4"/>
  <c r="T270" i="4"/>
  <c r="BK196" i="5"/>
  <c r="J196" i="5" s="1"/>
  <c r="J98" i="5" s="1"/>
  <c r="R242" i="5"/>
  <c r="R271" i="5"/>
  <c r="R162" i="6"/>
  <c r="P237" i="6"/>
  <c r="T248" i="6"/>
  <c r="T149" i="7"/>
  <c r="P141" i="8"/>
  <c r="BK132" i="6"/>
  <c r="J132" i="6" s="1"/>
  <c r="J97" i="6" s="1"/>
  <c r="T157" i="6"/>
  <c r="T202" i="6"/>
  <c r="R248" i="6"/>
  <c r="T122" i="7"/>
  <c r="P201" i="7"/>
  <c r="BK119" i="8"/>
  <c r="BK118" i="8" s="1"/>
  <c r="J118" i="8" s="1"/>
  <c r="T141" i="8"/>
  <c r="T521" i="2"/>
  <c r="R605" i="2"/>
  <c r="P636" i="2"/>
  <c r="R825" i="2"/>
  <c r="R879" i="2"/>
  <c r="T974" i="2"/>
  <c r="P1003" i="2"/>
  <c r="T1064" i="2"/>
  <c r="R1103" i="2"/>
  <c r="P1140" i="2"/>
  <c r="R1177" i="2"/>
  <c r="P118" i="3"/>
  <c r="P117" i="3" s="1"/>
  <c r="AU68" i="1" s="1"/>
  <c r="R157" i="4"/>
  <c r="R122" i="5"/>
  <c r="BK242" i="5"/>
  <c r="J242" i="5" s="1"/>
  <c r="J99" i="5" s="1"/>
  <c r="P271" i="5"/>
  <c r="T132" i="6"/>
  <c r="BK207" i="6"/>
  <c r="J207" i="6"/>
  <c r="J101" i="6" s="1"/>
  <c r="BK237" i="6"/>
  <c r="J237" i="6" s="1"/>
  <c r="J106" i="6" s="1"/>
  <c r="T237" i="6"/>
  <c r="R338" i="6"/>
  <c r="R119" i="8"/>
  <c r="R141" i="2"/>
  <c r="BK475" i="2"/>
  <c r="J475" i="2" s="1"/>
  <c r="J99" i="2" s="1"/>
  <c r="P475" i="2"/>
  <c r="P605" i="2"/>
  <c r="T683" i="2"/>
  <c r="BK908" i="2"/>
  <c r="J908" i="2" s="1"/>
  <c r="J106" i="2" s="1"/>
  <c r="BK974" i="2"/>
  <c r="J974" i="2" s="1"/>
  <c r="J108" i="2" s="1"/>
  <c r="BK1010" i="2"/>
  <c r="J1010" i="2" s="1"/>
  <c r="J111" i="2" s="1"/>
  <c r="R1064" i="2"/>
  <c r="P1103" i="2"/>
  <c r="BK1128" i="2"/>
  <c r="J1128" i="2" s="1"/>
  <c r="J116" i="2" s="1"/>
  <c r="P1128" i="2"/>
  <c r="BK1177" i="2"/>
  <c r="J1177" i="2" s="1"/>
  <c r="J120" i="2" s="1"/>
  <c r="R121" i="4"/>
  <c r="BK122" i="5"/>
  <c r="J122" i="5" s="1"/>
  <c r="J97" i="5" s="1"/>
  <c r="R132" i="6"/>
  <c r="P207" i="6"/>
  <c r="P338" i="6"/>
  <c r="P149" i="7"/>
  <c r="T184" i="7"/>
  <c r="R238" i="7"/>
  <c r="R141" i="8"/>
  <c r="R521" i="2"/>
  <c r="T605" i="2"/>
  <c r="R636" i="2"/>
  <c r="T825" i="2"/>
  <c r="P879" i="2"/>
  <c r="BK961" i="2"/>
  <c r="J961" i="2" s="1"/>
  <c r="J107" i="2" s="1"/>
  <c r="T961" i="2"/>
  <c r="T1010" i="2"/>
  <c r="R1055" i="2"/>
  <c r="R1109" i="2"/>
  <c r="T1128" i="2"/>
  <c r="P1177" i="2"/>
  <c r="T121" i="4"/>
  <c r="BK270" i="4"/>
  <c r="J270" i="4" s="1"/>
  <c r="J99" i="4" s="1"/>
  <c r="P162" i="6"/>
  <c r="R283" i="6"/>
  <c r="BK149" i="7"/>
  <c r="J149" i="7"/>
  <c r="J98" i="7"/>
  <c r="R184" i="7"/>
  <c r="P238" i="7"/>
  <c r="BK141" i="2"/>
  <c r="J141" i="2" s="1"/>
  <c r="J97" i="2" s="1"/>
  <c r="P521" i="2"/>
  <c r="BK683" i="2"/>
  <c r="J683" i="2" s="1"/>
  <c r="J103" i="2" s="1"/>
  <c r="P825" i="2"/>
  <c r="BK879" i="2"/>
  <c r="J879" i="2"/>
  <c r="J105" i="2" s="1"/>
  <c r="T879" i="2"/>
  <c r="R974" i="2"/>
  <c r="R1003" i="2"/>
  <c r="BK1064" i="2"/>
  <c r="J1064" i="2" s="1"/>
  <c r="J113" i="2" s="1"/>
  <c r="BK1109" i="2"/>
  <c r="J1109" i="2" s="1"/>
  <c r="J115" i="2" s="1"/>
  <c r="R1128" i="2"/>
  <c r="R1164" i="2"/>
  <c r="BK157" i="4"/>
  <c r="J157" i="4" s="1"/>
  <c r="J98" i="4" s="1"/>
  <c r="P270" i="4"/>
  <c r="P196" i="5"/>
  <c r="BK261" i="5"/>
  <c r="J261" i="5" s="1"/>
  <c r="J100" i="5" s="1"/>
  <c r="R261" i="5"/>
  <c r="T162" i="6"/>
  <c r="BK283" i="6"/>
  <c r="J283" i="6" s="1"/>
  <c r="J108" i="6" s="1"/>
  <c r="P122" i="7"/>
  <c r="BK201" i="7"/>
  <c r="J201" i="7" s="1"/>
  <c r="J100" i="7" s="1"/>
  <c r="T238" i="7"/>
  <c r="T119" i="8"/>
  <c r="BK118" i="9"/>
  <c r="J118" i="9" s="1"/>
  <c r="J97" i="9" s="1"/>
  <c r="BK118" i="11"/>
  <c r="BK117" i="11" s="1"/>
  <c r="J117" i="11" s="1"/>
  <c r="J96" i="11" s="1"/>
  <c r="T122" i="5"/>
  <c r="P242" i="5"/>
  <c r="T271" i="5"/>
  <c r="R157" i="6"/>
  <c r="R202" i="6"/>
  <c r="P248" i="6"/>
  <c r="P184" i="7"/>
  <c r="R118" i="9"/>
  <c r="R117" i="9" s="1"/>
  <c r="R207" i="6"/>
  <c r="P283" i="6"/>
  <c r="BK122" i="7"/>
  <c r="J122" i="7"/>
  <c r="J97" i="7"/>
  <c r="P118" i="11"/>
  <c r="P117" i="11" s="1"/>
  <c r="AU76" i="1" s="1"/>
  <c r="R118" i="11"/>
  <c r="R117" i="11" s="1"/>
  <c r="T118" i="11"/>
  <c r="T117" i="11" s="1"/>
  <c r="BK228" i="6"/>
  <c r="J228" i="6" s="1"/>
  <c r="J103" i="6" s="1"/>
  <c r="BK1000" i="2"/>
  <c r="J1000" i="2" s="1"/>
  <c r="J109" i="2" s="1"/>
  <c r="BK224" i="6"/>
  <c r="J224" i="6" s="1"/>
  <c r="J102" i="6" s="1"/>
  <c r="BK118" i="10"/>
  <c r="J118" i="10"/>
  <c r="J97" i="10" s="1"/>
  <c r="BK234" i="6"/>
  <c r="J234" i="6" s="1"/>
  <c r="J105" i="6" s="1"/>
  <c r="BK231" i="6"/>
  <c r="J231" i="6"/>
  <c r="J104" i="6" s="1"/>
  <c r="BK357" i="4"/>
  <c r="J357" i="4" s="1"/>
  <c r="J100" i="4" s="1"/>
  <c r="BK368" i="6"/>
  <c r="J368" i="6" s="1"/>
  <c r="J111" i="6" s="1"/>
  <c r="BK1175" i="2"/>
  <c r="J1175" i="2" s="1"/>
  <c r="J119" i="2" s="1"/>
  <c r="BK335" i="6"/>
  <c r="J335" i="6" s="1"/>
  <c r="J109" i="6" s="1"/>
  <c r="J89" i="11"/>
  <c r="BE119" i="11"/>
  <c r="BE132" i="11"/>
  <c r="BK117" i="10"/>
  <c r="J117" i="10"/>
  <c r="J96" i="10" s="1"/>
  <c r="BE127" i="11"/>
  <c r="BE129" i="11"/>
  <c r="E107" i="11"/>
  <c r="F92" i="11"/>
  <c r="BE121" i="11"/>
  <c r="BE133" i="11"/>
  <c r="BE123" i="11"/>
  <c r="BE130" i="11"/>
  <c r="BE125" i="11"/>
  <c r="E85" i="10"/>
  <c r="J89" i="10"/>
  <c r="F114" i="10"/>
  <c r="BE119" i="10"/>
  <c r="E107" i="9"/>
  <c r="BE131" i="9"/>
  <c r="BE134" i="9"/>
  <c r="BE122" i="9"/>
  <c r="BE125" i="9"/>
  <c r="BE155" i="9"/>
  <c r="BE170" i="9"/>
  <c r="BE140" i="9"/>
  <c r="BE174" i="9"/>
  <c r="BE180" i="9"/>
  <c r="F92" i="9"/>
  <c r="BE137" i="9"/>
  <c r="BE152" i="9"/>
  <c r="BE158" i="9"/>
  <c r="BE164" i="9"/>
  <c r="BE128" i="9"/>
  <c r="BE149" i="9"/>
  <c r="BE176" i="9"/>
  <c r="BE178" i="9"/>
  <c r="BE182" i="9"/>
  <c r="BE143" i="9"/>
  <c r="J89" i="9"/>
  <c r="BE119" i="9"/>
  <c r="BE146" i="9"/>
  <c r="BE161" i="9"/>
  <c r="BE167" i="9"/>
  <c r="BE172" i="9"/>
  <c r="BE185" i="9"/>
  <c r="BE120" i="8"/>
  <c r="J112" i="8"/>
  <c r="E85" i="8"/>
  <c r="BE123" i="8"/>
  <c r="BE138" i="8"/>
  <c r="F92" i="8"/>
  <c r="BE129" i="8"/>
  <c r="BE135" i="8"/>
  <c r="BE144" i="8"/>
  <c r="BE126" i="8"/>
  <c r="BE146" i="8"/>
  <c r="BE131" i="8"/>
  <c r="BE133" i="8"/>
  <c r="BE142" i="8"/>
  <c r="BE150" i="7"/>
  <c r="BE178" i="7"/>
  <c r="BE245" i="7"/>
  <c r="BE168" i="7"/>
  <c r="BE170" i="7"/>
  <c r="BE176" i="7"/>
  <c r="BE224" i="7"/>
  <c r="BE226" i="7"/>
  <c r="BE249" i="7"/>
  <c r="BE135" i="7"/>
  <c r="BE137" i="7"/>
  <c r="BE139" i="7"/>
  <c r="BE208" i="7"/>
  <c r="BE247" i="7"/>
  <c r="BE251" i="7"/>
  <c r="F118" i="7"/>
  <c r="BE210" i="7"/>
  <c r="BE222" i="7"/>
  <c r="BE141" i="7"/>
  <c r="BE158" i="7"/>
  <c r="BE166" i="7"/>
  <c r="BE180" i="7"/>
  <c r="BE182" i="7"/>
  <c r="BE253" i="7"/>
  <c r="E85" i="7"/>
  <c r="BE147" i="7"/>
  <c r="BE156" i="7"/>
  <c r="BE172" i="7"/>
  <c r="BE174" i="7"/>
  <c r="BE199" i="7"/>
  <c r="BE218" i="7"/>
  <c r="BE239" i="7"/>
  <c r="BE214" i="7"/>
  <c r="BE216" i="7"/>
  <c r="BE232" i="7"/>
  <c r="BE236" i="7"/>
  <c r="BE241" i="7"/>
  <c r="BE154" i="7"/>
  <c r="BE185" i="7"/>
  <c r="BE202" i="7"/>
  <c r="BE204" i="7"/>
  <c r="BE212" i="7"/>
  <c r="BE220" i="7"/>
  <c r="BE243" i="7"/>
  <c r="BE123" i="7"/>
  <c r="BE152" i="7"/>
  <c r="BE189" i="7"/>
  <c r="J89" i="7"/>
  <c r="BE125" i="7"/>
  <c r="BE127" i="7"/>
  <c r="BE187" i="7"/>
  <c r="BE191" i="7"/>
  <c r="BE193" i="7"/>
  <c r="BE228" i="7"/>
  <c r="BE234" i="7"/>
  <c r="BE129" i="7"/>
  <c r="BE131" i="7"/>
  <c r="BE143" i="7"/>
  <c r="BE145" i="7"/>
  <c r="BE160" i="7"/>
  <c r="BE162" i="7"/>
  <c r="BE164" i="7"/>
  <c r="BE195" i="7"/>
  <c r="BE197" i="7"/>
  <c r="BE206" i="7"/>
  <c r="BE230" i="7"/>
  <c r="BE133" i="7"/>
  <c r="F92" i="6"/>
  <c r="J125" i="6"/>
  <c r="BE135" i="6"/>
  <c r="BE143" i="6"/>
  <c r="BE147" i="6"/>
  <c r="BE160" i="6"/>
  <c r="BE171" i="6"/>
  <c r="BE179" i="6"/>
  <c r="BE181" i="6"/>
  <c r="BE183" i="6"/>
  <c r="BE185" i="6"/>
  <c r="BE257" i="6"/>
  <c r="BE133" i="6"/>
  <c r="BE151" i="6"/>
  <c r="BE158" i="6"/>
  <c r="BE187" i="6"/>
  <c r="BE225" i="6"/>
  <c r="BE265" i="6"/>
  <c r="BE267" i="6"/>
  <c r="BE276" i="6"/>
  <c r="BE292" i="6"/>
  <c r="BE294" i="6"/>
  <c r="BE298" i="6"/>
  <c r="BE317" i="6"/>
  <c r="BE351" i="6"/>
  <c r="BE366" i="6"/>
  <c r="BE165" i="6"/>
  <c r="BE198" i="6"/>
  <c r="BE218" i="6"/>
  <c r="BE229" i="6"/>
  <c r="BE246" i="6"/>
  <c r="BE249" i="6"/>
  <c r="BE251" i="6"/>
  <c r="BE163" i="6"/>
  <c r="BE203" i="6"/>
  <c r="BE205" i="6"/>
  <c r="BE300" i="6"/>
  <c r="BE302" i="6"/>
  <c r="BE319" i="6"/>
  <c r="BE321" i="6"/>
  <c r="BE333" i="6"/>
  <c r="BE363" i="6"/>
  <c r="BE331" i="6"/>
  <c r="BE339" i="6"/>
  <c r="BE261" i="6"/>
  <c r="BE269" i="6"/>
  <c r="BE271" i="6"/>
  <c r="BE280" i="6"/>
  <c r="BE347" i="6"/>
  <c r="BE222" i="6"/>
  <c r="BE238" i="6"/>
  <c r="BE284" i="6"/>
  <c r="BE286" i="6"/>
  <c r="BE141" i="6"/>
  <c r="BE145" i="6"/>
  <c r="BE149" i="6"/>
  <c r="BE153" i="6"/>
  <c r="BE193" i="6"/>
  <c r="BE208" i="6"/>
  <c r="BE214" i="6"/>
  <c r="BE216" i="6"/>
  <c r="BE253" i="6"/>
  <c r="BE282" i="6"/>
  <c r="BE305" i="6"/>
  <c r="BE307" i="6"/>
  <c r="BE329" i="6"/>
  <c r="BE336" i="6"/>
  <c r="BE167" i="6"/>
  <c r="BE173" i="6"/>
  <c r="BE191" i="6"/>
  <c r="BE210" i="6"/>
  <c r="BE212" i="6"/>
  <c r="BE220" i="6"/>
  <c r="BE232" i="6"/>
  <c r="BE242" i="6"/>
  <c r="BE244" i="6"/>
  <c r="BE263" i="6"/>
  <c r="BE273" i="6"/>
  <c r="BE278" i="6"/>
  <c r="BE296" i="6"/>
  <c r="BE315" i="6"/>
  <c r="BE341" i="6"/>
  <c r="BE359" i="6"/>
  <c r="BE369" i="6"/>
  <c r="BE137" i="6"/>
  <c r="BE139" i="6"/>
  <c r="BE155" i="6"/>
  <c r="BE177" i="6"/>
  <c r="BE189" i="6"/>
  <c r="BE196" i="6"/>
  <c r="BE200" i="6"/>
  <c r="BE235" i="6"/>
  <c r="BE240" i="6"/>
  <c r="BE255" i="6"/>
  <c r="BE288" i="6"/>
  <c r="BE290" i="6"/>
  <c r="BE325" i="6"/>
  <c r="BE343" i="6"/>
  <c r="BE345" i="6"/>
  <c r="BE361" i="6"/>
  <c r="BE259" i="6"/>
  <c r="BE309" i="6"/>
  <c r="BE312" i="6"/>
  <c r="BE323" i="6"/>
  <c r="BE327" i="6"/>
  <c r="BE349" i="6"/>
  <c r="BE353" i="6"/>
  <c r="BE355" i="6"/>
  <c r="BE357" i="6"/>
  <c r="E85" i="6"/>
  <c r="BE169" i="6"/>
  <c r="BE175" i="6"/>
  <c r="BE181" i="5"/>
  <c r="BE218" i="5"/>
  <c r="BE229" i="5"/>
  <c r="BE255" i="5"/>
  <c r="BE262" i="5"/>
  <c r="BE277" i="5"/>
  <c r="BE125" i="5"/>
  <c r="BE133" i="5"/>
  <c r="BE137" i="5"/>
  <c r="BE139" i="5"/>
  <c r="BE143" i="5"/>
  <c r="BE145" i="5"/>
  <c r="BE153" i="5"/>
  <c r="BE188" i="5"/>
  <c r="BE194" i="5"/>
  <c r="BE209" i="5"/>
  <c r="BE274" i="5"/>
  <c r="BE127" i="5"/>
  <c r="BE279" i="5"/>
  <c r="E85" i="5"/>
  <c r="BE155" i="5"/>
  <c r="BE157" i="5"/>
  <c r="BE238" i="5"/>
  <c r="BE240" i="5"/>
  <c r="BE253" i="5"/>
  <c r="BE283" i="5"/>
  <c r="BE285" i="5"/>
  <c r="BE290" i="5"/>
  <c r="BE292" i="5"/>
  <c r="BE294" i="5"/>
  <c r="BE123" i="5"/>
  <c r="BE151" i="5"/>
  <c r="BE167" i="5"/>
  <c r="BE169" i="5"/>
  <c r="BE172" i="5"/>
  <c r="BE183" i="5"/>
  <c r="BE221" i="5"/>
  <c r="BE224" i="5"/>
  <c r="BE243" i="5"/>
  <c r="BE247" i="5"/>
  <c r="BE257" i="5"/>
  <c r="BE259" i="5"/>
  <c r="BE264" i="5"/>
  <c r="BE266" i="5"/>
  <c r="F92" i="5"/>
  <c r="BE129" i="5"/>
  <c r="BE131" i="5"/>
  <c r="BE141" i="5"/>
  <c r="BE147" i="5"/>
  <c r="BE163" i="5"/>
  <c r="BE190" i="5"/>
  <c r="BE197" i="5"/>
  <c r="BE200" i="5"/>
  <c r="BE215" i="5"/>
  <c r="BE233" i="5"/>
  <c r="BE251" i="5"/>
  <c r="BE281" i="5"/>
  <c r="BE135" i="5"/>
  <c r="BE149" i="5"/>
  <c r="BE161" i="5"/>
  <c r="BE165" i="5"/>
  <c r="J89" i="5"/>
  <c r="BE203" i="5"/>
  <c r="BE159" i="5"/>
  <c r="BE175" i="5"/>
  <c r="BE178" i="5"/>
  <c r="BE212" i="5"/>
  <c r="BE231" i="5"/>
  <c r="BE236" i="5"/>
  <c r="BE268" i="5"/>
  <c r="BE272" i="5"/>
  <c r="BE287" i="5"/>
  <c r="BE185" i="5"/>
  <c r="BE192" i="5"/>
  <c r="BE206" i="5"/>
  <c r="BE227" i="5"/>
  <c r="BE245" i="5"/>
  <c r="BE249" i="5"/>
  <c r="BE132" i="4"/>
  <c r="BE142" i="4"/>
  <c r="BE148" i="4"/>
  <c r="BE181" i="4"/>
  <c r="BE187" i="4"/>
  <c r="BE190" i="4"/>
  <c r="BE267" i="4"/>
  <c r="BE269" i="4"/>
  <c r="F92" i="4"/>
  <c r="BE136" i="4"/>
  <c r="BE138" i="4"/>
  <c r="BE150" i="4"/>
  <c r="BE161" i="4"/>
  <c r="BE215" i="4"/>
  <c r="BE250" i="4"/>
  <c r="BE265" i="4"/>
  <c r="BE276" i="4"/>
  <c r="BE279" i="4"/>
  <c r="BE282" i="4"/>
  <c r="BE287" i="4"/>
  <c r="BE144" i="4"/>
  <c r="BE156" i="4"/>
  <c r="BE167" i="4"/>
  <c r="BE213" i="4"/>
  <c r="BE227" i="4"/>
  <c r="BE233" i="4"/>
  <c r="BE236" i="4"/>
  <c r="BE239" i="4"/>
  <c r="BE273" i="4"/>
  <c r="BE294" i="4"/>
  <c r="J89" i="4"/>
  <c r="BE140" i="4"/>
  <c r="BE146" i="4"/>
  <c r="BE302" i="4"/>
  <c r="BE304" i="4"/>
  <c r="BE311" i="4"/>
  <c r="BE323" i="4"/>
  <c r="BE344" i="4"/>
  <c r="BE354" i="4"/>
  <c r="BE356" i="4"/>
  <c r="BE128" i="4"/>
  <c r="BE176" i="4"/>
  <c r="BE284" i="4"/>
  <c r="BE314" i="4"/>
  <c r="BE316" i="4"/>
  <c r="BE329" i="4"/>
  <c r="BE334" i="4"/>
  <c r="BE339" i="4"/>
  <c r="BE346" i="4"/>
  <c r="BE348" i="4"/>
  <c r="BE350" i="4"/>
  <c r="BE352" i="4"/>
  <c r="BE358" i="4"/>
  <c r="E85" i="4"/>
  <c r="BE178" i="4"/>
  <c r="BE230" i="4"/>
  <c r="BE256" i="4"/>
  <c r="BE271" i="4"/>
  <c r="BE289" i="4"/>
  <c r="BE184" i="4"/>
  <c r="BE195" i="4"/>
  <c r="BE218" i="4"/>
  <c r="BE224" i="4"/>
  <c r="BE242" i="4"/>
  <c r="BE337" i="4"/>
  <c r="BE134" i="4"/>
  <c r="BE201" i="4"/>
  <c r="BE204" i="4"/>
  <c r="BE207" i="4"/>
  <c r="BE259" i="4"/>
  <c r="BE292" i="4"/>
  <c r="BE297" i="4"/>
  <c r="BE318" i="4"/>
  <c r="BE325" i="4"/>
  <c r="J118" i="3"/>
  <c r="J97" i="3" s="1"/>
  <c r="BE124" i="4"/>
  <c r="BE126" i="4"/>
  <c r="BE152" i="4"/>
  <c r="BE154" i="4"/>
  <c r="BE170" i="4"/>
  <c r="BE221" i="4"/>
  <c r="BE193" i="4"/>
  <c r="BE198" i="4"/>
  <c r="BE210" i="4"/>
  <c r="BE321" i="4"/>
  <c r="BE332" i="4"/>
  <c r="BE130" i="4"/>
  <c r="BE158" i="4"/>
  <c r="BE262" i="4"/>
  <c r="BE299" i="4"/>
  <c r="BE306" i="4"/>
  <c r="BE309" i="4"/>
  <c r="BE327" i="4"/>
  <c r="BE341" i="4"/>
  <c r="BE122" i="4"/>
  <c r="BE164" i="4"/>
  <c r="BE173" i="4"/>
  <c r="F92" i="3"/>
  <c r="BE143" i="3"/>
  <c r="BE155" i="3"/>
  <c r="BE136" i="3"/>
  <c r="BE138" i="3"/>
  <c r="BE158" i="3"/>
  <c r="E85" i="3"/>
  <c r="BE153" i="3"/>
  <c r="J89" i="3"/>
  <c r="BE130" i="3"/>
  <c r="BE134" i="3"/>
  <c r="BE140" i="3"/>
  <c r="BE145" i="3"/>
  <c r="BE151" i="3"/>
  <c r="BE128" i="3"/>
  <c r="BE132" i="3"/>
  <c r="BE147" i="3"/>
  <c r="BE149" i="3"/>
  <c r="BE160" i="3"/>
  <c r="BE119" i="3"/>
  <c r="BE121" i="3"/>
  <c r="BE123" i="3"/>
  <c r="BE125" i="3"/>
  <c r="BE162" i="3"/>
  <c r="E85" i="2"/>
  <c r="BE241" i="2"/>
  <c r="BE262" i="2"/>
  <c r="BE463" i="2"/>
  <c r="BE675" i="2"/>
  <c r="BE677" i="2"/>
  <c r="BE680" i="2"/>
  <c r="BE755" i="2"/>
  <c r="BE937" i="2"/>
  <c r="BE193" i="2"/>
  <c r="BE199" i="2"/>
  <c r="BE238" i="2"/>
  <c r="BE259" i="2"/>
  <c r="BE271" i="2"/>
  <c r="BE299" i="2"/>
  <c r="BE363" i="2"/>
  <c r="BE486" i="2"/>
  <c r="BE522" i="2"/>
  <c r="BE633" i="2"/>
  <c r="BE791" i="2"/>
  <c r="BE817" i="2"/>
  <c r="BE838" i="2"/>
  <c r="BE840" i="2"/>
  <c r="BE852" i="2"/>
  <c r="BE877" i="2"/>
  <c r="BE909" i="2"/>
  <c r="BE977" i="2"/>
  <c r="BE983" i="2"/>
  <c r="BE381" i="2"/>
  <c r="BE414" i="2"/>
  <c r="BE435" i="2"/>
  <c r="BE450" i="2"/>
  <c r="BE489" i="2"/>
  <c r="BE597" i="2"/>
  <c r="BE601" i="2"/>
  <c r="BE620" i="2"/>
  <c r="BE623" i="2"/>
  <c r="BE643" i="2"/>
  <c r="BE647" i="2"/>
  <c r="BE671" i="2"/>
  <c r="BE949" i="2"/>
  <c r="BE953" i="2"/>
  <c r="BE989" i="2"/>
  <c r="BE1116" i="2"/>
  <c r="J89" i="2"/>
  <c r="BE172" i="2"/>
  <c r="BE190" i="2"/>
  <c r="BE205" i="2"/>
  <c r="BE220" i="2"/>
  <c r="BE232" i="2"/>
  <c r="BE365" i="2"/>
  <c r="BE394" i="2"/>
  <c r="BE431" i="2"/>
  <c r="BE637" i="2"/>
  <c r="BE911" i="2"/>
  <c r="BE915" i="2"/>
  <c r="BE979" i="2"/>
  <c r="BE991" i="2"/>
  <c r="BE1017" i="2"/>
  <c r="BE1065" i="2"/>
  <c r="BE1068" i="2"/>
  <c r="BE1075" i="2"/>
  <c r="BE1077" i="2"/>
  <c r="BE1106" i="2"/>
  <c r="BE1119" i="2"/>
  <c r="BE178" i="2"/>
  <c r="BE184" i="2"/>
  <c r="BE226" i="2"/>
  <c r="BE253" i="2"/>
  <c r="BE277" i="2"/>
  <c r="BE332" i="2"/>
  <c r="BE428" i="2"/>
  <c r="BE438" i="2"/>
  <c r="BE453" i="2"/>
  <c r="BE476" i="2"/>
  <c r="BE499" i="2"/>
  <c r="BE505" i="2"/>
  <c r="BE508" i="2"/>
  <c r="BE512" i="2"/>
  <c r="BE609" i="2"/>
  <c r="BE935" i="2"/>
  <c r="BE941" i="2"/>
  <c r="BE1006" i="2"/>
  <c r="BE1019" i="2"/>
  <c r="BE1021" i="2"/>
  <c r="BE1023" i="2"/>
  <c r="BE1053" i="2"/>
  <c r="BE1060" i="2"/>
  <c r="BE1073" i="2"/>
  <c r="BE1079" i="2"/>
  <c r="BE1081" i="2"/>
  <c r="BE1114" i="2"/>
  <c r="BE1135" i="2"/>
  <c r="BE1137" i="2"/>
  <c r="BE1147" i="2"/>
  <c r="BE1154" i="2"/>
  <c r="BE1166" i="2"/>
  <c r="BE1171" i="2"/>
  <c r="BE1178" i="2"/>
  <c r="BE1187" i="2"/>
  <c r="BE1195" i="2"/>
  <c r="BE1197" i="2"/>
  <c r="BE1201" i="2"/>
  <c r="BE1203" i="2"/>
  <c r="BE1207" i="2"/>
  <c r="BE951" i="2"/>
  <c r="BE962" i="2"/>
  <c r="BE1099" i="2"/>
  <c r="BE1101" i="2"/>
  <c r="BE1104" i="2"/>
  <c r="BE1121" i="2"/>
  <c r="BE1129" i="2"/>
  <c r="BE1168" i="2"/>
  <c r="BE148" i="2"/>
  <c r="BE151" i="2"/>
  <c r="BE154" i="2"/>
  <c r="BE296" i="2"/>
  <c r="BE355" i="2"/>
  <c r="BE361" i="2"/>
  <c r="BE762" i="2"/>
  <c r="BE823" i="2"/>
  <c r="BE917" i="2"/>
  <c r="BE931" i="2"/>
  <c r="BE955" i="2"/>
  <c r="BE959" i="2"/>
  <c r="BE1001" i="2"/>
  <c r="BE1031" i="2"/>
  <c r="BE1144" i="2"/>
  <c r="BE1151" i="2"/>
  <c r="F137" i="2"/>
  <c r="BE208" i="2"/>
  <c r="BE265" i="2"/>
  <c r="BE348" i="2"/>
  <c r="BE357" i="2"/>
  <c r="BE369" i="2"/>
  <c r="BE371" i="2"/>
  <c r="BE411" i="2"/>
  <c r="BE496" i="2"/>
  <c r="BE528" i="2"/>
  <c r="BE566" i="2"/>
  <c r="BE573" i="2"/>
  <c r="BE589" i="2"/>
  <c r="BE593" i="2"/>
  <c r="BE780" i="2"/>
  <c r="BE892" i="2"/>
  <c r="BE894" i="2"/>
  <c r="BE902" i="2"/>
  <c r="BE905" i="2"/>
  <c r="BE933" i="2"/>
  <c r="BE966" i="2"/>
  <c r="BE972" i="2"/>
  <c r="BE981" i="2"/>
  <c r="BE1041" i="2"/>
  <c r="BE1097" i="2"/>
  <c r="BE1149" i="2"/>
  <c r="BE166" i="2"/>
  <c r="BE214" i="2"/>
  <c r="BE247" i="2"/>
  <c r="BE283" i="2"/>
  <c r="BE290" i="2"/>
  <c r="BE315" i="2"/>
  <c r="BE353" i="2"/>
  <c r="BE367" i="2"/>
  <c r="BE378" i="2"/>
  <c r="BE456" i="2"/>
  <c r="BE467" i="2"/>
  <c r="BE502" i="2"/>
  <c r="BE515" i="2"/>
  <c r="BE654" i="2"/>
  <c r="BE668" i="2"/>
  <c r="BE673" i="2"/>
  <c r="BE735" i="2"/>
  <c r="BE815" i="2"/>
  <c r="BE861" i="2"/>
  <c r="BE880" i="2"/>
  <c r="BE886" i="2"/>
  <c r="BE919" i="2"/>
  <c r="BE943" i="2"/>
  <c r="BE970" i="2"/>
  <c r="BE975" i="2"/>
  <c r="BE1004" i="2"/>
  <c r="BE1011" i="2"/>
  <c r="BE1029" i="2"/>
  <c r="BE1056" i="2"/>
  <c r="BE1071" i="2"/>
  <c r="BE1110" i="2"/>
  <c r="BE1123" i="2"/>
  <c r="BE1125" i="2"/>
  <c r="BE1156" i="2"/>
  <c r="BE1165" i="2"/>
  <c r="BE1173" i="2"/>
  <c r="BE1189" i="2"/>
  <c r="BE826" i="2"/>
  <c r="BE947" i="2"/>
  <c r="BE957" i="2"/>
  <c r="BE993" i="2"/>
  <c r="BE1008" i="2"/>
  <c r="BE1043" i="2"/>
  <c r="BE1131" i="2"/>
  <c r="BE1139" i="2"/>
  <c r="BE142" i="2"/>
  <c r="BE160" i="2"/>
  <c r="BE256" i="2"/>
  <c r="BE305" i="2"/>
  <c r="BE312" i="2"/>
  <c r="BE319" i="2"/>
  <c r="BE351" i="2"/>
  <c r="BE398" i="2"/>
  <c r="BE425" i="2"/>
  <c r="BE459" i="2"/>
  <c r="BE472" i="2"/>
  <c r="BE479" i="2"/>
  <c r="BE483" i="2"/>
  <c r="BE510" i="2"/>
  <c r="BE606" i="2"/>
  <c r="BE611" i="2"/>
  <c r="BE614" i="2"/>
  <c r="BE684" i="2"/>
  <c r="BE778" i="2"/>
  <c r="BE789" i="2"/>
  <c r="BE883" i="2"/>
  <c r="BE964" i="2"/>
  <c r="BE985" i="2"/>
  <c r="BE987" i="2"/>
  <c r="BE995" i="2"/>
  <c r="BE1088" i="2"/>
  <c r="BE169" i="2"/>
  <c r="BE359" i="2"/>
  <c r="BE444" i="2"/>
  <c r="BE580" i="2"/>
  <c r="BE617" i="2"/>
  <c r="BE867" i="2"/>
  <c r="BE889" i="2"/>
  <c r="BE913" i="2"/>
  <c r="BE921" i="2"/>
  <c r="BE923" i="2"/>
  <c r="BE925" i="2"/>
  <c r="BE927" i="2"/>
  <c r="BE929" i="2"/>
  <c r="BE939" i="2"/>
  <c r="BE945" i="2"/>
  <c r="BE968" i="2"/>
  <c r="BE1112" i="2"/>
  <c r="BE1133" i="2"/>
  <c r="BE1141" i="2"/>
  <c r="BE1176" i="2"/>
  <c r="BE1181" i="2"/>
  <c r="BE1184" i="2"/>
  <c r="BE1191" i="2"/>
  <c r="BE1193" i="2"/>
  <c r="BE1199" i="2"/>
  <c r="BE1205" i="2"/>
  <c r="F34" i="4"/>
  <c r="BA69" i="1" s="1"/>
  <c r="F37" i="6"/>
  <c r="BD71" i="1" s="1"/>
  <c r="F34" i="8"/>
  <c r="BA73" i="1" s="1"/>
  <c r="F35" i="8"/>
  <c r="BB73" i="1" s="1"/>
  <c r="F34" i="9"/>
  <c r="BA74" i="1" s="1"/>
  <c r="F37" i="11"/>
  <c r="BD76" i="1" s="1"/>
  <c r="F34" i="3"/>
  <c r="BA68" i="1" s="1"/>
  <c r="F35" i="4"/>
  <c r="BB69" i="1" s="1"/>
  <c r="F35" i="5"/>
  <c r="BB70" i="1" s="1"/>
  <c r="F34" i="7"/>
  <c r="BA72" i="1" s="1"/>
  <c r="F36" i="7"/>
  <c r="BC72" i="1" s="1"/>
  <c r="F36" i="8"/>
  <c r="BC73" i="1" s="1"/>
  <c r="F35" i="9"/>
  <c r="BB74" i="1" s="1"/>
  <c r="J34" i="11"/>
  <c r="AW76" i="1" s="1"/>
  <c r="F34" i="2"/>
  <c r="BA67" i="1" s="1"/>
  <c r="F37" i="2"/>
  <c r="BD67" i="1" s="1"/>
  <c r="F36" i="2"/>
  <c r="BC67" i="1" s="1"/>
  <c r="F36" i="3"/>
  <c r="BC68" i="1" s="1"/>
  <c r="J34" i="4"/>
  <c r="AW69" i="1" s="1"/>
  <c r="J34" i="6"/>
  <c r="AW71" i="1" s="1"/>
  <c r="J33" i="10"/>
  <c r="AV75" i="1" s="1"/>
  <c r="AT75" i="1" s="1"/>
  <c r="F36" i="11"/>
  <c r="BC76" i="1" s="1"/>
  <c r="F35" i="2"/>
  <c r="BB67" i="1" s="1"/>
  <c r="F35" i="3"/>
  <c r="BB68" i="1" s="1"/>
  <c r="F34" i="5"/>
  <c r="BA70" i="1" s="1"/>
  <c r="J34" i="5"/>
  <c r="AW70" i="1" s="1"/>
  <c r="F36" i="5"/>
  <c r="BC70" i="1" s="1"/>
  <c r="F35" i="6"/>
  <c r="BB71" i="1" s="1"/>
  <c r="J34" i="7"/>
  <c r="AW72" i="1"/>
  <c r="F35" i="7"/>
  <c r="BB72" i="1" s="1"/>
  <c r="J34" i="9"/>
  <c r="AW74" i="1" s="1"/>
  <c r="F34" i="11"/>
  <c r="BA76" i="1" s="1"/>
  <c r="F37" i="3"/>
  <c r="BD68" i="1" s="1"/>
  <c r="F36" i="4"/>
  <c r="BC69" i="1" s="1"/>
  <c r="F37" i="5"/>
  <c r="BD70" i="1" s="1"/>
  <c r="F36" i="6"/>
  <c r="BC71" i="1"/>
  <c r="J34" i="8"/>
  <c r="AW73" i="1" s="1"/>
  <c r="F37" i="8"/>
  <c r="BD73" i="1" s="1"/>
  <c r="F36" i="9"/>
  <c r="BC74" i="1"/>
  <c r="F34" i="10"/>
  <c r="BA75" i="1" s="1"/>
  <c r="F35" i="11"/>
  <c r="BB76" i="1" s="1"/>
  <c r="J34" i="2"/>
  <c r="AW67" i="1" s="1"/>
  <c r="J34" i="3"/>
  <c r="AW68" i="1" s="1"/>
  <c r="F37" i="4"/>
  <c r="BD69" i="1" s="1"/>
  <c r="F34" i="6"/>
  <c r="BA71" i="1" s="1"/>
  <c r="F37" i="7"/>
  <c r="BD72" i="1" s="1"/>
  <c r="F37" i="9"/>
  <c r="BD74" i="1" s="1"/>
  <c r="J119" i="8" l="1"/>
  <c r="J97" i="8" s="1"/>
  <c r="BK120" i="4"/>
  <c r="J120" i="4" s="1"/>
  <c r="J96" i="4" s="1"/>
  <c r="T118" i="8"/>
  <c r="BK140" i="2"/>
  <c r="J140" i="2" s="1"/>
  <c r="J30" i="2" s="1"/>
  <c r="AG67" i="1" s="1"/>
  <c r="R140" i="2"/>
  <c r="BK117" i="9"/>
  <c r="J117" i="9" s="1"/>
  <c r="J30" i="9" s="1"/>
  <c r="BK121" i="5"/>
  <c r="J121" i="5" s="1"/>
  <c r="J30" i="5" s="1"/>
  <c r="AG70" i="1" s="1"/>
  <c r="BK131" i="6"/>
  <c r="J131" i="6" s="1"/>
  <c r="J30" i="6" s="1"/>
  <c r="T121" i="5"/>
  <c r="J96" i="3"/>
  <c r="J30" i="3"/>
  <c r="J96" i="8"/>
  <c r="J30" i="8"/>
  <c r="AG73" i="1" s="1"/>
  <c r="J466" i="2"/>
  <c r="J98" i="2" s="1"/>
  <c r="R118" i="8"/>
  <c r="P118" i="8"/>
  <c r="AU73" i="1" s="1"/>
  <c r="P131" i="6"/>
  <c r="AU71" i="1"/>
  <c r="P121" i="7"/>
  <c r="AU72" i="1" s="1"/>
  <c r="P140" i="2"/>
  <c r="AU67" i="1" s="1"/>
  <c r="T131" i="6"/>
  <c r="T120" i="4"/>
  <c r="P121" i="5"/>
  <c r="AU70" i="1" s="1"/>
  <c r="R120" i="4"/>
  <c r="T121" i="7"/>
  <c r="R121" i="7"/>
  <c r="R121" i="5"/>
  <c r="P120" i="4"/>
  <c r="AU69" i="1" s="1"/>
  <c r="R131" i="6"/>
  <c r="T140" i="2"/>
  <c r="BK121" i="7"/>
  <c r="J121" i="7"/>
  <c r="J96" i="7" s="1"/>
  <c r="J118" i="11"/>
  <c r="J97" i="11" s="1"/>
  <c r="AG74" i="1"/>
  <c r="J96" i="9"/>
  <c r="AG71" i="1"/>
  <c r="J96" i="6"/>
  <c r="AG68" i="1"/>
  <c r="F33" i="3"/>
  <c r="AZ68" i="1" s="1"/>
  <c r="J33" i="6"/>
  <c r="AV71" i="1" s="1"/>
  <c r="AT71" i="1" s="1"/>
  <c r="BC66" i="1"/>
  <c r="W32" i="1" s="1"/>
  <c r="J33" i="3"/>
  <c r="AV68" i="1" s="1"/>
  <c r="AT68" i="1" s="1"/>
  <c r="F33" i="6"/>
  <c r="AZ71" i="1" s="1"/>
  <c r="BB66" i="1"/>
  <c r="AX66" i="1"/>
  <c r="J33" i="4"/>
  <c r="AV69" i="1" s="1"/>
  <c r="AT69" i="1" s="1"/>
  <c r="J33" i="9"/>
  <c r="AV74" i="1" s="1"/>
  <c r="AT74" i="1" s="1"/>
  <c r="J30" i="11"/>
  <c r="AG76" i="1" s="1"/>
  <c r="F33" i="2"/>
  <c r="AZ67" i="1" s="1"/>
  <c r="F33" i="4"/>
  <c r="AZ69" i="1" s="1"/>
  <c r="F33" i="10"/>
  <c r="AZ75" i="1" s="1"/>
  <c r="BA66" i="1"/>
  <c r="W30" i="1" s="1"/>
  <c r="J33" i="2"/>
  <c r="AV67" i="1" s="1"/>
  <c r="AT67" i="1" s="1"/>
  <c r="J33" i="5"/>
  <c r="AV70" i="1"/>
  <c r="AT70" i="1" s="1"/>
  <c r="J33" i="8"/>
  <c r="AV73" i="1" s="1"/>
  <c r="AT73" i="1" s="1"/>
  <c r="F33" i="11"/>
  <c r="AZ76" i="1" s="1"/>
  <c r="J30" i="4"/>
  <c r="AG69" i="1"/>
  <c r="F33" i="5"/>
  <c r="AZ70" i="1" s="1"/>
  <c r="F33" i="7"/>
  <c r="AZ72" i="1" s="1"/>
  <c r="J30" i="10"/>
  <c r="AG75" i="1" s="1"/>
  <c r="AN75" i="1" s="1"/>
  <c r="J33" i="11"/>
  <c r="AV76" i="1"/>
  <c r="AT76" i="1" s="1"/>
  <c r="J33" i="7"/>
  <c r="AV72" i="1" s="1"/>
  <c r="AT72" i="1" s="1"/>
  <c r="BD66" i="1"/>
  <c r="W33" i="1" s="1"/>
  <c r="F33" i="9"/>
  <c r="AZ74" i="1" s="1"/>
  <c r="F33" i="8"/>
  <c r="AZ73" i="1" s="1"/>
  <c r="J96" i="2" l="1"/>
  <c r="J96" i="5"/>
  <c r="AN68" i="1"/>
  <c r="AN71" i="1"/>
  <c r="AN70" i="1"/>
  <c r="AN67" i="1"/>
  <c r="AN74" i="1"/>
  <c r="AN76" i="1"/>
  <c r="AN73" i="1"/>
  <c r="J39" i="10"/>
  <c r="J39" i="11"/>
  <c r="J39" i="9"/>
  <c r="J39" i="8"/>
  <c r="J39" i="6"/>
  <c r="AN69" i="1"/>
  <c r="J39" i="5"/>
  <c r="J39" i="4"/>
  <c r="J39" i="3"/>
  <c r="J39" i="2"/>
  <c r="AU66" i="1"/>
  <c r="J30" i="7"/>
  <c r="AG72" i="1" s="1"/>
  <c r="AG66" i="1" s="1"/>
  <c r="W31" i="1"/>
  <c r="AZ66" i="1"/>
  <c r="W29" i="1" s="1"/>
  <c r="AY66" i="1"/>
  <c r="AW66" i="1"/>
  <c r="AK30" i="1" s="1"/>
  <c r="J39" i="7" l="1"/>
  <c r="AN72" i="1"/>
  <c r="AK26" i="1"/>
  <c r="AV66" i="1"/>
  <c r="AK29" i="1" s="1"/>
  <c r="AK35" i="1" s="1"/>
  <c r="AT66" i="1" l="1"/>
  <c r="AN66" i="1" l="1"/>
</calcChain>
</file>

<file path=xl/sharedStrings.xml><?xml version="1.0" encoding="utf-8"?>
<sst xmlns="http://schemas.openxmlformats.org/spreadsheetml/2006/main" count="22415" uniqueCount="2941">
  <si>
    <t>Export Komplet</t>
  </si>
  <si>
    <t/>
  </si>
  <si>
    <t>2.0</t>
  </si>
  <si>
    <t>False</t>
  </si>
  <si>
    <t>{c65c9662-7c42-4a12-8a6f-e7f83ea9614c}</t>
  </si>
  <si>
    <t>&gt;&gt;  skryté sloupce  &lt;&lt;</t>
  </si>
  <si>
    <t>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</si>
  <si>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</si>
  <si>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</si>
  <si>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</si>
  <si>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</si>
  <si>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</si>
  <si>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</si>
  <si>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</si>
  <si>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2024-07-15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</si>
  <si>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</si>
  <si>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</si>
  <si>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KUTNÁ HORA - PARC. Č. 294 - ÚPRAVA PROSTOR PO VŠ - PENZION</t>
  </si>
  <si>
    <t>KSO:</t>
  </si>
  <si>
    <t>CC-CZ:</t>
  </si>
  <si>
    <t>Místo:</t>
  </si>
  <si>
    <t>KUTNÁ HORA</t>
  </si>
  <si>
    <t>Datum:</t>
  </si>
  <si>
    <t>Zadavatel:</t>
  </si>
  <si>
    <t>IČ:</t>
  </si>
  <si>
    <t>GASK, BARBORSKÁ 51-53, KUTNÁ HORA</t>
  </si>
  <si>
    <t>DIČ:</t>
  </si>
  <si>
    <t>Uchazeč:</t>
  </si>
  <si>
    <t>Vyplň údaj</t>
  </si>
  <si>
    <t>Projektant:</t>
  </si>
  <si>
    <t>KODET ARCHITEKTI S.R.O.</t>
  </si>
  <si>
    <t>True</t>
  </si>
  <si>
    <t>Zpracovatel:</t>
  </si>
  <si>
    <t>J. JEDLIČKOVÁ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</si>
  <si>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</si>
  <si>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</si>
  <si>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</si>
  <si>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</si>
  <si>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</si>
  <si>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</si>
  <si>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</si>
  <si>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</si>
  <si>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</si>
  <si>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</si>
  <si>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</si>
  <si>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</si>
  <si>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</si>
  <si>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</si>
  <si>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</si>
  <si>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</si>
  <si>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</si>
  <si>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</si>
  <si>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</si>
  <si>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</si>
  <si>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</si>
  <si>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</si>
  <si>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</si>
  <si>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</si>
  <si>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</si>
  <si>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</si>
  <si>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</si>
  <si>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</si>
  <si>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</si>
  <si>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</si>
  <si>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</si>
  <si>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</si>
  <si>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</si>
  <si>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</si>
  <si>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</si>
  <si>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</si>
  <si>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</si>
  <si>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</si>
  <si>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</si>
  <si>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</si>
  <si>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</si>
  <si>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</si>
  <si>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</si>
  <si>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</si>
  <si>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</si>
  <si>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</si>
  <si>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</si>
  <si>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</si>
  <si>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</si>
  <si>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</si>
  <si>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{dff05010-153c-4161-ae49-61a2df51ac2d}</t>
  </si>
  <si>
    <t>2</t>
  </si>
  <si>
    <t>02</t>
  </si>
  <si>
    <t>TRUHLÁŘSKÉ VÝROBKY</t>
  </si>
  <si>
    <t>{45fdb95a-bdbe-4904-bc4d-10c43668059f}</t>
  </si>
  <si>
    <t>03</t>
  </si>
  <si>
    <t>ZDRAVOTNÍ TECHNIKA</t>
  </si>
  <si>
    <t>{f6102a35-d8cb-46c2-aaad-fef2c7132444}</t>
  </si>
  <si>
    <t>04</t>
  </si>
  <si>
    <t>ELEKTRO - SILNOPROUD</t>
  </si>
  <si>
    <t>{4f8c5574-faca-4ca0-a045-5d18bc001c42}</t>
  </si>
  <si>
    <t>05</t>
  </si>
  <si>
    <t>ELEKTRO - SLABOPROUD</t>
  </si>
  <si>
    <t>{59f451af-1ec3-4203-ac8e-4e0337c0dfdb}</t>
  </si>
  <si>
    <t>06</t>
  </si>
  <si>
    <t>VYTÁPĚNÍ</t>
  </si>
  <si>
    <t>{acf1aeb6-9d17-4e95-8f18-8a082e9903fe}</t>
  </si>
  <si>
    <t>07</t>
  </si>
  <si>
    <t>VZDUCHOTECHNIKA</t>
  </si>
  <si>
    <t>{e81dbef6-80fd-4d65-b06d-6d3d05594493}</t>
  </si>
  <si>
    <t>08</t>
  </si>
  <si>
    <t>{61185739-39ce-4af0-985e-139b603c8613}</t>
  </si>
  <si>
    <t>09</t>
  </si>
  <si>
    <t>DOPRAVNÍ ZNAČENÍ</t>
  </si>
  <si>
    <t>{ad2c1a1d-f82e-465e-bb89-8d4f59a8497c}</t>
  </si>
  <si>
    <t>10</t>
  </si>
  <si>
    <t>VEDLEJŠÍ ROZPOČTOVÉ NÁKLADY</t>
  </si>
  <si>
    <t>{0a220fc4-a2a9-4865-9bc7-58a32abe7ab1}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</si>
  <si>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</si>
  <si>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</si>
  <si>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</si>
  <si>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</si>
  <si>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</si>
  <si>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</si>
  <si>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</si>
  <si>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</si>
  <si>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N01 - Bourání, demontáže</t>
  </si>
  <si>
    <t>N02 - Přípravné práce</t>
  </si>
  <si>
    <t>N03 - Zděné konstrukce</t>
  </si>
  <si>
    <t>N04 - Vnitřní omítky</t>
  </si>
  <si>
    <t>N05 - Podlahové konstrukce</t>
  </si>
  <si>
    <t>N06 - Sádrokartonové konstrukce</t>
  </si>
  <si>
    <t>N07 - Keramické obklady</t>
  </si>
  <si>
    <t>N08 - Keramické dlažby</t>
  </si>
  <si>
    <t>N09 - Podlahy dřevěné skládané</t>
  </si>
  <si>
    <t>N10 - Dvěře vnitřní</t>
  </si>
  <si>
    <t>N11 - Dveře venkovní vstupní</t>
  </si>
  <si>
    <t>N12 - Okna</t>
  </si>
  <si>
    <t>N13 - Zámečnické výrobky</t>
  </si>
  <si>
    <t>N14 - Nátěry</t>
  </si>
  <si>
    <t>N15 - Malby</t>
  </si>
  <si>
    <t>N21 - Stavební úpravy ve skladu (1.np-pravá část objektu)</t>
  </si>
  <si>
    <t>N22 - Oprava vnější omítky</t>
  </si>
  <si>
    <t>N23 - Úpravy na střeše</t>
  </si>
  <si>
    <t>N24 - Stavební přípomoce k ZTI</t>
  </si>
  <si>
    <t>N25 - Protipožární ochrana</t>
  </si>
  <si>
    <t xml:space="preserve">94 - Lešení </t>
  </si>
  <si>
    <t>997 - Přesun vybouraných hmot</t>
  </si>
  <si>
    <t>998 - Přesun hmot na staveništi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</si>
  <si>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</si>
  <si>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</si>
  <si>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</si>
  <si>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</si>
  <si>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</si>
  <si>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</si>
  <si>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</si>
  <si>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</si>
  <si>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</si>
  <si>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</si>
  <si>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</si>
  <si>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</si>
  <si>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</si>
  <si>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</si>
  <si>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N01</t>
  </si>
  <si>
    <t>Bourání, demontáže</t>
  </si>
  <si>
    <t>ROZPOCET</t>
  </si>
  <si>
    <t>K</t>
  </si>
  <si>
    <t>722250000</t>
  </si>
  <si>
    <t>Demontáž hasicího přístroje vč. vysekání ocelového držáku</t>
  </si>
  <si>
    <t>kus</t>
  </si>
  <si>
    <t>4</t>
  </si>
  <si>
    <t>1800338645</t>
  </si>
  <si>
    <t>VV</t>
  </si>
  <si>
    <t>1.np</t>
  </si>
  <si>
    <t>6,0</t>
  </si>
  <si>
    <t>2.np</t>
  </si>
  <si>
    <t>7,0</t>
  </si>
  <si>
    <t>Součet</t>
  </si>
  <si>
    <t>789000001</t>
  </si>
  <si>
    <t>Demontáž okenních žaluzií vertikálních textilních vel. 1600x1800 mm</t>
  </si>
  <si>
    <t>553240930</t>
  </si>
  <si>
    <t>5,0</t>
  </si>
  <si>
    <t>3</t>
  </si>
  <si>
    <t>776201811</t>
  </si>
  <si>
    <t xml:space="preserve">Demontáž podlahové krytiny povlakové textilní lepené ručně, bez podložky </t>
  </si>
  <si>
    <t>m2</t>
  </si>
  <si>
    <t>708139213</t>
  </si>
  <si>
    <t>(3,8*3,8)+(10,5*3,8)</t>
  </si>
  <si>
    <t>725210821</t>
  </si>
  <si>
    <t>Demontáž umyvadel bez výtokových armatur</t>
  </si>
  <si>
    <t>soubor</t>
  </si>
  <si>
    <t>-1902897196</t>
  </si>
  <si>
    <t>1,0</t>
  </si>
  <si>
    <t>8,0</t>
  </si>
  <si>
    <t>5</t>
  </si>
  <si>
    <t>725330840</t>
  </si>
  <si>
    <t>Demontáž výlevky bez výtokových armatur a bez nádrže a splachovacího potrubí</t>
  </si>
  <si>
    <t>-1820194845</t>
  </si>
  <si>
    <t>6</t>
  </si>
  <si>
    <t>725122813</t>
  </si>
  <si>
    <t>Demontáž pisoárových stání s nádrží a jedním záchodkem</t>
  </si>
  <si>
    <t>647369939</t>
  </si>
  <si>
    <t>7</t>
  </si>
  <si>
    <t>725240812</t>
  </si>
  <si>
    <t xml:space="preserve">Demontáž sprchových vaničky bez výtokových armatur </t>
  </si>
  <si>
    <t>-1976188967</t>
  </si>
  <si>
    <t>8</t>
  </si>
  <si>
    <t>725810812</t>
  </si>
  <si>
    <t>Demontáž ventilů výtokových stojánkových</t>
  </si>
  <si>
    <t>578334932</t>
  </si>
  <si>
    <t>9</t>
  </si>
  <si>
    <t>725810811</t>
  </si>
  <si>
    <t>Demontáž ventilů výtokových nástěnných</t>
  </si>
  <si>
    <t>-816499526</t>
  </si>
  <si>
    <t>2,0</t>
  </si>
  <si>
    <t>725820802</t>
  </si>
  <si>
    <t>Demontáž baterie umyvadlová stojánková do jednoho otvoru</t>
  </si>
  <si>
    <t>-1704521038</t>
  </si>
  <si>
    <t>11</t>
  </si>
  <si>
    <t>725840850</t>
  </si>
  <si>
    <t>Demontáž baterií sprchové diferenciálních do G 3/4 x 1</t>
  </si>
  <si>
    <t>974470767</t>
  </si>
  <si>
    <t>725820801</t>
  </si>
  <si>
    <t>Demontáž baterie vodovodní nástěnné do G 3 / 4</t>
  </si>
  <si>
    <t>693931894</t>
  </si>
  <si>
    <t>13</t>
  </si>
  <si>
    <t>725110814</t>
  </si>
  <si>
    <t>Demontáž klozetu kombinovaného</t>
  </si>
  <si>
    <t>1535763102</t>
  </si>
  <si>
    <t>14</t>
  </si>
  <si>
    <t>725530831</t>
  </si>
  <si>
    <t>Demontáž ohřívač elektrický průtokový</t>
  </si>
  <si>
    <t>149979476</t>
  </si>
  <si>
    <t>15</t>
  </si>
  <si>
    <t>722220851</t>
  </si>
  <si>
    <t>Demontáž armatur závitových s jedním závitem G do 3/4</t>
  </si>
  <si>
    <t>978963629</t>
  </si>
  <si>
    <t>4,0</t>
  </si>
  <si>
    <t>21,0</t>
  </si>
  <si>
    <t>16</t>
  </si>
  <si>
    <t>741371821</t>
  </si>
  <si>
    <t>Demontáž svítidel interiérových zářivkových, délky do 1100 mm, bez zachování funkčnosti (do suti)</t>
  </si>
  <si>
    <t>650885413</t>
  </si>
  <si>
    <t>1,np</t>
  </si>
  <si>
    <t>19,0</t>
  </si>
  <si>
    <t>46,0</t>
  </si>
  <si>
    <t>17</t>
  </si>
  <si>
    <t>741371843</t>
  </si>
  <si>
    <t>Demontáž svítidel stropních interiérových přisazených se standardní paticí, ploše 0,09-0,36 m2, bez zachování funkčnosti (do suti)</t>
  </si>
  <si>
    <t>-1952030033</t>
  </si>
  <si>
    <t>18</t>
  </si>
  <si>
    <t>741311803</t>
  </si>
  <si>
    <t xml:space="preserve">Demontáž spínačů nástěnných, pro prostředí normální, do 10 A, připojení bezšroubové, do 2 svorek, bez zachování funkčnosti (do suti) </t>
  </si>
  <si>
    <t>794887091</t>
  </si>
  <si>
    <t>1. np</t>
  </si>
  <si>
    <t>19</t>
  </si>
  <si>
    <t>741315813</t>
  </si>
  <si>
    <t xml:space="preserve">Demontáž zásuvek domovních polozapuštěných, pro prostředí normální, do 16 A, připojení bezšroubové 2P+PE, bez zachování funkčnosti (do suti) </t>
  </si>
  <si>
    <t>-379045432</t>
  </si>
  <si>
    <t>105,0</t>
  </si>
  <si>
    <t>20</t>
  </si>
  <si>
    <t>741000001</t>
  </si>
  <si>
    <t xml:space="preserve">Demontáž zásuvky třífázové, bez zachování funkčnosti (do suti) </t>
  </si>
  <si>
    <t>1667356064</t>
  </si>
  <si>
    <t>3,0</t>
  </si>
  <si>
    <t>751614822</t>
  </si>
  <si>
    <t>Demontáž monitorovacího kouřového čidla</t>
  </si>
  <si>
    <t>-1305316845</t>
  </si>
  <si>
    <t>9,0</t>
  </si>
  <si>
    <t>22</t>
  </si>
  <si>
    <t>742210828</t>
  </si>
  <si>
    <t xml:space="preserve">Demontáž prvků elektropožární signalizace-hlásiče plamene </t>
  </si>
  <si>
    <t>989081312</t>
  </si>
  <si>
    <t>11,0</t>
  </si>
  <si>
    <t>23</t>
  </si>
  <si>
    <t>742310806</t>
  </si>
  <si>
    <t>Demontáž domácího nástěnného audio/video telefonu</t>
  </si>
  <si>
    <t>-1678331681</t>
  </si>
  <si>
    <t>24</t>
  </si>
  <si>
    <t>742340811</t>
  </si>
  <si>
    <t>Demontáž alarmu</t>
  </si>
  <si>
    <t>-2129295518</t>
  </si>
  <si>
    <t>25</t>
  </si>
  <si>
    <t>742340821</t>
  </si>
  <si>
    <t>Demontáž školního zvonku</t>
  </si>
  <si>
    <t>-1158751966</t>
  </si>
  <si>
    <t>26</t>
  </si>
  <si>
    <t>751398823</t>
  </si>
  <si>
    <t>Demontáž větrací mřížky stěnové průřezu 0,100-0,150 m2</t>
  </si>
  <si>
    <t>632185450</t>
  </si>
  <si>
    <t>27</t>
  </si>
  <si>
    <t>741210821</t>
  </si>
  <si>
    <t>Demontáž rozvodnic plastových, uložených pod omítkou, krytí přes IPx 4, plochy do 0,2 m2</t>
  </si>
  <si>
    <t>256963657</t>
  </si>
  <si>
    <t>28</t>
  </si>
  <si>
    <t>741112801</t>
  </si>
  <si>
    <t xml:space="preserve">Demotáž elektroinstalačních lišt nástěnných vkládacích, uložených pevně </t>
  </si>
  <si>
    <t>m</t>
  </si>
  <si>
    <t>1261129331</t>
  </si>
  <si>
    <t>45,0</t>
  </si>
  <si>
    <t>24,0</t>
  </si>
  <si>
    <t>29</t>
  </si>
  <si>
    <t>741120821</t>
  </si>
  <si>
    <t>Demontáž vodičů izolovaných měděných uložených v lištách plných, průřezu žíly 0,15-70 mm2</t>
  </si>
  <si>
    <t>1169659908</t>
  </si>
  <si>
    <t>30</t>
  </si>
  <si>
    <t>766691914</t>
  </si>
  <si>
    <t>Vyvěšení dřevěných křídel dveří, plochy do 2 m2</t>
  </si>
  <si>
    <t>-993180066</t>
  </si>
  <si>
    <t>P</t>
  </si>
  <si>
    <t>Poznámka k položce:_x000D_
- uložení k dalšímu použití</t>
  </si>
  <si>
    <t>18,0</t>
  </si>
  <si>
    <t>31</t>
  </si>
  <si>
    <t>766681811</t>
  </si>
  <si>
    <t>Demontáž dveřních obložkových dřevěných zárubní plochy do 2 m2 k opětovnému použití</t>
  </si>
  <si>
    <t>25785615</t>
  </si>
  <si>
    <t>0,7*2,1*2</t>
  </si>
  <si>
    <t>32</t>
  </si>
  <si>
    <t>766681812</t>
  </si>
  <si>
    <t>Demontáž zárubní k opětovnému použití obložkových z masívu, plochy otvoru přes 2 m2</t>
  </si>
  <si>
    <t>784115948</t>
  </si>
  <si>
    <t>(0,8*3,0*9)+(1,2*2,3*2)</t>
  </si>
  <si>
    <t>33</t>
  </si>
  <si>
    <t>766491851</t>
  </si>
  <si>
    <t>Demontáž prahů dveří jednokřídlových</t>
  </si>
  <si>
    <t>1177208305</t>
  </si>
  <si>
    <t>13,0</t>
  </si>
  <si>
    <t>34</t>
  </si>
  <si>
    <t>775411820</t>
  </si>
  <si>
    <t>Demontáž soklíků nebo lišt dřevěných připevňovaných vruty do suti</t>
  </si>
  <si>
    <t>212177982</t>
  </si>
  <si>
    <t>míst.č.1.1-1.3</t>
  </si>
  <si>
    <t>(14,2+6,2)*2</t>
  </si>
  <si>
    <t>míst.č.1.9</t>
  </si>
  <si>
    <t>(2,8+4,8)*2</t>
  </si>
  <si>
    <t>35</t>
  </si>
  <si>
    <t>766000001</t>
  </si>
  <si>
    <t>Demontáž rohové dřevěné lišty připevňované vruty, do suti</t>
  </si>
  <si>
    <t>2036377253</t>
  </si>
  <si>
    <t>2.np-schodiště-rohové lišty</t>
  </si>
  <si>
    <t>2,0*2</t>
  </si>
  <si>
    <t>36</t>
  </si>
  <si>
    <t>762528811</t>
  </si>
  <si>
    <t xml:space="preserve">Demontáž podlah dřevěných prkenných z prken tl. do 32 mm, s polštáři (rošt z latí), k dalšímu použití </t>
  </si>
  <si>
    <t>1253909252</t>
  </si>
  <si>
    <t>Poznámka k položce:_x000D_
- prkna uložit na místo určené investorem</t>
  </si>
  <si>
    <t>1.np-míst.č.1.1-1.3</t>
  </si>
  <si>
    <t>(14,2*6,2)+(2,0*0,3*2)+(2,0*0,5*2)+(2,6*0,8)+(1,8*0,4*2)</t>
  </si>
  <si>
    <t>37</t>
  </si>
  <si>
    <t>771473810</t>
  </si>
  <si>
    <t>Demontáž soklíků z dlaždic keramických lepených rovných, výška 150 mm</t>
  </si>
  <si>
    <t>-1219928051</t>
  </si>
  <si>
    <t>míst.č.1.4</t>
  </si>
  <si>
    <t>(3,9+2,3)*2</t>
  </si>
  <si>
    <t>míst.č.1.5-1.7</t>
  </si>
  <si>
    <t>2,2+3,7+2,2</t>
  </si>
  <si>
    <t>(14,5+6,3)*2+(0,8*2*3)</t>
  </si>
  <si>
    <t>(15,8+6,2)*2+(0,8*2*4)</t>
  </si>
  <si>
    <t>(8,0+6,1)*2+(0,8*2*2)</t>
  </si>
  <si>
    <t>(2,9+2,9)*2+(0,6*2*1)</t>
  </si>
  <si>
    <t>(4,6+2,4)*2+(0,8*2*1)</t>
  </si>
  <si>
    <t>38</t>
  </si>
  <si>
    <t>781473810</t>
  </si>
  <si>
    <t>Demontáž obkladů z dlaždic keramických lepených</t>
  </si>
  <si>
    <t>1416730259</t>
  </si>
  <si>
    <t>2,5*(1,7+3,6+1,7)</t>
  </si>
  <si>
    <t>míst.č.1.11</t>
  </si>
  <si>
    <t>2,0*(2,4+2,0+1,0+1,1+0,6)</t>
  </si>
  <si>
    <t>(3,4+2,25)*2*2,0</t>
  </si>
  <si>
    <t>(4,8+2,25)*2*2,0</t>
  </si>
  <si>
    <t>(3,8+2,25)*2*2,0</t>
  </si>
  <si>
    <t>(2,2+0,9)*2*2,5</t>
  </si>
  <si>
    <t>(2,2+2,8)*2*2,5</t>
  </si>
  <si>
    <t>(1,8+0,9)*2*2,5*2</t>
  </si>
  <si>
    <t>(1,8+1,8)*2*2,5</t>
  </si>
  <si>
    <t>1,5*(0,7+2,4+0,7+1,0+2,0+1,0+2,0+1,0+2,0+1,0+2,0+1,0+1,0+0,3+1,0+1,0)</t>
  </si>
  <si>
    <t>39</t>
  </si>
  <si>
    <t>763111812</t>
  </si>
  <si>
    <t xml:space="preserve">Demontáž SDK příčky s jednoduchou ocelovou nosnou konstrukcí, dvojité opláštění </t>
  </si>
  <si>
    <t>-319298329</t>
  </si>
  <si>
    <t>3,3*(14,3+2,4+2,4+6,2)</t>
  </si>
  <si>
    <t>40</t>
  </si>
  <si>
    <t>764004863</t>
  </si>
  <si>
    <t>Demontáž klempířského svodu k dalšímu použití</t>
  </si>
  <si>
    <t>-678849687</t>
  </si>
  <si>
    <t>3,0+7,7+7,7</t>
  </si>
  <si>
    <t>41</t>
  </si>
  <si>
    <t>764004803</t>
  </si>
  <si>
    <t>Demontáž klempířských žlabu podokapního k dalšímu použití</t>
  </si>
  <si>
    <t>956697365</t>
  </si>
  <si>
    <t>48,3+5,3</t>
  </si>
  <si>
    <t>42</t>
  </si>
  <si>
    <t>960000001</t>
  </si>
  <si>
    <t>Demontáž venkovniho svítidla s atomatickým čidlem</t>
  </si>
  <si>
    <t>-1369175738</t>
  </si>
  <si>
    <t>43</t>
  </si>
  <si>
    <t>960000002</t>
  </si>
  <si>
    <t>Demontáž větracích mřížek vel. 150x150 mm</t>
  </si>
  <si>
    <t>1110132462</t>
  </si>
  <si>
    <t>44</t>
  </si>
  <si>
    <t>960000003</t>
  </si>
  <si>
    <t>Demontáž větracích mřížek vel. 500x200 mm</t>
  </si>
  <si>
    <t>-52790295</t>
  </si>
  <si>
    <t>45</t>
  </si>
  <si>
    <t>960000004</t>
  </si>
  <si>
    <t>Demontáž plechové informační tabule vel. 400x300 mm</t>
  </si>
  <si>
    <t>-1681766509</t>
  </si>
  <si>
    <t>46</t>
  </si>
  <si>
    <t>960000005</t>
  </si>
  <si>
    <t>Demontáž hasicího přístroje</t>
  </si>
  <si>
    <t>-428272549</t>
  </si>
  <si>
    <t>47</t>
  </si>
  <si>
    <t>960000006</t>
  </si>
  <si>
    <t>Demontáž poštovní schránky</t>
  </si>
  <si>
    <t>2053264204</t>
  </si>
  <si>
    <t>48</t>
  </si>
  <si>
    <t>960000007</t>
  </si>
  <si>
    <t>Demontáž slaboproudé nástěné desky (zvonky)</t>
  </si>
  <si>
    <t>1189990010</t>
  </si>
  <si>
    <t>49</t>
  </si>
  <si>
    <t>960000008</t>
  </si>
  <si>
    <t>Demontáž (uvolnění) hromosvodu na fasádě</t>
  </si>
  <si>
    <t>26171541</t>
  </si>
  <si>
    <t>3,0+(8,0*4)</t>
  </si>
  <si>
    <t>50</t>
  </si>
  <si>
    <t>962031011</t>
  </si>
  <si>
    <t>Bourání příček z cihel keramických děrovaných, tloušťka 100 mm</t>
  </si>
  <si>
    <t>-90709831</t>
  </si>
  <si>
    <t>míst.č.1.5, 1.6, 1.7</t>
  </si>
  <si>
    <t>4,0*(1,7+1,7+3,4)</t>
  </si>
  <si>
    <t>3,3*(1,6+2,4+1,6+2,4+1,8+1,8+1,0+1,0+1,0+1,0)</t>
  </si>
  <si>
    <t>51</t>
  </si>
  <si>
    <t>962031013</t>
  </si>
  <si>
    <t>Bourání příček z cihel keramických děrovaných, tloušťka 150 mm</t>
  </si>
  <si>
    <t>-1090208771</t>
  </si>
  <si>
    <t>3,3*(11,2+4,8+4,8+4,8)</t>
  </si>
  <si>
    <t>52</t>
  </si>
  <si>
    <t>965081213</t>
  </si>
  <si>
    <t>Bourání podlah z dlaždic keramických tl. do 10 mm, lepených do tmelu, plochy přes 1 m2, s jakoukoliv výplní spár</t>
  </si>
  <si>
    <t>1200377878</t>
  </si>
  <si>
    <t>(3,9*2,3)+(2,8*0,6)+(1,8*0,4)</t>
  </si>
  <si>
    <t>4,4*3,7</t>
  </si>
  <si>
    <t>(2,4*1,5)+(1,1*1,1)</t>
  </si>
  <si>
    <t>(14,5*6,3)+(1,8*0,7*11)+(15,8*6,2)+(1,8*0,7*4)</t>
  </si>
  <si>
    <t>(8,0*6,2)+(1,8*0,7*2)+(2,9*2,9)+(1,2*0,6*1)</t>
  </si>
  <si>
    <t>(4,0*2,4)+(1,8*0,7*1)+(1,6*0,5*1)+(1,3*0,2*1)+(2,2*2,7)+(2,2*0,9)+(1,8*3,8)</t>
  </si>
  <si>
    <t>53</t>
  </si>
  <si>
    <t>965020000</t>
  </si>
  <si>
    <t xml:space="preserve">Bourání podlah kamenných z lomového kamene, uloženého do betonu, s jakoukoliv výplní spár </t>
  </si>
  <si>
    <t>-810883283</t>
  </si>
  <si>
    <t>(2,8*2,4)+(1,8*0,9)+(1,1*1,6)</t>
  </si>
  <si>
    <t>54</t>
  </si>
  <si>
    <t>965042241</t>
  </si>
  <si>
    <t>Bourání mazanin betonových plochy přes 4 m2, tloušťka přes 100 mm</t>
  </si>
  <si>
    <t>m3</t>
  </si>
  <si>
    <t>-1919168643</t>
  </si>
  <si>
    <t>((14,2*6,2)+(2,0*0,3*2)+(2,0*0,5*2)+(2,6*0,8)+(1,8*0,4*2))*0,13</t>
  </si>
  <si>
    <t>((3,9*2,3)+(2,8*0,6)+(1,8*0,4))*0,15</t>
  </si>
  <si>
    <t>4,4*3,7*0,04</t>
  </si>
  <si>
    <t>((2,8*2,4)+(1,8*0,9)+(1,1*1,6))*0,15</t>
  </si>
  <si>
    <t>((2,4*1,5)+(1,1*1,1))*0,15</t>
  </si>
  <si>
    <t>55</t>
  </si>
  <si>
    <t>973021511</t>
  </si>
  <si>
    <t>Vysekání výklenku ve zdivu z kamene, pohledové plochy přes 0,25 m2</t>
  </si>
  <si>
    <t>2119802668</t>
  </si>
  <si>
    <t xml:space="preserve">2.np-míst. č. 2.4-výklenek pro splachovač </t>
  </si>
  <si>
    <t>0,6*1,2*0,1</t>
  </si>
  <si>
    <t>56</t>
  </si>
  <si>
    <t>713120821</t>
  </si>
  <si>
    <t>Odstranění tepelné izolace podlah z polystyrénových desek, volně kladených, tloušťka izolace do 100 mm, vč. separační fólie</t>
  </si>
  <si>
    <t>-784988524</t>
  </si>
  <si>
    <t>57</t>
  </si>
  <si>
    <t>974031664</t>
  </si>
  <si>
    <t xml:space="preserve">Vysekání rýh ve zdivu cihelném pro vtahování nosníků hloubky do 150 mm, výšky do 150 mm, na maltu vápenocementovou </t>
  </si>
  <si>
    <t>937340346</t>
  </si>
  <si>
    <t>1,2*2</t>
  </si>
  <si>
    <t>58</t>
  </si>
  <si>
    <t>971033641</t>
  </si>
  <si>
    <t>Vybourání otvoru ve zdivu cihelném plochy do 4 m2,  tloušťky do 300 mm, na maltu vápenocementovou</t>
  </si>
  <si>
    <t>-1430418688</t>
  </si>
  <si>
    <t>0,8*2,2*0,3</t>
  </si>
  <si>
    <t>59</t>
  </si>
  <si>
    <t>978013191</t>
  </si>
  <si>
    <t>Otlučení (osekání) vnitřní  omítky stěn vápenné v rozsahu 100 %, vyškrabání spár, očištění zdiva</t>
  </si>
  <si>
    <t>-933973832</t>
  </si>
  <si>
    <t>60</t>
  </si>
  <si>
    <t>978015391</t>
  </si>
  <si>
    <t xml:space="preserve">Otlučení (osekání) vnější omítky stěn vápenocementové, stupně členitosti 1-2, v rozsahu 100 %, vyškrabání spár, očištění zdiva </t>
  </si>
  <si>
    <t>-1991064914</t>
  </si>
  <si>
    <t>soklová část</t>
  </si>
  <si>
    <t>(10,5*0,6)+(5,8*0,5)+(6,4*0,6)+(14,4*0,8)+(2,2*1,0)+(7,0*1,0)+(5,3*1,0)</t>
  </si>
  <si>
    <t>61</t>
  </si>
  <si>
    <t>977151122</t>
  </si>
  <si>
    <t>Jádrové vrty diamantovými korunkami do stavebních materiálů (železobetonu, betonu, cihel, obkladů, dlažeb, kamene), průměru 120-130 mm</t>
  </si>
  <si>
    <t>1602986050</t>
  </si>
  <si>
    <t>vrty pro VZT</t>
  </si>
  <si>
    <t>(1,1*3)+(0,35*4)</t>
  </si>
  <si>
    <t>vrty pro kanalizaci</t>
  </si>
  <si>
    <t>0,5*2</t>
  </si>
  <si>
    <t>62</t>
  </si>
  <si>
    <t>974029157</t>
  </si>
  <si>
    <t>Vysekání rýh ve zdivu kamenném nebo smíšeném, do hloubky 100 mm, šířky do 300 mm</t>
  </si>
  <si>
    <t>880398592</t>
  </si>
  <si>
    <t>1.np-pro vedení vodovodu a kanalizace</t>
  </si>
  <si>
    <t>0,8+0,7+3,3+4,4+4,4+4,4+4,4+4,4+6,5</t>
  </si>
  <si>
    <t>2.np-pro vedení vodovodu a kanalizace</t>
  </si>
  <si>
    <t>1,9+1,2+3,0+0,6+0,6+4,0+4,0+4,0+4,0</t>
  </si>
  <si>
    <t>63</t>
  </si>
  <si>
    <t>977312113</t>
  </si>
  <si>
    <t>Řezání stávajících betonových mazanin s vyztužením, hloubky 100-150 mm</t>
  </si>
  <si>
    <t>-2077739468</t>
  </si>
  <si>
    <t>2.np-vyřezání rýhy pro instalace</t>
  </si>
  <si>
    <t>2*(5,0+26,5+1,0+4,8+1,0+3,8+2,0)</t>
  </si>
  <si>
    <t>64</t>
  </si>
  <si>
    <t>974040000</t>
  </si>
  <si>
    <t>Vysekání rýhy v betonové mazanině vyztužené do hloubky 100 mm, šířky 300-450 mm</t>
  </si>
  <si>
    <t>1275266257</t>
  </si>
  <si>
    <t>2.np-vybourání rýhy pro instalace</t>
  </si>
  <si>
    <t>5,0+26,5+1,0+4,8+1,0+3,8+2,0</t>
  </si>
  <si>
    <t>65</t>
  </si>
  <si>
    <t>R-pol-dmt-1</t>
  </si>
  <si>
    <t>Demontáž technologie kotelny</t>
  </si>
  <si>
    <t>hod</t>
  </si>
  <si>
    <t>-732101782</t>
  </si>
  <si>
    <t>odhad</t>
  </si>
  <si>
    <t>30,0</t>
  </si>
  <si>
    <t>66</t>
  </si>
  <si>
    <t>R-pol-dmt-2</t>
  </si>
  <si>
    <t>Demontáž stávající VZT zařízení, vč. ekologické likvidace</t>
  </si>
  <si>
    <t>-1892186825</t>
  </si>
  <si>
    <t>Poznámka k položce:_x000D_
- malé radiální ventilátory osazené ve stávajících koupelnách a toaletách (4 ks)_x000D_
- potrubní diagonální ventilátor osazený na půdě (3 ks)_x000D_
- radiální ventilátory osazené na půdě (2 ks)_x000D_
- přívodní podstropní VZT jednotku s vodním ohřívačem osazenou v levé části 2. NP (1 ks; bez bližších podrobností – neumožněn přístup)_x000D_
- 4-čtyřhranné a spiro-potrubí vč. klapek, tlumičů, hadic a izolace</t>
  </si>
  <si>
    <t>40,0</t>
  </si>
  <si>
    <t>67</t>
  </si>
  <si>
    <t>R-pol-dmt-3</t>
  </si>
  <si>
    <t>Ekologická likvidace stávající technologie kotelny a vzt zařízení</t>
  </si>
  <si>
    <t>celkem</t>
  </si>
  <si>
    <t>-732147691</t>
  </si>
  <si>
    <t>Poznámka k položce:_x000D_
- předpoklad 2 kontejnéry</t>
  </si>
  <si>
    <t>N02</t>
  </si>
  <si>
    <t>Přípravné práce</t>
  </si>
  <si>
    <t>68</t>
  </si>
  <si>
    <t>784170001</t>
  </si>
  <si>
    <t xml:space="preserve">Ochrana a zakrytí dřevěných obložek stávajících dveří protí poškození PVC fólií, plocha do 5 m2, včetně pozdějšího odkrytí </t>
  </si>
  <si>
    <t>-1994294834</t>
  </si>
  <si>
    <t>69</t>
  </si>
  <si>
    <t>784170002</t>
  </si>
  <si>
    <t xml:space="preserve">Ochrana a zakrytí dřevěného schoště protí poškození obedněnímí, včetně pozdějšího odkrytí </t>
  </si>
  <si>
    <t>-84684230</t>
  </si>
  <si>
    <t>1.np-2.np</t>
  </si>
  <si>
    <t>15,0</t>
  </si>
  <si>
    <t>N03</t>
  </si>
  <si>
    <t>Zděné konstrukce</t>
  </si>
  <si>
    <t>70</t>
  </si>
  <si>
    <t>340231021</t>
  </si>
  <si>
    <t>Zazdívka otvorů v příčkách nebo stěnách děrovanými cihlami, plochy do 1 m2 , tloušťka příčky 140 mm</t>
  </si>
  <si>
    <t>-991391463</t>
  </si>
  <si>
    <t>2.np-otvory po větracích mřížkách-míst.č.2.6</t>
  </si>
  <si>
    <t>0,4*0,25*2</t>
  </si>
  <si>
    <t>71</t>
  </si>
  <si>
    <t>317944323</t>
  </si>
  <si>
    <t>D+M válcované nosníky dodatečně osazované do připravených otvorů,  č. 14-22, bez zazdění hlav</t>
  </si>
  <si>
    <t>t</t>
  </si>
  <si>
    <t>397937173</t>
  </si>
  <si>
    <t>2.np-míst.č.2.17-2.18-nové nadpraží</t>
  </si>
  <si>
    <t>nosník 2x I-140</t>
  </si>
  <si>
    <t>0,0143*1,1*2</t>
  </si>
  <si>
    <t>72</t>
  </si>
  <si>
    <t>346244381</t>
  </si>
  <si>
    <t xml:space="preserve">D+M plentování ocelových válcovaných nosníků výška stojiny do 200 mm, jednostranné cihlami na maltu </t>
  </si>
  <si>
    <t>-1454178732</t>
  </si>
  <si>
    <t>0,14*1,1*2</t>
  </si>
  <si>
    <t>73</t>
  </si>
  <si>
    <t>346481111</t>
  </si>
  <si>
    <t>D+M potažení zaplentování válcovaných nosníků rabicovým pletivem, postřik cementovou maltou</t>
  </si>
  <si>
    <t>-88232782</t>
  </si>
  <si>
    <t>(0,3+0,3+0,3)*1,1</t>
  </si>
  <si>
    <t>74</t>
  </si>
  <si>
    <t>342244111</t>
  </si>
  <si>
    <t>Příčka z cihel děrovaných klasických spojených na pero a drážku, pevnost cihel do P15, tloušťka příčky 115 mm, na maltu M5</t>
  </si>
  <si>
    <t>-871049307</t>
  </si>
  <si>
    <t>4,1*(6,8+3,0+0,5+3,4+2,1+2,0+1,6)</t>
  </si>
  <si>
    <t>-1,6*2,1*1</t>
  </si>
  <si>
    <t>-1,4*2,1*1</t>
  </si>
  <si>
    <t>-0,7*2,1*2</t>
  </si>
  <si>
    <t>75</t>
  </si>
  <si>
    <t>317168011</t>
  </si>
  <si>
    <t>D+M překlad keramický plochý šířka 115 mm, výška 71 mm, délka 1000 mm, osazený do maltového lože</t>
  </si>
  <si>
    <t>-685122029</t>
  </si>
  <si>
    <t>76</t>
  </si>
  <si>
    <t>317168014</t>
  </si>
  <si>
    <t>D+M překlad keramický plochý šířky 115 mm, výšky 71 mm, délky 1750 mm, osazené do maltového lože</t>
  </si>
  <si>
    <t>-690296532</t>
  </si>
  <si>
    <t>77</t>
  </si>
  <si>
    <t>317323411</t>
  </si>
  <si>
    <t>Beton klenbových pásů železová (bez výztuž), tř. C 25/30</t>
  </si>
  <si>
    <t>1441818091</t>
  </si>
  <si>
    <t>2,1*0,5*0,15</t>
  </si>
  <si>
    <t>78</t>
  </si>
  <si>
    <t>317351101</t>
  </si>
  <si>
    <t xml:space="preserve">Zřízení bednění klenbových pásů válcových, výška do 4 m, včetně podpěrné konstrukce </t>
  </si>
  <si>
    <t>1375645154</t>
  </si>
  <si>
    <t>(2,1*0,5*2)+(0,15*2,5)</t>
  </si>
  <si>
    <t>79</t>
  </si>
  <si>
    <t>317351102</t>
  </si>
  <si>
    <t xml:space="preserve">Odstranění bednění klenbových pásů válcových, výška do 4 m, včetně podpěrné konstrukce </t>
  </si>
  <si>
    <t>-597807295</t>
  </si>
  <si>
    <t>2,475</t>
  </si>
  <si>
    <t>80</t>
  </si>
  <si>
    <t>317361821</t>
  </si>
  <si>
    <t>Výztuž klenbových pasů z betonářské oceli 10 505 (R) nebo BSt 500</t>
  </si>
  <si>
    <t>-313793036</t>
  </si>
  <si>
    <t>0,158*0,120</t>
  </si>
  <si>
    <t>81</t>
  </si>
  <si>
    <t>389380000</t>
  </si>
  <si>
    <t>Dobetonování stávajících otvorů po technologii</t>
  </si>
  <si>
    <t>764193050</t>
  </si>
  <si>
    <t>1.np-díry po VZT</t>
  </si>
  <si>
    <t>0,5</t>
  </si>
  <si>
    <t>82</t>
  </si>
  <si>
    <t>346481112</t>
  </si>
  <si>
    <t>Zaplentování rýh, potrubí keramickým nebo funkčně podobným pletivemna a maltou</t>
  </si>
  <si>
    <t>1604061494</t>
  </si>
  <si>
    <t>(0,8+0,7+3,3+4,4+4,4+4,4+4,4+4,4+6,5)*0,6</t>
  </si>
  <si>
    <t>(1,9+1,2+3,0+0,6+0,6+4,0+4,0+4,0+4,0)*0,6</t>
  </si>
  <si>
    <t>N04</t>
  </si>
  <si>
    <t>Vnitřní omítky</t>
  </si>
  <si>
    <t>83</t>
  </si>
  <si>
    <t>611315421</t>
  </si>
  <si>
    <t>Oprava omítky vnitřních stropů (kleneb) vápenné dvouvrstvé štukové, tl. jádra do 20 mm, tl. štuku do 3 mm, v rozsahu opravované plochy do 10%</t>
  </si>
  <si>
    <t>-1849532205</t>
  </si>
  <si>
    <t>71,4+3,5+16,0+11,7+8,1+3,5+1,6+1,6+9,4+9,4+3,8+6,0-3,5-3,5-1,6-1,6</t>
  </si>
  <si>
    <t>88,0+71,8+21,1+20,4+22,3+43,1-9,0-2,6-1,9-4,2-4,2-6,2-5,2</t>
  </si>
  <si>
    <t>84</t>
  </si>
  <si>
    <t>612315422</t>
  </si>
  <si>
    <t>Oprava omítky vnitřních stěn vápenné dvouvrstvé štukové, tl. jádra do 20 mm, tl. štuku do 3 mm, v rozsahu opravované plochy 10-30%</t>
  </si>
  <si>
    <t>-1720171415</t>
  </si>
  <si>
    <t>(6,7*3,8)+(6,2*3,8)+(0,3*3,8)+(0,2*3,8)+(14,2*4,0*2)</t>
  </si>
  <si>
    <t>(2,0+2,0+2,0)*0,3*1</t>
  </si>
  <si>
    <t>(2,7+2,0+2,7)*0,4*1</t>
  </si>
  <si>
    <t>(2,0+2,0+2,0)*0,5*2</t>
  </si>
  <si>
    <t>(2,8+1,5+2,8)*0,6*1</t>
  </si>
  <si>
    <t>(2,8+1,8+2,8)*0,8*1</t>
  </si>
  <si>
    <t>(2,9+2,6+2,9)*0,8*1</t>
  </si>
  <si>
    <t>(4,4+3,7)*2*3,8</t>
  </si>
  <si>
    <t>(4,3+3,1)*2*3,8</t>
  </si>
  <si>
    <t>(2,1+0,85+2,1)*0,2*2</t>
  </si>
  <si>
    <t>(2,5+6,9)*2*3,8</t>
  </si>
  <si>
    <t>(2,8+0,4)*2*3,8</t>
  </si>
  <si>
    <t>(1,2+1,0+1,2+1,0)*2,0</t>
  </si>
  <si>
    <t>-0,8*2,1*7</t>
  </si>
  <si>
    <t>-0,9*2,1*1</t>
  </si>
  <si>
    <t>-1,3*1,7*3</t>
  </si>
  <si>
    <t>-1,6*2,9*1</t>
  </si>
  <si>
    <t>-1,3*2,9*1</t>
  </si>
  <si>
    <t>(14,4+6,6)*2*3,35</t>
  </si>
  <si>
    <t>(4,0+6,2)*2*3,35</t>
  </si>
  <si>
    <t>(2,2+4,0+3,7+0,8)*3,35*2</t>
  </si>
  <si>
    <t>(3,0+6,6)*2*3,35</t>
  </si>
  <si>
    <t>3,35*1,5*2</t>
  </si>
  <si>
    <t>(15,8+6,1)*2*3,35</t>
  </si>
  <si>
    <t>(8,0+6,1)*2*3,35</t>
  </si>
  <si>
    <t>(2,6+1,8+2,6)*0,8*11</t>
  </si>
  <si>
    <t>-1,2*2,1*2</t>
  </si>
  <si>
    <t>-0,9*2,1*4</t>
  </si>
  <si>
    <t>-0,8*2,1*2*2</t>
  </si>
  <si>
    <t>-0,6*2,1*2*1</t>
  </si>
  <si>
    <t>-0,7*2,1*2*1</t>
  </si>
  <si>
    <t>-0,95*2,1*2</t>
  </si>
  <si>
    <t>-1,3*1,7*11</t>
  </si>
  <si>
    <t>85</t>
  </si>
  <si>
    <t>612131100</t>
  </si>
  <si>
    <t>Podkladní a spojovací vrstva vnitřních stěn - vápenný postřik nanášený ručně celoplošně stěn</t>
  </si>
  <si>
    <t>-1416373299</t>
  </si>
  <si>
    <t>1.np-nové zděné příčky</t>
  </si>
  <si>
    <t>4,1*(6,8+3,0+0,5+3,4+2,1+2,0+1,6)*2</t>
  </si>
  <si>
    <t>-1,6*2,1*1*2</t>
  </si>
  <si>
    <t>-1,4*2,1*1*2</t>
  </si>
  <si>
    <t>-0,7*2,1*2*2</t>
  </si>
  <si>
    <t>86</t>
  </si>
  <si>
    <t>612311121</t>
  </si>
  <si>
    <t xml:space="preserve">Omítka vnitřních stěn jednovrstvá vápenná hladká nanášená ručně, tloušťky do 10 mm </t>
  </si>
  <si>
    <t>2019461637</t>
  </si>
  <si>
    <t>87</t>
  </si>
  <si>
    <t>612311131</t>
  </si>
  <si>
    <t xml:space="preserve">Přeštukování vnitřních stěn vápenným štukem tloušťky do 3 mm </t>
  </si>
  <si>
    <t>1738194654</t>
  </si>
  <si>
    <t>odpočet keramických obkladů na nových příčkách</t>
  </si>
  <si>
    <t>-23,3</t>
  </si>
  <si>
    <t>88</t>
  </si>
  <si>
    <t>617131151</t>
  </si>
  <si>
    <t>Postřik sanační vnitřních stěn v omezeném prostoru, vápenocementový, celoplošný, nanášený ručně</t>
  </si>
  <si>
    <t>449109019</t>
  </si>
  <si>
    <t>89</t>
  </si>
  <si>
    <t>617324111</t>
  </si>
  <si>
    <t xml:space="preserve">Omítka sanační vnitřních stěn v omezeném prostoru podkladní (vyrovnávací), tloušťky do 10 mm, nanášená ručně </t>
  </si>
  <si>
    <t>1590282147</t>
  </si>
  <si>
    <t>90</t>
  </si>
  <si>
    <t>617325131</t>
  </si>
  <si>
    <t>Omítka sanační vnitřních stěn v omezeném prostoru jádrová, tloušťky do 15 mm, nanášená ručně</t>
  </si>
  <si>
    <t>-1536158857</t>
  </si>
  <si>
    <t>91</t>
  </si>
  <si>
    <t>617328131</t>
  </si>
  <si>
    <t>Přeštukování vnitřních stěn v omezeném prostoru sanačním štukem, tloušťky do 3 mm,</t>
  </si>
  <si>
    <t>255105359</t>
  </si>
  <si>
    <t>N05</t>
  </si>
  <si>
    <t>Podlahové konstrukce</t>
  </si>
  <si>
    <t>92</t>
  </si>
  <si>
    <t>713121111</t>
  </si>
  <si>
    <t>Montáž izolace tepelné podlah volně kladenými deskami, 1 vrstva</t>
  </si>
  <si>
    <t>1228124778</t>
  </si>
  <si>
    <t>1.np-skladba P0</t>
  </si>
  <si>
    <t>71,4+3,5+16,0+11,7+8,1</t>
  </si>
  <si>
    <t>93</t>
  </si>
  <si>
    <t>M</t>
  </si>
  <si>
    <t>283000001</t>
  </si>
  <si>
    <t>Deska polystyrén EPS 100 pro konstrukce s běžným zatížením λ=0,037m, tloušťka 120 mm</t>
  </si>
  <si>
    <t>-1023694953</t>
  </si>
  <si>
    <t>110,7*1,05</t>
  </si>
  <si>
    <t>94</t>
  </si>
  <si>
    <t>632481213</t>
  </si>
  <si>
    <t>D+M separační vrstva k oddělení podlahových vrstev z polyetylénové fólie</t>
  </si>
  <si>
    <t>1705380924</t>
  </si>
  <si>
    <t>95</t>
  </si>
  <si>
    <t>631311116</t>
  </si>
  <si>
    <t>Mazanina z betonu prostého  tř. C 25/30, tloušťka 50-80 mm</t>
  </si>
  <si>
    <t>1466044588</t>
  </si>
  <si>
    <t>(71,4+3,5+16,0+11,7+8,1)*0,05</t>
  </si>
  <si>
    <t>96</t>
  </si>
  <si>
    <t>631319171</t>
  </si>
  <si>
    <t>Příplatek k mazanině za stržení povrchu spodní vrstvy před vložením výztuže</t>
  </si>
  <si>
    <t>1042306371</t>
  </si>
  <si>
    <t>97</t>
  </si>
  <si>
    <t>631362021</t>
  </si>
  <si>
    <t>Výztuž mazanin svařovanými sítěmi Kari</t>
  </si>
  <si>
    <t>374613293</t>
  </si>
  <si>
    <t>1.np-skladba P0-síť kari 150/150/6</t>
  </si>
  <si>
    <t>(71,4+3,5+16,0+11,7+8,1)*0,0031*1,15</t>
  </si>
  <si>
    <t>98</t>
  </si>
  <si>
    <t>632451251</t>
  </si>
  <si>
    <t>Potěr cementový samonivelační litý tř. C 30, tl.30-35 mm</t>
  </si>
  <si>
    <t>-1910369071</t>
  </si>
  <si>
    <t>1.np- skladba P1-vyrovnání podkladu</t>
  </si>
  <si>
    <t>3,5+1,6+1,6+9,4+3,8</t>
  </si>
  <si>
    <t>2.np-skladba P1-vyrovnání podkladu</t>
  </si>
  <si>
    <t>2,6+11,0+11,5+6,0+1,9+3,3+3,1+9,2+37,3+4,3</t>
  </si>
  <si>
    <t>2.np-skladba P2-vyrovnání podkladu</t>
  </si>
  <si>
    <t>9,0+4,2+4,2+6,2+5,2</t>
  </si>
  <si>
    <t>2.np-skladba P3-vyrovnání podkladu</t>
  </si>
  <si>
    <t>23,8+41,6+16,9+16,2+16,1+33,6</t>
  </si>
  <si>
    <t>99</t>
  </si>
  <si>
    <t>631312141</t>
  </si>
  <si>
    <t>Doplnění dosavadních mazanin betonem prostým s dodáním hmot, bez potěru</t>
  </si>
  <si>
    <t>1969703326</t>
  </si>
  <si>
    <t>16,0*0,1</t>
  </si>
  <si>
    <t>N06</t>
  </si>
  <si>
    <t>Sádrokartonové konstrukce</t>
  </si>
  <si>
    <t>100</t>
  </si>
  <si>
    <t>763131411</t>
  </si>
  <si>
    <t>D+M podhled z desek SDK dvouvrstvá zavěšená spodní konstrukce z ocelových profilů CD, UD, jednoduše opláštěná deskou standardní A, tl. 12,5 mm, bez izolace</t>
  </si>
  <si>
    <t>528990682</t>
  </si>
  <si>
    <t>1.np-míst.č. 1.2, 1.6, 1.7, 1.8</t>
  </si>
  <si>
    <t>3,5+3,5+1,6+1,6</t>
  </si>
  <si>
    <t>2.np-míst.č.2.3, 2.4, 2,8, 2,14, 2.16, 2.18, 2.20</t>
  </si>
  <si>
    <t>9,0+2,6+1,9+4,2+4,2+6,2+5,2</t>
  </si>
  <si>
    <t>101</t>
  </si>
  <si>
    <t>763111417</t>
  </si>
  <si>
    <t>D+M příčka z desek SDK s nosnou kcí z jednoduchých ocelových profilů UW+CW 100, dvojitě opláštěná deskami standardními  2 x A, tl. 12,5 mm, TI 80 mm, Rw do 56 dB, tl. příčky 150 mm</t>
  </si>
  <si>
    <t>-12194925</t>
  </si>
  <si>
    <t>příčka P1</t>
  </si>
  <si>
    <t>3,35*(6,6+4,5+2,6+3,3+0,7+1,2+4,7+13,1+2,1+2,1+4,5+3,0+1,7)</t>
  </si>
  <si>
    <t>102</t>
  </si>
  <si>
    <t>763113314</t>
  </si>
  <si>
    <t>D+M příčka z desek SDK instalační s nosnou kcí ze zdvojených ocelových profilů CW+UW 75, dvojitě opláštěná deskami standardními 2xA 12,5 mm, TI 2x40 mm, Rw do 54 dB, tl. příčky 205-700 mm</t>
  </si>
  <si>
    <t>1762771568</t>
  </si>
  <si>
    <t>příčka P2</t>
  </si>
  <si>
    <t>3,35*(2,4+2,4+2,4+1,8+1,0)</t>
  </si>
  <si>
    <t>příčka P3</t>
  </si>
  <si>
    <t>3,35*(1,1+1,1+0,9+1,0+0,9)</t>
  </si>
  <si>
    <t>103</t>
  </si>
  <si>
    <t>763000001</t>
  </si>
  <si>
    <t>Příplatek za opláštění SDK deskou impregnační H2O (záměna desky standardní za impregnační-příplatek za rozdíl v ceně)</t>
  </si>
  <si>
    <t>443750512</t>
  </si>
  <si>
    <t>míst.č.2.3</t>
  </si>
  <si>
    <t>3,35*(3,5+2,5+3,5)</t>
  </si>
  <si>
    <t>míst.č.2.4</t>
  </si>
  <si>
    <t>3,35*(2,2+1,2+1,2)</t>
  </si>
  <si>
    <t>míst.č.2.14</t>
  </si>
  <si>
    <t>3,35*(2,1+1,9+2,1)</t>
  </si>
  <si>
    <t>míst.č.2.16</t>
  </si>
  <si>
    <t>3,35*(2,2+1,9+2,2+1,9)</t>
  </si>
  <si>
    <t>míst.č.2.18</t>
  </si>
  <si>
    <t>3,35*(2,7+1,9)</t>
  </si>
  <si>
    <t>míst.č.2.20</t>
  </si>
  <si>
    <t>3,35*(2,2+2,4+2,2)</t>
  </si>
  <si>
    <t>104</t>
  </si>
  <si>
    <t>763183111</t>
  </si>
  <si>
    <t>Montáž stavebního pouzdra posuvných dveří do sádrokartonové příčky s jednou kapsou, pro jedno dveřní křídlo, průchozí šířky do 800 mm</t>
  </si>
  <si>
    <t>1160826815</t>
  </si>
  <si>
    <t>105</t>
  </si>
  <si>
    <t>553000001</t>
  </si>
  <si>
    <t>Pouzdro stavební posuvných dveří do příčky SDK, pro 1 křídlo, šířka 700 mm, výška 2100 mm</t>
  </si>
  <si>
    <t>1463702711</t>
  </si>
  <si>
    <t>106</t>
  </si>
  <si>
    <t>726131001</t>
  </si>
  <si>
    <t>D+M předstěnové instalační systémy do lehkých stěn s kovovou konstrukcí pro umyvadla, stavební výšky do 1120 mm, se stojánkovou baterií</t>
  </si>
  <si>
    <t>-275716687</t>
  </si>
  <si>
    <t>107</t>
  </si>
  <si>
    <t>726131011</t>
  </si>
  <si>
    <t>D+M předstěnové instalační systémy do lehkých stěn s kovovou konstrukcí pro bidety, stavební výška 1120 mm</t>
  </si>
  <si>
    <t>-1105017006</t>
  </si>
  <si>
    <t>108</t>
  </si>
  <si>
    <t>726131041</t>
  </si>
  <si>
    <t>D+M předstěnový instalační systém do lehkých stěn s kovovou konstrukcí pro závěsné klozety, ovládání zepředu, stavební výšky 1120 mm</t>
  </si>
  <si>
    <t>-1437444512</t>
  </si>
  <si>
    <t>Poznámka k položce:_x000D_
- např. Geberit Duofix</t>
  </si>
  <si>
    <t>109</t>
  </si>
  <si>
    <t>763164570</t>
  </si>
  <si>
    <t xml:space="preserve">D+M obklad konstrukcí deskami SDK ve tvaru L rozvinuté šíře přes 0,8 m, opláštěný deskou GM-FH1, tl. 2 x 12,5 mm, včetně ochranných úhelníků </t>
  </si>
  <si>
    <t>1039258298</t>
  </si>
  <si>
    <t>2.np-míst.č.2.3-opláštění vany</t>
  </si>
  <si>
    <t>2,45*(0,6+1,2)</t>
  </si>
  <si>
    <t>N07</t>
  </si>
  <si>
    <t>Keramické obklady</t>
  </si>
  <si>
    <t>110</t>
  </si>
  <si>
    <t>781121011</t>
  </si>
  <si>
    <t xml:space="preserve">Příprava podkladu stěny před provedením obkladu - nátěr penetrační </t>
  </si>
  <si>
    <t>1280447553</t>
  </si>
  <si>
    <t>míst.č.1.6</t>
  </si>
  <si>
    <t>na stávajícím zdivu</t>
  </si>
  <si>
    <t>4,0+3,1</t>
  </si>
  <si>
    <t>na novém zdivu</t>
  </si>
  <si>
    <t>1,3+3,6</t>
  </si>
  <si>
    <t>míst.č.1.7</t>
  </si>
  <si>
    <t>2,3+4,2+0,6+4,2</t>
  </si>
  <si>
    <t>míst.č.1.8</t>
  </si>
  <si>
    <t>4,2</t>
  </si>
  <si>
    <t>2,4+0,5+4,2</t>
  </si>
  <si>
    <t>11,7</t>
  </si>
  <si>
    <t>5,1</t>
  </si>
  <si>
    <t>na SDK příčce</t>
  </si>
  <si>
    <t>6,6+8,2+6,6</t>
  </si>
  <si>
    <t>5,4</t>
  </si>
  <si>
    <t>3,1+3,1+3,6</t>
  </si>
  <si>
    <t>míst.č.2.8</t>
  </si>
  <si>
    <t>9,5</t>
  </si>
  <si>
    <t>1,9</t>
  </si>
  <si>
    <t>3,7</t>
  </si>
  <si>
    <t>5,0+5,4+3,3</t>
  </si>
  <si>
    <t>3,7+3,3+5,0+5,4</t>
  </si>
  <si>
    <t>7,2+5,9+3,7</t>
  </si>
  <si>
    <t>3,5+4,9+5,6</t>
  </si>
  <si>
    <t>111</t>
  </si>
  <si>
    <t>781151031</t>
  </si>
  <si>
    <t>Příprava podkladu před provedením obkladu - celoplošné vyrovnání podkladu stěrkou, tloušťky 3 mm</t>
  </si>
  <si>
    <t>-1322702557</t>
  </si>
  <si>
    <t>1.np-obklad na stávajícím zdivu</t>
  </si>
  <si>
    <t>112</t>
  </si>
  <si>
    <t>781131112</t>
  </si>
  <si>
    <t>D+M izolace stěn pod obklad nátěrem nebo stěrkou ve dvou vrstvách</t>
  </si>
  <si>
    <t>1769565294</t>
  </si>
  <si>
    <t>míst.č.2.3-za vanou</t>
  </si>
  <si>
    <t>(1,3+2,5+1,3)*2,2</t>
  </si>
  <si>
    <t>míst.č. 2.14, 2.16, 2.18, 2.20-sprchové kouty</t>
  </si>
  <si>
    <t>(1,1+0,9)*2,2*4</t>
  </si>
  <si>
    <t>113</t>
  </si>
  <si>
    <t>781472223</t>
  </si>
  <si>
    <t>Montáž obkladů keramických hladkých 50-85 ks/m2, lepených cementovým flexibilním lepidlem</t>
  </si>
  <si>
    <t>-866206673</t>
  </si>
  <si>
    <t>2,3</t>
  </si>
  <si>
    <t>2,4</t>
  </si>
  <si>
    <t>7,2</t>
  </si>
  <si>
    <t>114</t>
  </si>
  <si>
    <t>597000001</t>
  </si>
  <si>
    <t>-1926292</t>
  </si>
  <si>
    <t>23,3*1,15</t>
  </si>
  <si>
    <t>115</t>
  </si>
  <si>
    <t>781472221</t>
  </si>
  <si>
    <t xml:space="preserve">Montáž obkladu keramických hladkých 35-45 ks/m2, lepených cementovým flexibilním lepidlem </t>
  </si>
  <si>
    <t>1753564876</t>
  </si>
  <si>
    <t>5,1+8,2</t>
  </si>
  <si>
    <t>4,9</t>
  </si>
  <si>
    <t>116</t>
  </si>
  <si>
    <t>597000002</t>
  </si>
  <si>
    <t>-725384686</t>
  </si>
  <si>
    <t>23,6*1,15</t>
  </si>
  <si>
    <t>117</t>
  </si>
  <si>
    <t>781472312</t>
  </si>
  <si>
    <t>Montáž obkladů keramických hladkých 0,5-2 ks/m2, lepených cementovým flexibilním rychletuhnoucím lepidlem</t>
  </si>
  <si>
    <t>2102667903</t>
  </si>
  <si>
    <t>1,3+3,1+3,6</t>
  </si>
  <si>
    <t>4,2+0,6+4,2</t>
  </si>
  <si>
    <t>4,2+0,5+4,2</t>
  </si>
  <si>
    <t>Mezisoučet</t>
  </si>
  <si>
    <t>6,6+6,6</t>
  </si>
  <si>
    <t>3,3+5,0+5,4</t>
  </si>
  <si>
    <t>5,9+3,7</t>
  </si>
  <si>
    <t>3,5+5,6+6,0</t>
  </si>
  <si>
    <t>118</t>
  </si>
  <si>
    <t>597000003</t>
  </si>
  <si>
    <t>-366728243</t>
  </si>
  <si>
    <t>101,0*1,15</t>
  </si>
  <si>
    <t>119</t>
  </si>
  <si>
    <t>781472421</t>
  </si>
  <si>
    <t xml:space="preserve">Montáž obkladů keramických hladkých 35-45 ks/m2, lepených cementovým standardním lepidlem </t>
  </si>
  <si>
    <t>1522095296</t>
  </si>
  <si>
    <t>1.np-míst.č.1.11-sklad</t>
  </si>
  <si>
    <t>2.np-míst.č.2.8-WC personál</t>
  </si>
  <si>
    <t>11,4</t>
  </si>
  <si>
    <t>120</t>
  </si>
  <si>
    <t>597000004</t>
  </si>
  <si>
    <t>Obklad keramický bílý vel. 150x150 mm, povrch hladký/lesklý, tloušťka 10 mm, vč. lišt</t>
  </si>
  <si>
    <t>-920225081</t>
  </si>
  <si>
    <t>23,1*1,15</t>
  </si>
  <si>
    <t>N08</t>
  </si>
  <si>
    <t>Keramické dlažby</t>
  </si>
  <si>
    <t>121</t>
  </si>
  <si>
    <t>771111011</t>
  </si>
  <si>
    <t>Příprava podkladu před provedením dlažby - vysátí podlah</t>
  </si>
  <si>
    <t>-170974745</t>
  </si>
  <si>
    <t>skladba P0</t>
  </si>
  <si>
    <t>skladba P1</t>
  </si>
  <si>
    <t>skladba P2</t>
  </si>
  <si>
    <t>122</t>
  </si>
  <si>
    <t>771121011</t>
  </si>
  <si>
    <t>Příprava podkladu před provedením dlažby - nátěr penetrační na podlahu</t>
  </si>
  <si>
    <t>32782279</t>
  </si>
  <si>
    <t>249,6</t>
  </si>
  <si>
    <t>123</t>
  </si>
  <si>
    <t>771151022</t>
  </si>
  <si>
    <t>Příprava podkladu před provedením dlažby - samonivelační stěrka min. pevnosti 30 MPa, tloušťky 3-5 mm</t>
  </si>
  <si>
    <t>2098146145</t>
  </si>
  <si>
    <t>124</t>
  </si>
  <si>
    <t>771591112</t>
  </si>
  <si>
    <t>D+M hydroizolace podlahy pod dlažbu - nátěr nebo stěrka ve dvou vrstvách</t>
  </si>
  <si>
    <t>-146440187</t>
  </si>
  <si>
    <t>(2,5+3,5)*2*0,2</t>
  </si>
  <si>
    <t>(1,9+2,2)*2*0,2*2</t>
  </si>
  <si>
    <t>(2,7+1,9)*2*0,2</t>
  </si>
  <si>
    <t>(2,2+2,4)*2*0,2</t>
  </si>
  <si>
    <t>125</t>
  </si>
  <si>
    <t>771591264</t>
  </si>
  <si>
    <t>D+M hydroizolace podlahy pod dlažbu - těsnícími izolačními pásy mezi podlahou a stěnu</t>
  </si>
  <si>
    <t>-362045823</t>
  </si>
  <si>
    <t>(2,5+3,5)*2</t>
  </si>
  <si>
    <t>(1,9+2,2)*2*2</t>
  </si>
  <si>
    <t>(2,7+1,9)*2</t>
  </si>
  <si>
    <t>(2,2+2,4)*2</t>
  </si>
  <si>
    <t>126</t>
  </si>
  <si>
    <t>771574413</t>
  </si>
  <si>
    <t xml:space="preserve">Montáž podlah z dlaždic keramických hladkých, tloušťka do 10 mm,  2-4 ks/m2,  lepených cementovým flexibilním lepidlem </t>
  </si>
  <si>
    <t>-1184168819</t>
  </si>
  <si>
    <t>3,5+1,6+1,6+9,4</t>
  </si>
  <si>
    <t>127</t>
  </si>
  <si>
    <t>597000005</t>
  </si>
  <si>
    <t>-444771304</t>
  </si>
  <si>
    <t>217,0*1,15</t>
  </si>
  <si>
    <t>N09</t>
  </si>
  <si>
    <t>Podlahy dřevěné skládané</t>
  </si>
  <si>
    <t>128</t>
  </si>
  <si>
    <t>775111311</t>
  </si>
  <si>
    <t>Příprava podkladu skládaných podlah - vysátí podlah</t>
  </si>
  <si>
    <t>1447780186</t>
  </si>
  <si>
    <t>129</t>
  </si>
  <si>
    <t>775121111</t>
  </si>
  <si>
    <t xml:space="preserve">Příprava podkladu skládaných podlah - penetrace vodou ředitelná na savý podklad </t>
  </si>
  <si>
    <t>-169723424</t>
  </si>
  <si>
    <t>130</t>
  </si>
  <si>
    <t>775141122</t>
  </si>
  <si>
    <t>Příprava podkladu skládaných podlah - vyrovnání samonivelační stěrkou min.pevnosti 30 MPa, tloušťky 3-5 mm</t>
  </si>
  <si>
    <t>-1233542110</t>
  </si>
  <si>
    <t>131</t>
  </si>
  <si>
    <t>R-pol-pod-1</t>
  </si>
  <si>
    <t>Montáž podlahy masivní vlysové z vlysů tl. 14 mm, šířka 130 mm, délka 725 mm, lepení, tmelení, broušení, bez povrchové úpravy a olištování</t>
  </si>
  <si>
    <t>6756851</t>
  </si>
  <si>
    <t>132</t>
  </si>
  <si>
    <t>611000001</t>
  </si>
  <si>
    <t xml:space="preserve">Vlysy dubové vzor Chevron, šířka 130 mm, délka 725 mm, tloušťka 14 mm, třída I </t>
  </si>
  <si>
    <t>789331916</t>
  </si>
  <si>
    <t>148,2*1,1</t>
  </si>
  <si>
    <t>133</t>
  </si>
  <si>
    <t>775413411</t>
  </si>
  <si>
    <t>Montáž podlahové lišty obvodové připevněné mechanicky</t>
  </si>
  <si>
    <t>1234493104</t>
  </si>
  <si>
    <t>(3,5+6,6)*2</t>
  </si>
  <si>
    <t>(10,6+6,6)*2</t>
  </si>
  <si>
    <t>(3,8+4,5)*2</t>
  </si>
  <si>
    <t>(3,4+4,5)*2*2</t>
  </si>
  <si>
    <t>(5,7+6,2)*2</t>
  </si>
  <si>
    <t>134</t>
  </si>
  <si>
    <t>614000001</t>
  </si>
  <si>
    <t>Lišta podlahová dřevěná dub, vel.15x50 mm</t>
  </si>
  <si>
    <t>28369962</t>
  </si>
  <si>
    <t>126,6*1,1</t>
  </si>
  <si>
    <t>139,26*1,08 'Přepočtené koeficientem množství</t>
  </si>
  <si>
    <t>135</t>
  </si>
  <si>
    <t>775590000</t>
  </si>
  <si>
    <t>Nátěr podlahy dřevěné dubové olejem a voskování, vč. lišt</t>
  </si>
  <si>
    <t>-1311099653</t>
  </si>
  <si>
    <t>N10</t>
  </si>
  <si>
    <t>Dvěře vnitřní</t>
  </si>
  <si>
    <t>136</t>
  </si>
  <si>
    <t>R-pol-dve-1</t>
  </si>
  <si>
    <t>D+M dveře vnitřní interiérové dřevěné masiv s nadsvětlíkem, atyp, 2-křídlové, otočné, prosklené, vel. 1600x2850 mm, zárubeň, kování, nátěr, padací práh /pos. D1/</t>
  </si>
  <si>
    <t>kompl</t>
  </si>
  <si>
    <t>1580802347</t>
  </si>
  <si>
    <t>137</t>
  </si>
  <si>
    <t>R-pol-dve-2</t>
  </si>
  <si>
    <t>D+M dveře vnitřní interiérové celoskleněné v ocel. rámu s nadsvětlíkem, atyp, 2-křídlové, otočné, prosklené, vel. 1700x2850 mm, zárubeň, kování, nátěr, bez prahu /pos. D2/</t>
  </si>
  <si>
    <t>507359452</t>
  </si>
  <si>
    <t>138</t>
  </si>
  <si>
    <t>R-pol-dve-3</t>
  </si>
  <si>
    <t>Renovace - dveře dřevěné kazetové v obložkové zárubni, vel. 800x2070 mm, nový nátěr, nové kování, bez prahu /pos. D3/</t>
  </si>
  <si>
    <t>2043217027</t>
  </si>
  <si>
    <t>139</t>
  </si>
  <si>
    <t>R-pol-dve-4</t>
  </si>
  <si>
    <t>Renovace - dveře dřevěné kazetové v obložkové zárubni, vel. 800x2070 mm, nový nátěr, nové kování, nová mřížka, bez prahu /pos. D4/</t>
  </si>
  <si>
    <t>192010757</t>
  </si>
  <si>
    <t>140</t>
  </si>
  <si>
    <t>R-pol-dve-5</t>
  </si>
  <si>
    <t>Renovace - dveře dřevěné kazetové v obložkové zárubni, vel. 800x2070 mm, nový nátěr, nové kování, větrání podříznutím, bez prahu /pos. D5/</t>
  </si>
  <si>
    <t>77083038</t>
  </si>
  <si>
    <t>141</t>
  </si>
  <si>
    <t>R-pol-dve-6</t>
  </si>
  <si>
    <t>D+M dveře vnitřní dřevěné kazetové masiv, atyp, 1-křídlové, otočně, vel. 700x2070 mm, zárubeň, nátěr, kování, větrání podříznutím, bez prahu /pos. D6/</t>
  </si>
  <si>
    <t>501425817</t>
  </si>
  <si>
    <t>142</t>
  </si>
  <si>
    <t>R-pol-dve-7</t>
  </si>
  <si>
    <t>D+M dveře vnitřní dřevěné kazetové masiv, atyp, 1-křídlové, otočné, vel. 700x2070 mm, zárubeň, nátěr, kování, větrání podříznutím, bez prahu /pos. D7/</t>
  </si>
  <si>
    <t>-1038070186</t>
  </si>
  <si>
    <t>143</t>
  </si>
  <si>
    <t>R-pol-dve-8</t>
  </si>
  <si>
    <t>Renovace - dveře dřevěné kazetové v obložkové zárubni, vel. 800x2070 mm, nový nátěr, nové kování, nový samozavírač, s prahem /pos. D8/</t>
  </si>
  <si>
    <t>371919597</t>
  </si>
  <si>
    <t>144</t>
  </si>
  <si>
    <t>R-pol-dve-9</t>
  </si>
  <si>
    <t>Renovace - dveře dřevěné kazetové v obložkové zárubni, PO-EI-15-DP3, vel. 600x2070 mm, nový nátěr, nové kování, nový samozavírač, s prahem /pos. D9/</t>
  </si>
  <si>
    <t>438949847</t>
  </si>
  <si>
    <t>145</t>
  </si>
  <si>
    <t>R-pol-dve-10</t>
  </si>
  <si>
    <t>Renovace - dveře dřevěné kazetové v obložkové zárubni, vel. 900x2070 mm, PO-EI-30-DP3, nový nátěr, nové kování, nový samozavírač, s prahem /pos. D10/</t>
  </si>
  <si>
    <t>280277310</t>
  </si>
  <si>
    <t>146</t>
  </si>
  <si>
    <t>R-pol-dve-11</t>
  </si>
  <si>
    <t>D+M dveře vnitřní dřevěné kazetové, masiv, atyp, 2-křídlové, otočné, vel. 1200x2070 mm, zárubeň, kování, nátěr, padací práh /pos. D11/</t>
  </si>
  <si>
    <t>1611164488</t>
  </si>
  <si>
    <t>147</t>
  </si>
  <si>
    <t>R-pol-dve-12</t>
  </si>
  <si>
    <t>D+M dveře vnitřní dřevěné kazetové, masiv, atyp, 2-křídlové, otočné, vel. 1200x2070 mm, zárubeň, kování, nátěr, padací práh /pos. D12/</t>
  </si>
  <si>
    <t>-2114404225</t>
  </si>
  <si>
    <t>148</t>
  </si>
  <si>
    <t>R-pol-dve-13</t>
  </si>
  <si>
    <t>D+M dveře vnitřní dřevěné kazetové, masiv, atyp, 2-křídlové, otočné, vel. 1200x2070 mm, zárubeň, kování, nátěr, větrání podříznutím, bez prahu /pos. D13/</t>
  </si>
  <si>
    <t>-323587547</t>
  </si>
  <si>
    <t>149</t>
  </si>
  <si>
    <t>R-pol-dve-14</t>
  </si>
  <si>
    <t>D+M dveře vnitřní dřevěné kazetové, masiv, atyp, 1-křídlové, posuvné, vel. 700x2100 mm, zárubeň, nátěr, kování, větrácí průduchy, bez prahu /pos. D14/</t>
  </si>
  <si>
    <t>471277796</t>
  </si>
  <si>
    <t>150</t>
  </si>
  <si>
    <t>R-pol-dve-15</t>
  </si>
  <si>
    <t>D+M dveře vnitřní dřevěné kazetové, masiv, atyp, 2-křídlové, otočné, PO-15-DP3, vel. 1200x2070 mm, bez zárubně, nové kování, nátěr, padací práh /pos. D15/</t>
  </si>
  <si>
    <t>-513892725</t>
  </si>
  <si>
    <t>151</t>
  </si>
  <si>
    <t>R-pol-dve-16</t>
  </si>
  <si>
    <t>Renovace - dveře dřevěné kazetové v obložkové zárubni, PO-15-DP3, vel. 800x2070 mm, nový nátěr, nové kování, větrání podříznutím, bez prahu /pos. D16/</t>
  </si>
  <si>
    <t>1846217140</t>
  </si>
  <si>
    <t>152</t>
  </si>
  <si>
    <t>R-pol-dve-17</t>
  </si>
  <si>
    <t>Renovace - dveře dřevěné kazetové v obložkové zárubni, vel. 600x2070 mm, nový nátěr, nové kování, větrání podříznutím, bez prahu /pos. D17/</t>
  </si>
  <si>
    <t>928794543</t>
  </si>
  <si>
    <t>153</t>
  </si>
  <si>
    <t>R-pol-dve-18</t>
  </si>
  <si>
    <t>Renovace - dveře dřevěné kazetové v obložkové zárubni, PO-15-DP3, vel. 800x2070 mm, nový nátěr, nové kování, větrání podříznutím, bez prahu /pos. D18/</t>
  </si>
  <si>
    <t>1097835348</t>
  </si>
  <si>
    <t>154</t>
  </si>
  <si>
    <t>R-pol-dve-19</t>
  </si>
  <si>
    <t>Renovace - zárubeň dřevěná obložková, vel. 800x2070 mm, demontáž pantů, zahlazení otvorů, nový nátěr,  bez prahu /pos. D19/</t>
  </si>
  <si>
    <t>-409064612</t>
  </si>
  <si>
    <t>155</t>
  </si>
  <si>
    <t>R-pol-dve-20</t>
  </si>
  <si>
    <t>Renovace - dveře dřevěné s historickým členěním v obložkové zárubni, vel. 1000x2050 mm, nový nátěr, nové kování, nový samozavírač, s prahem /pos. D20/</t>
  </si>
  <si>
    <t>-390376814</t>
  </si>
  <si>
    <t>156</t>
  </si>
  <si>
    <t>R-pol-dve-21</t>
  </si>
  <si>
    <t>Renovace - zárubeň dřevěná obložková, vel. 940x2070 mm, demontáž pantů, zahlazení otvorů, nový nátěr,  bez prahu /pos. D21/</t>
  </si>
  <si>
    <t>510633123</t>
  </si>
  <si>
    <t>157</t>
  </si>
  <si>
    <t>R-pol-dve-22</t>
  </si>
  <si>
    <t>D+M dveře vnitřní dřevěné kazetové, masiv, atyp, 1-křídlové, otočné, PO-15-DP3, vel. 900x2070 mm, zárubeň, nové kování, nátěr, padací práh /pos. D22/</t>
  </si>
  <si>
    <t>-1126141745</t>
  </si>
  <si>
    <t>158</t>
  </si>
  <si>
    <t>R-pol-dve-23</t>
  </si>
  <si>
    <t>D+M dveře vnitřní dřevěné kazetové, masiv, atyp, 1-křídlové, otočně, vel. 700x2070 mm, zárubeň, nátěr, kování, větrání podříznutím, bez prahu /pos. D23/</t>
  </si>
  <si>
    <t>1583005991</t>
  </si>
  <si>
    <t>159</t>
  </si>
  <si>
    <t>R-pol-dve-24</t>
  </si>
  <si>
    <t>D+M dveře vnitřní dřevěné kazetové, masiv, atyp, 1-křídlové, otočně, vel. 700x2070 mm, zárubeň, nátěr, kování, větrání podříznutím, bez prahu /pos. D24/</t>
  </si>
  <si>
    <t>-1404525558</t>
  </si>
  <si>
    <t>160</t>
  </si>
  <si>
    <t>R-pol-dve-25</t>
  </si>
  <si>
    <t>D+M dveře vnitřní dřevěné kazetové, masiv, atyp, 1-křídlové, otočně, vel. 700x2070 mm, zárubeň, nátěr, kování, větrání podříznutím, bez prahu /pos. D25/</t>
  </si>
  <si>
    <t>175051057</t>
  </si>
  <si>
    <t>161</t>
  </si>
  <si>
    <t>R-pol-dve-26</t>
  </si>
  <si>
    <t>D+M dveře vnitřní dřevěné kazetové, masiv, atyp, 1-křídlové, otočně, vel. 800x2070 mm, zárubeň, nátěr, kování, větrání podříznutím, bez prahu /pos. D26/</t>
  </si>
  <si>
    <t>245729729</t>
  </si>
  <si>
    <t>N11</t>
  </si>
  <si>
    <t>Dveře venkovní vstupní</t>
  </si>
  <si>
    <t>162</t>
  </si>
  <si>
    <t>R-pol-vch-1</t>
  </si>
  <si>
    <t>Renovace dveře vchodové kazetové s nadsvětlíkem v dřevěném rámu, 2-křídlové, otočné, vel. 1450x2850 mm, nový nátěr, nové kování, práh /pos. VD1/</t>
  </si>
  <si>
    <t>309424106</t>
  </si>
  <si>
    <t>163</t>
  </si>
  <si>
    <t>R-pol-vch-2</t>
  </si>
  <si>
    <t>Renovace dveře vchodové kazetové s nadsvětlíkem v dřevěném rámu, 1-křídlové, otočné, vel. 920x2502 mm, nový nátěr, nové panikové kování, práh /pos. VD2/</t>
  </si>
  <si>
    <t>979427731</t>
  </si>
  <si>
    <t>164</t>
  </si>
  <si>
    <t>R-pol-vch-3</t>
  </si>
  <si>
    <t>Renovace dveře vchodové kazetové s nadsvětlíkem v dřevěném rámu, 2-křídlové, otočné, vel. 1450x2700 mm, nový nátěr, repase kování, práh /pos. VD3/</t>
  </si>
  <si>
    <t>-1855481695</t>
  </si>
  <si>
    <t>165</t>
  </si>
  <si>
    <t>R-pol-vch-4</t>
  </si>
  <si>
    <t>Renovace dveře vchodové kazetové v dřevěném rámu, 1-křídlové, otočné, vel. 900x2200 mm, nový nátěr, repase kování, práh /pos. VD4/</t>
  </si>
  <si>
    <t>1410384690</t>
  </si>
  <si>
    <t>166</t>
  </si>
  <si>
    <t>R-pol-vch-5</t>
  </si>
  <si>
    <t>Renovace dveře vchodové hladké plné v dřevěném rámu, 1-křídlové, otočné, vel. 900x2020 mm, nový nátěr, repase kování, práh /pos. VD5/</t>
  </si>
  <si>
    <t>-359702301</t>
  </si>
  <si>
    <t>167</t>
  </si>
  <si>
    <t>R-pol-vch-6</t>
  </si>
  <si>
    <t>Renovace dveře vchodové hladké plné v dřevěném rámu, 1-křídlové, otočné, vel. 900x2020 mm, nový nátěr, repase kování, práh /pos. VD6/</t>
  </si>
  <si>
    <t>385385356</t>
  </si>
  <si>
    <t>N12</t>
  </si>
  <si>
    <t>Okna</t>
  </si>
  <si>
    <t>168</t>
  </si>
  <si>
    <t>R-pol-okn-1</t>
  </si>
  <si>
    <t>Renovace okno dřevěné špaletové 8-křídlé, vel. 1250x1750 mm, parapet 1890x560 mm...nový nátěr, repase kování, nové kliky/pos. O1/</t>
  </si>
  <si>
    <t>-1727161438</t>
  </si>
  <si>
    <t>169</t>
  </si>
  <si>
    <t>R-pol-okn-2</t>
  </si>
  <si>
    <t>Renovace okno dřevěné špaletové 8-křídlé, vel. 1250x1750 mm, parapet 1420x390 mm...nový nátěr, repase kování, nové kliky/pos. O2/</t>
  </si>
  <si>
    <t>-1106949621</t>
  </si>
  <si>
    <t>170</t>
  </si>
  <si>
    <t>R-pol-okn-3</t>
  </si>
  <si>
    <t>Renovace okno dřevěné špaletové 8-křídlé, vel. 1250x1750 mm, parapet 2715x260 mm...nový nátěr, repase kování, nové kliky/pos. O3/</t>
  </si>
  <si>
    <t>669471077</t>
  </si>
  <si>
    <t>171</t>
  </si>
  <si>
    <t>R-pol-okn-4</t>
  </si>
  <si>
    <t>Renovace okno dřevěné špaletové 8-křídlé, vel. 1250x1750 mm, parapet 1674x400 mm...nový nátěr, repase kování, nové kliky/pos. O4, O5, O6, O7/</t>
  </si>
  <si>
    <t>-1018537899</t>
  </si>
  <si>
    <t>172</t>
  </si>
  <si>
    <t>R-pol-okn-5</t>
  </si>
  <si>
    <t>Renovace okno dřevěné špaletové 8-křídlé, vel. 1270x1660 mm, parapet 1725x244 mm...nový nátěr, repase kování, nové kliky/pos. O8/</t>
  </si>
  <si>
    <t>361932340</t>
  </si>
  <si>
    <t>173</t>
  </si>
  <si>
    <t>R-pol-okn-6</t>
  </si>
  <si>
    <t>Renovace okno dřevěné špaletové 8-křídlé, vel. 1270x1660 mm, parapet 1509x170 mm...nový nátěr, repase kování, nové kliky/pos. O9, O10/</t>
  </si>
  <si>
    <t>2143438471</t>
  </si>
  <si>
    <t>174</t>
  </si>
  <si>
    <t>R-pol-okn-7</t>
  </si>
  <si>
    <t>Renovace okno dřevěné špaletové 8-křídlé, vel. 1270x1660 mm, parapet 1384x90 mm...nový nátěr, repase kování, nové kliky/pos. O11/</t>
  </si>
  <si>
    <t>-1648168659</t>
  </si>
  <si>
    <t>175</t>
  </si>
  <si>
    <t>R-pol-okn-8</t>
  </si>
  <si>
    <t>Renovace okno dřevěné špaletové 8-křídlé, vel. 1270x1660 mm, parapet 1500x250 mm...nový nátěr, repase kování, nové kliky/pos. O12/</t>
  </si>
  <si>
    <t>-942707296</t>
  </si>
  <si>
    <t>176</t>
  </si>
  <si>
    <t>R-pol-okn-9</t>
  </si>
  <si>
    <t>Renovace okno dřevěné špaletové 8-křídlé, vel. 1110x1500 mm, bez parapetu...nový nátěr, repase kování, nové kliky/pos. O13, O14, O15, O16, O17, O18/</t>
  </si>
  <si>
    <t>-1937142365</t>
  </si>
  <si>
    <t>177</t>
  </si>
  <si>
    <t>R-pol-okn-10</t>
  </si>
  <si>
    <t>D+M okno vnitřní dřevěné  jednoduché 1-křídlé, pevné, atyp, vel. 2440x730 mm, bez parapetu...nátěr /pos. O19/</t>
  </si>
  <si>
    <t>202636691</t>
  </si>
  <si>
    <t>178</t>
  </si>
  <si>
    <t>R-pol-okn-11</t>
  </si>
  <si>
    <t>Obnova omítnuté okenní špalety š. 300 mm...vyčištění, oprava omítky, vápenný nátěr /pos. O1-O18/</t>
  </si>
  <si>
    <t>2103621354</t>
  </si>
  <si>
    <t>(1,25+1,75)*2*7</t>
  </si>
  <si>
    <t>(1,27+1,66)*2*5</t>
  </si>
  <si>
    <t>(1,11+1,50)*2*6</t>
  </si>
  <si>
    <t>N13</t>
  </si>
  <si>
    <t>Zámečnické výrobky</t>
  </si>
  <si>
    <t>179</t>
  </si>
  <si>
    <t>R-pol-zám-1</t>
  </si>
  <si>
    <t>D+M ocelová svařovaná konstrukce pro opláštění vany z jaklů profil 40/20 (40/40), vel. 2440x1165x460 mm /pos. Z1/</t>
  </si>
  <si>
    <t>kg</t>
  </si>
  <si>
    <t>908317964</t>
  </si>
  <si>
    <t>8,648+30,080</t>
  </si>
  <si>
    <t>N14</t>
  </si>
  <si>
    <t>Nátěry</t>
  </si>
  <si>
    <t>180</t>
  </si>
  <si>
    <t>R-pol-nát-1</t>
  </si>
  <si>
    <t>Renovace - dřevěný obklad schodišťových stupňů 1.np-2.np, profil 175x300 mm...broučení, nový nátěr</t>
  </si>
  <si>
    <t>495361345</t>
  </si>
  <si>
    <t>1,1*26</t>
  </si>
  <si>
    <t>181</t>
  </si>
  <si>
    <t>R-pol-nát-2</t>
  </si>
  <si>
    <t>Renovace - ocelové schodišťové madlo 1.np-2.np...broučení, nový nátěr</t>
  </si>
  <si>
    <t>1943520021</t>
  </si>
  <si>
    <t>182</t>
  </si>
  <si>
    <t>R-pol-nát-3</t>
  </si>
  <si>
    <t>Renovace - soklový schodišťový pás 1.np-2.np...broučení, nový nátěr</t>
  </si>
  <si>
    <t>-1059733184</t>
  </si>
  <si>
    <t>9,0+7,0</t>
  </si>
  <si>
    <t>N15</t>
  </si>
  <si>
    <t>Malby</t>
  </si>
  <si>
    <t>183</t>
  </si>
  <si>
    <t>784171101</t>
  </si>
  <si>
    <t>Zakrytí podlah (materiál ve specifikaci), včetně pozdějšího odkrytí podlah</t>
  </si>
  <si>
    <t>-347676808</t>
  </si>
  <si>
    <t>71,4+3,5+16,0+11,7+8,1+3,5+1,6+1,6+9,4+9,4+3,8+6,0</t>
  </si>
  <si>
    <t>184</t>
  </si>
  <si>
    <t>581000001</t>
  </si>
  <si>
    <t>Fólie pro malířské potřeby zakrývací tl 7µ 4x5m</t>
  </si>
  <si>
    <t>1862892986</t>
  </si>
  <si>
    <t>379,4*1,15</t>
  </si>
  <si>
    <t>185</t>
  </si>
  <si>
    <t>784171121</t>
  </si>
  <si>
    <t>Zakrytí  schodišť, nábytku, radiátorů, zábradlí apod.(materiál ve specifikaci), včetně pozdějšího odkrytí</t>
  </si>
  <si>
    <t>17037645</t>
  </si>
  <si>
    <t>360,0</t>
  </si>
  <si>
    <t>186</t>
  </si>
  <si>
    <t>1048203441</t>
  </si>
  <si>
    <t>360,0*1,15</t>
  </si>
  <si>
    <t>187</t>
  </si>
  <si>
    <t>784171111</t>
  </si>
  <si>
    <t>Zakrytí vnitřních ploch stěn např. oken, dveří v místnostech výšky do 3,80 m</t>
  </si>
  <si>
    <t>-1540123878</t>
  </si>
  <si>
    <t>výplně otvorů - okna, dveře</t>
  </si>
  <si>
    <t>(0,9*2,5*2)+(1,0*1,1*18)+(1,5*2,8*2)+(1,0*2,5*1)+(0,9*2,3*1)+(60,0*2)</t>
  </si>
  <si>
    <t>parapety</t>
  </si>
  <si>
    <t>0,5*1,8*14</t>
  </si>
  <si>
    <t>188</t>
  </si>
  <si>
    <t>-374326548</t>
  </si>
  <si>
    <t>1*1,05 'Přepočtené koeficientem množství</t>
  </si>
  <si>
    <t>189</t>
  </si>
  <si>
    <t>784181111</t>
  </si>
  <si>
    <t>Penetrace podkladu základní silikátová jednonásobná bezbarvá, v místnostech výšky do 3,80 m</t>
  </si>
  <si>
    <t>1032395201</t>
  </si>
  <si>
    <t>1.np-stropy, stěny stávající</t>
  </si>
  <si>
    <t>139,3+384,93</t>
  </si>
  <si>
    <t>odpočet keramických obkladů na stáv. stěnách</t>
  </si>
  <si>
    <t>-23,0</t>
  </si>
  <si>
    <t>2.np-stropy, stěny stávající</t>
  </si>
  <si>
    <t>233,4+604,8</t>
  </si>
  <si>
    <t>odpočet keramických obkladů na stávajícím zdivu</t>
  </si>
  <si>
    <t>-29,7</t>
  </si>
  <si>
    <t>190</t>
  </si>
  <si>
    <t>784312021</t>
  </si>
  <si>
    <t>Malby vápenné dvojnásobné, bílé, v místnostech výšky do 3,80 m</t>
  </si>
  <si>
    <t>789782695</t>
  </si>
  <si>
    <t>1309,73</t>
  </si>
  <si>
    <t>191</t>
  </si>
  <si>
    <t>784181101</t>
  </si>
  <si>
    <t>Penetrace podkladu základní akrylátová jednonásobná bezbarvá, v místnostech v do 3,80 m</t>
  </si>
  <si>
    <t>-1209000928</t>
  </si>
  <si>
    <t>1.np-nové sdk stropy, nové příčky</t>
  </si>
  <si>
    <t>3,5+3,5+1,6+1,6+(70,3*2)</t>
  </si>
  <si>
    <t>odpočet obkladů na novém zdivu</t>
  </si>
  <si>
    <t>2.np-nové SDK stropy, nové SDK příčky</t>
  </si>
  <si>
    <t>9,0+2,6+1,9+4,2+4,2+6,2+5,2+(218,1*2)</t>
  </si>
  <si>
    <t>odpočet obkladů na SDK příčkách</t>
  </si>
  <si>
    <t>-95,0</t>
  </si>
  <si>
    <t>192</t>
  </si>
  <si>
    <t>784211111</t>
  </si>
  <si>
    <t>Malby z malířských směsí dvojnásobné, bílé, za mokra oděruvzdorné velmi dobře v místnostech výšky do 3,80 m</t>
  </si>
  <si>
    <t>-1898820425</t>
  </si>
  <si>
    <t>502,0</t>
  </si>
  <si>
    <t>N21</t>
  </si>
  <si>
    <t>Stavební úpravy ve skladu (1.np-pravá část objektu)</t>
  </si>
  <si>
    <t>193</t>
  </si>
  <si>
    <t>R-pol-skl-1</t>
  </si>
  <si>
    <t>Zřízení revizní šachty kanalizace, vel. 1600x800x600 mm</t>
  </si>
  <si>
    <t>-2124875858</t>
  </si>
  <si>
    <t xml:space="preserve">Poznámka k položce:_x000D_
_x000D_
Postup bourání:_x000D_
1. dřevěná podlaha na dřevěných laťích bude opatrně odstraněna tak,aby bylo možné její zpetné navrácení ( plocha cca 5 m2)_x000D_
2. betonová mazanina tl. 100 mm - bude vyříznuta plocha cca 1,3 m2_x000D_
3. separační PE folie - bude vyříznuta plocha cca 1,3 m2_x000D_
4. polystyren tl. 50 mm - bude vyříznut plocha cca 1,3 m2_x000D_
5. hydroizolace - bude vyříznuta plocha cca 0,7 m2_x000D_
6. betonová konstrukce 60 mm s ocelovou sítí na kazetové desky - budevyříznuta plocha cca 0,7 m2_x000D_
7. vzduchová mezera 60 mm_x000D_
8. podkladní beton 120 mm - bude vyříznuta plocha cca 0,7 m2_x000D_
9. štěrkodrť 80 mm - bude odebrána plocha cca 0,7 m2_x000D_
10. původní zemina - bude provedeno zesílení _x000D_
_x000D_
Obnova podlahy po provedení zesílení kanalizace:_x000D_
1. dřevěná podlaha na dřevěných laťích bude obnovena v ploše cca 5 m2_x000D_
2. betonová mazanina tl. 100 mm - bude obnovena ploše cca 1,3 m2_x000D_
3. separační PE folie - bude obnovena v ploše cca 1,3 m2_x000D_
4. polystyren tl. 50 mm - bude obnoven v ploše cca 1,3 m2_x000D_
5. hydroizolace - bude obnovena v ploše cca 0,7 m2_x000D_
6. betonová konstrukce 60 mm s ocelovou sítí na kazetové desky - budezabetonována plocha cca 0,7 m2 zálivkovým betonem_x000D_
7. vzduchová mezera 60 mm - bude položena plastová tvarovka proprovětrávanou podlahu, tvar iglu, výška 60 mm_x000D_
8. podkladní beton 120 mm - bude vylit podkladní beton cca 0,7 m2_x000D_
9. štěrkodrť 80 mm - bude navrácena a zhutněna cca 0,7 m2_x000D_
10. původní zemina - bude navrácena a zhutněna provedeno zesíleníkanalizace viz ZTI_x000D_
_x000D_
_x000D_
</t>
  </si>
  <si>
    <t>1.np-sklad</t>
  </si>
  <si>
    <t>194</t>
  </si>
  <si>
    <t>R-pol-skl-2</t>
  </si>
  <si>
    <t>Zřízení revizní šachty vodovodu, vel. 500x500x600 mm</t>
  </si>
  <si>
    <t>112505284</t>
  </si>
  <si>
    <t>Poznámka k položce:_x000D_
_x000D_
Postup bourání:_x000D_
1. dřevěná podlaha na dřevěných laťích bude opatrně odstraněna tak, aby bylo možné_x000D_
její zpetné navrácení ( plocha cca 2 m2)_x000D_
2. betonová mazanina tl. 100 mm - opatrně bude odstrněna plocha cca 0,25 m2_x000D_
stávající skladba bez bourání:_x000D_
3. separační PE folie_x000D_
4. polystyren tl. 50 mm_x000D_
5. hydroizolace_x000D_
6. betonová konstrukce 60 mm s ocelovou sítí na kazetové desky_x000D_
7. vzduchová mezera 60 mm_x000D_
8. podkladní beton 120 mm_x000D_
9. štěrkodrť 80 mm_x000D_
10. původní zemi_x000D_
_x000D_
Obnova podlahy:_x000D_
1. dřevěná podlaha (smrková prkna)na dřevěných laťích bude uvedena do původního_x000D_
stavu ( plocha cca 2 m2)_x000D_
2. betonová mazanina tl. 100 mm - bude obnovena v ploše cca 0,25 m2_x000D_
stávající skladba bez úprav:_x000D_
3. separační PE folie_x000D_
4. polystyren tl. 50 mm_x000D_
5. hydroizolace_x000D_
6. betonová konstrukce 60 mm s ocelovou sítí na kazetové desky_x000D_
7. vzduchová mezera 60 mm_x000D_
8. podkladní beton 120 mm_x000D_
9. štěrkodrť 80 mm_x000D_
10. původní zemin</t>
  </si>
  <si>
    <t>N22</t>
  </si>
  <si>
    <t>Oprava vnější omítky</t>
  </si>
  <si>
    <t>195</t>
  </si>
  <si>
    <t>629991001</t>
  </si>
  <si>
    <t xml:space="preserve">Zakrytí vnějších ploch (např. chodníků) před znečištěním fólií položenou volně, včetně pozdějšího odkrytí </t>
  </si>
  <si>
    <t>140163173</t>
  </si>
  <si>
    <t>plocha kamenné dlažby před objektem</t>
  </si>
  <si>
    <t>2,0*(6,0+45,6+9,0)</t>
  </si>
  <si>
    <t>196</t>
  </si>
  <si>
    <t>629995101</t>
  </si>
  <si>
    <t>Očištění vnějších stěn (soklu) omytím tlakovou vodou</t>
  </si>
  <si>
    <t>-1259296003</t>
  </si>
  <si>
    <t>197</t>
  </si>
  <si>
    <t>622131151</t>
  </si>
  <si>
    <t>Postřik vnějších stěn sanační nanášený celoplošně ručně</t>
  </si>
  <si>
    <t>-350787396</t>
  </si>
  <si>
    <t>39,06</t>
  </si>
  <si>
    <t>198</t>
  </si>
  <si>
    <t>622324411</t>
  </si>
  <si>
    <t xml:space="preserve">Omítka vnějších stěn sanační podkladní (vyrovnávací) tloušťky do 15 mm, nanášená ručně </t>
  </si>
  <si>
    <t>798694967</t>
  </si>
  <si>
    <t>199</t>
  </si>
  <si>
    <t>622325121</t>
  </si>
  <si>
    <t xml:space="preserve">Omítka vnějších stěn sanační jádrová tloušťky do 15 mm, nanášená ručně </t>
  </si>
  <si>
    <t>599357882</t>
  </si>
  <si>
    <t>200</t>
  </si>
  <si>
    <t>622328231</t>
  </si>
  <si>
    <t>Přeštukování vnějších stěn sanačním štukem, tloušťky do 3 mm</t>
  </si>
  <si>
    <t>-1849034204</t>
  </si>
  <si>
    <t>201</t>
  </si>
  <si>
    <t>622250000</t>
  </si>
  <si>
    <t>D+M dřevěného trámku pro vytvoření spáry ve spodní části soklu, vel. 80x80 mm, 1-stranně hoblovanný, vč. pozdejšího odstranění</t>
  </si>
  <si>
    <t>-1811988688</t>
  </si>
  <si>
    <t>5,8+45,6+7,0</t>
  </si>
  <si>
    <t>202</t>
  </si>
  <si>
    <t>629991011</t>
  </si>
  <si>
    <t xml:space="preserve">Zakrytí vnějších výplní otvorů před znečištěním fólií přilepenou lepící páskou, včetně pozdějšího odkrytí </t>
  </si>
  <si>
    <t>1108352816</t>
  </si>
  <si>
    <t>výplně otvorů</t>
  </si>
  <si>
    <t>(0,9*2,5*2)+(1,0*1,1*18)+(1,5*2,8*2)+(1,0*2,5*1)+(0,9*2,3*1)</t>
  </si>
  <si>
    <t>(0,6*0,7*1)+(0,8*0,4*1)+(0,6*0,6*1)+(0,3*0,3*2)</t>
  </si>
  <si>
    <t>0,2*1,3*5</t>
  </si>
  <si>
    <t>203</t>
  </si>
  <si>
    <t>783801501</t>
  </si>
  <si>
    <t>Příprava podkladu omítek před provedením nátěru - omytí (opláchnutí) netlakovou vodou</t>
  </si>
  <si>
    <t>-2091491331</t>
  </si>
  <si>
    <t>stěny-přístavek, JV pohled, SV pohled</t>
  </si>
  <si>
    <t>(5,3*3,0)+(2,0*3,7)+(12,5*7,8)+(15,5*8,1)+(18,3*8,0)+(7,0*7,5)+(7,0*4,2/2)</t>
  </si>
  <si>
    <t>-((0,9*2,5*2)+(1,0*1,1*18)+(1,5*2,8*2)+(1,0*2,5*1)+(0,9*2,3*1))</t>
  </si>
  <si>
    <t>špalety</t>
  </si>
  <si>
    <t>(1,8+1,3+1,8)*0,1*5</t>
  </si>
  <si>
    <t>římsa</t>
  </si>
  <si>
    <t>48,3*0,5</t>
  </si>
  <si>
    <t>204</t>
  </si>
  <si>
    <t>783823163</t>
  </si>
  <si>
    <t>Penetrační silikátový nátěr omítek stupně členitosti 3</t>
  </si>
  <si>
    <t>-402518547</t>
  </si>
  <si>
    <t>449,28</t>
  </si>
  <si>
    <t>205</t>
  </si>
  <si>
    <t>783827443</t>
  </si>
  <si>
    <t xml:space="preserve">Nátěr krycí (ochranný ) vnějších stěn silikátový dvojnásobný, omítek hladkých štukových, stupně členitosti 3 </t>
  </si>
  <si>
    <t>-1946271829</t>
  </si>
  <si>
    <t>206</t>
  </si>
  <si>
    <t>783897611</t>
  </si>
  <si>
    <t>Příplatek za provádění barevného  dvojnásobného nátěru v odstínu středně sytém</t>
  </si>
  <si>
    <t>-1232936782</t>
  </si>
  <si>
    <t>N23</t>
  </si>
  <si>
    <t>Úpravy na střeše</t>
  </si>
  <si>
    <t>207</t>
  </si>
  <si>
    <t>R-pol-stř-1</t>
  </si>
  <si>
    <t>Oprava nátěru komína vel. 700x900x1500 mm...očištění, penetrace, krycí nátěr, dmt+motž střešní krytiny</t>
  </si>
  <si>
    <t>206233733</t>
  </si>
  <si>
    <t>208</t>
  </si>
  <si>
    <t>R-pol-stř-2</t>
  </si>
  <si>
    <t>D+M komplet pro odvětrání keramický (krytina bobrovka...prostup. taška, krytka, prostup. roura, flexi hadice, těsnící manžeta</t>
  </si>
  <si>
    <t>1936031340</t>
  </si>
  <si>
    <t>montáž do stávající krytiny</t>
  </si>
  <si>
    <t>N24</t>
  </si>
  <si>
    <t>Stavební přípomoce k ZTI</t>
  </si>
  <si>
    <t>209</t>
  </si>
  <si>
    <t>132112131</t>
  </si>
  <si>
    <t>Hloubení rýh nezapažených ručně, šířky do 800 mm, v hornině soudržné třídy těžitelnosti I, skupiny 1-2, s urovnáním dna do předepsaného profilu a spádu, odhoz zeminy do 3 m</t>
  </si>
  <si>
    <t>329587181</t>
  </si>
  <si>
    <t>210</t>
  </si>
  <si>
    <t>451573111</t>
  </si>
  <si>
    <t>Lože+obsyp potrubí z písku, otevřený výkop</t>
  </si>
  <si>
    <t>-1736355108</t>
  </si>
  <si>
    <t>12,0</t>
  </si>
  <si>
    <t>211</t>
  </si>
  <si>
    <t>174111101</t>
  </si>
  <si>
    <t>Zásyp rýh vytěženou zeminou ručně, s uložením výkopku ve vrstvách, se zhutněním</t>
  </si>
  <si>
    <t>1595843130</t>
  </si>
  <si>
    <t>33,0</t>
  </si>
  <si>
    <t>212</t>
  </si>
  <si>
    <t>167111101</t>
  </si>
  <si>
    <t xml:space="preserve">Nakládání výkopku ručně z hornin třídy těžitelnosti I, skupiny 1-3 </t>
  </si>
  <si>
    <t>273892848</t>
  </si>
  <si>
    <t>vytlačená zemina</t>
  </si>
  <si>
    <t>213</t>
  </si>
  <si>
    <t>162211311</t>
  </si>
  <si>
    <t xml:space="preserve">Vodorovné přemístění výkopku stavebním kolečkem na vzdálenost do 10 m, z horniny třídy těžitelnosti I, skupiny 1-3, vyprázdnění kolečka dopravního prostředku </t>
  </si>
  <si>
    <t>-386019641</t>
  </si>
  <si>
    <t>214</t>
  </si>
  <si>
    <t>162211319</t>
  </si>
  <si>
    <t>Příplatek za každých dalších 10 m k ceně -1311</t>
  </si>
  <si>
    <t>1601071942</t>
  </si>
  <si>
    <t>215</t>
  </si>
  <si>
    <t>R-pol-pří-1</t>
  </si>
  <si>
    <t>Poplatek za kontejnér objem 3m3-zemina</t>
  </si>
  <si>
    <t>2081244936</t>
  </si>
  <si>
    <t>216</t>
  </si>
  <si>
    <t>R-pol-pří-2</t>
  </si>
  <si>
    <t>Demontáž a obnova podlahy v místě výkopu</t>
  </si>
  <si>
    <t>1767736004</t>
  </si>
  <si>
    <t>N25</t>
  </si>
  <si>
    <t>Protipožární ochrana</t>
  </si>
  <si>
    <t>217</t>
  </si>
  <si>
    <t>727212105</t>
  </si>
  <si>
    <t>D+M protipožární trubní ucpávka plastového potrubí, prostup stěnou tloušťky 100 mm, požární odolnost EI 90 D 50</t>
  </si>
  <si>
    <t>1499431835</t>
  </si>
  <si>
    <t>218</t>
  </si>
  <si>
    <t>727213227</t>
  </si>
  <si>
    <t>D+M protipožární trubní ucpávka plastového potrubí, prostup stropem tloušťky 150 mm, požární odolnost EI 120 D 110</t>
  </si>
  <si>
    <t>-1091742566</t>
  </si>
  <si>
    <t>10,0</t>
  </si>
  <si>
    <t>219</t>
  </si>
  <si>
    <t>953943212</t>
  </si>
  <si>
    <t xml:space="preserve">Osazování skříně pro hasicí přístroj kotvené do stěny </t>
  </si>
  <si>
    <t>-798745825</t>
  </si>
  <si>
    <t>220</t>
  </si>
  <si>
    <t>449000001</t>
  </si>
  <si>
    <t>Skříňka na ruční hasící přístroj</t>
  </si>
  <si>
    <t>-1606213402</t>
  </si>
  <si>
    <t>221</t>
  </si>
  <si>
    <t>953943211</t>
  </si>
  <si>
    <t>Osazování hasicího přístroje do skříně</t>
  </si>
  <si>
    <t>328117563</t>
  </si>
  <si>
    <t>222</t>
  </si>
  <si>
    <t>449000002</t>
  </si>
  <si>
    <t>Přístroj hasicí ruční práškový PG 6 LE</t>
  </si>
  <si>
    <t>-201909550</t>
  </si>
  <si>
    <t xml:space="preserve">Lešení </t>
  </si>
  <si>
    <t>223</t>
  </si>
  <si>
    <t>941311111</t>
  </si>
  <si>
    <t>Montáž lešení řadového modulového lehkého, zatížení do 200 kg/m2, šířka 0,6-0,9 m, výška do 10 m</t>
  </si>
  <si>
    <t>-1580508555</t>
  </si>
  <si>
    <t>pro opravu fasády</t>
  </si>
  <si>
    <t>(48,5*8,0)+(7,0*11,0)+(5,3*3,0)</t>
  </si>
  <si>
    <t>224</t>
  </si>
  <si>
    <t>941311211</t>
  </si>
  <si>
    <t>Příplatek k ceně za každý den použití</t>
  </si>
  <si>
    <t>-303834924</t>
  </si>
  <si>
    <t>nájem 20 dní</t>
  </si>
  <si>
    <t>480,9*20</t>
  </si>
  <si>
    <t>225</t>
  </si>
  <si>
    <t>941311811</t>
  </si>
  <si>
    <t>Demontáž lešení řadového modulového lehkého, zatížení do 200 kg/m2. šířka 0,6-0,9 m, výška 10 m</t>
  </si>
  <si>
    <t>738817846</t>
  </si>
  <si>
    <t>480,9</t>
  </si>
  <si>
    <t>226</t>
  </si>
  <si>
    <t>944511111</t>
  </si>
  <si>
    <t>Montáž ochranné sítě z textilie z umělých vláken, zavěšená na konstrukci lešení</t>
  </si>
  <si>
    <t>-2130383204</t>
  </si>
  <si>
    <t>227</t>
  </si>
  <si>
    <t>944511211</t>
  </si>
  <si>
    <t>-1012973621</t>
  </si>
  <si>
    <t>228</t>
  </si>
  <si>
    <t>944511811</t>
  </si>
  <si>
    <t xml:space="preserve">Demontáž ochranné sítě z textilie z umělých vláken, zavěšená na konstrukci lešení </t>
  </si>
  <si>
    <t>1540776527</t>
  </si>
  <si>
    <t>229</t>
  </si>
  <si>
    <t>949101112</t>
  </si>
  <si>
    <t>Lešení pomocné pracovní pro objekty pozemních staveb pro zatížení do 150 kg/m2, o výšce lešeňové podlahy 1,9-3,5 m</t>
  </si>
  <si>
    <t>-1036366617</t>
  </si>
  <si>
    <t>1.np-pro opravy stropů a stěn, pro SDK podhledy</t>
  </si>
  <si>
    <t>2.np-pro opravy stropů a stěn, pro SDK podhledy</t>
  </si>
  <si>
    <t>88,0+71,8+21,1+20,4+22,3+43,1</t>
  </si>
  <si>
    <t>půda-pro opravu komnu, pro montáž větracích hlavic</t>
  </si>
  <si>
    <t>(3,0*3,0)+(2,0*2,0*3)</t>
  </si>
  <si>
    <t>997</t>
  </si>
  <si>
    <t>Přesun vybouraných hmot</t>
  </si>
  <si>
    <t>230</t>
  </si>
  <si>
    <t>997013153</t>
  </si>
  <si>
    <t>Vnitrostaveništní doprava suti a vybouraných hmot s omezením mechanizace, vodorovně do 50 m, svisle výšky 9-12 m, s naložením</t>
  </si>
  <si>
    <t>-324052045</t>
  </si>
  <si>
    <t>231</t>
  </si>
  <si>
    <t>997013311</t>
  </si>
  <si>
    <t>Montáž a demontáž shozu suti výšky do 10 m</t>
  </si>
  <si>
    <t>-1829774575</t>
  </si>
  <si>
    <t>232</t>
  </si>
  <si>
    <t>997013321</t>
  </si>
  <si>
    <t>Příplatek za první a každý další den použití shozu výšky do 10 m</t>
  </si>
  <si>
    <t>752314904</t>
  </si>
  <si>
    <t>nájem 30 dní</t>
  </si>
  <si>
    <t>6,0*30</t>
  </si>
  <si>
    <t>233</t>
  </si>
  <si>
    <t>R-pol-997-1</t>
  </si>
  <si>
    <t>Polatek za kontejnér objem 3 m - stavební suť tříděná</t>
  </si>
  <si>
    <t>-1805694493</t>
  </si>
  <si>
    <t>234</t>
  </si>
  <si>
    <t>R-pol-997-2</t>
  </si>
  <si>
    <t>Polatek za kontejnér objem 3 m - komunální odpad</t>
  </si>
  <si>
    <t>-679089696</t>
  </si>
  <si>
    <t>998</t>
  </si>
  <si>
    <t>Přesun hmot na staveništi</t>
  </si>
  <si>
    <t>235</t>
  </si>
  <si>
    <t>998011009</t>
  </si>
  <si>
    <t>Přesun hmot pro budovy s nosnou svislou konstrukcí zděnou, s omezením mechanizace, vodorovně do 100 m, svisle výšky 6-12 m</t>
  </si>
  <si>
    <t>57101982</t>
  </si>
  <si>
    <t>OST</t>
  </si>
  <si>
    <t>Ostatní</t>
  </si>
  <si>
    <t>236</t>
  </si>
  <si>
    <t>935113111</t>
  </si>
  <si>
    <t>Osazení odvodňovacího polymerbetonového žlabu s krycím roštem šířky do 200 mm</t>
  </si>
  <si>
    <t>-659116860</t>
  </si>
  <si>
    <t>1.np-před vstupními dveřmi</t>
  </si>
  <si>
    <t>1,6</t>
  </si>
  <si>
    <t>237</t>
  </si>
  <si>
    <t>592000001</t>
  </si>
  <si>
    <t>Žlab odvodňovací z polymerbetonu se spádem dna 0,5% 130x155/160mm</t>
  </si>
  <si>
    <t>-1809404802</t>
  </si>
  <si>
    <t>Poznámka k položce:_x000D_
např. ACO Drain N100, B125</t>
  </si>
  <si>
    <t>238</t>
  </si>
  <si>
    <t>592000002</t>
  </si>
  <si>
    <t>Štěrbinový nerezový nástavec</t>
  </si>
  <si>
    <t>192703189</t>
  </si>
  <si>
    <t>Poznámka k položce:_x000D_
např. ACO N100 štěrbinový nerezový nástavec B125</t>
  </si>
  <si>
    <t>239</t>
  </si>
  <si>
    <t>764501103</t>
  </si>
  <si>
    <t>Zpětná montáž žlabu podokapního půlkulatéhona stávající háky</t>
  </si>
  <si>
    <t>1052166312</t>
  </si>
  <si>
    <t>240</t>
  </si>
  <si>
    <t>764508131</t>
  </si>
  <si>
    <t>Zpětná montáž kruhového svodu do stávajícíh objímek</t>
  </si>
  <si>
    <t>227856179</t>
  </si>
  <si>
    <t>241</t>
  </si>
  <si>
    <t>R-pol-ost-1</t>
  </si>
  <si>
    <t>Zpětná montáž venkovniho svítidla s atomatickým čidlem</t>
  </si>
  <si>
    <t>322762199</t>
  </si>
  <si>
    <t>242</t>
  </si>
  <si>
    <t>R-pol-ost-2</t>
  </si>
  <si>
    <t>Zpětná montáž větracích mřížek vel. 150x150 mm</t>
  </si>
  <si>
    <t>-1935860754</t>
  </si>
  <si>
    <t>243</t>
  </si>
  <si>
    <t>R-pol-ost-3</t>
  </si>
  <si>
    <t>Zpětná montáž větracích mřížek vel. 500x200 mm</t>
  </si>
  <si>
    <t>-595992775</t>
  </si>
  <si>
    <t>244</t>
  </si>
  <si>
    <t>R-pol-ost-4</t>
  </si>
  <si>
    <t>Zpětná montáž plechové informační tabule vel. 400x300 mm</t>
  </si>
  <si>
    <t>-853043791</t>
  </si>
  <si>
    <t>245</t>
  </si>
  <si>
    <t>R-pol-ost-5</t>
  </si>
  <si>
    <t>Zpětná montáž hasicího přístroje</t>
  </si>
  <si>
    <t>1055177573</t>
  </si>
  <si>
    <t>246</t>
  </si>
  <si>
    <t>R-pol-ost-6</t>
  </si>
  <si>
    <t>Zpětná montáž poštovní schránky</t>
  </si>
  <si>
    <t>-281490599</t>
  </si>
  <si>
    <t>247</t>
  </si>
  <si>
    <t>R-pol-ost-7</t>
  </si>
  <si>
    <t>Zpětná montáž slaboproudé nástěné desky (zvonky)</t>
  </si>
  <si>
    <t>1332360538</t>
  </si>
  <si>
    <t>248</t>
  </si>
  <si>
    <t>R-pol-ost-8</t>
  </si>
  <si>
    <t>Zpětná montáž (uvolnění) hromosvodu na fasádě</t>
  </si>
  <si>
    <t>-1142746299</t>
  </si>
  <si>
    <t>249</t>
  </si>
  <si>
    <t>R-pol-ost-9</t>
  </si>
  <si>
    <t>D+M tabulka orientační (nouzový východ), vel. 300x150 mm, hliník</t>
  </si>
  <si>
    <t>-451083681</t>
  </si>
  <si>
    <t>Poznámka k položce:_x000D_
materiál-hliník-15.0014, doba dosvitu 2100 minut, svítivost 150 mcd/m2, ČSN 3864</t>
  </si>
  <si>
    <t>02 - TRUHLÁŘSKÉ VÝROBKY</t>
  </si>
  <si>
    <t>KODET ARCHITEKTI SRO.</t>
  </si>
  <si>
    <t>N01 - Truhlářské výrobky</t>
  </si>
  <si>
    <t>Truhlářské výrobky</t>
  </si>
  <si>
    <t>R-pol-tru-1</t>
  </si>
  <si>
    <t>D+M otevřená skříň pod TV z desek MDF tl. 18 mm, vel. 1980x350x400 mm, lakování /popis pos. T1/</t>
  </si>
  <si>
    <t>-1128978470</t>
  </si>
  <si>
    <t>R-pol-tru-2</t>
  </si>
  <si>
    <t>D+M otevřená skříň z desek MDF tl. 18 mm + 6x samozavlažovací květináč, vel. 1970x370x700 mm, lakování /popis pos. T2/</t>
  </si>
  <si>
    <t>-1549137564</t>
  </si>
  <si>
    <t>R-pol-tru-3</t>
  </si>
  <si>
    <t>D+M otevřená skříň z desek MDF tl. 18 mm + 6x samozavlažovací květináč, vel. 2000x470x700 mm, lakování /popis pos. T3/</t>
  </si>
  <si>
    <t>-1512571888</t>
  </si>
  <si>
    <t>R-pol-tru-4</t>
  </si>
  <si>
    <t>D+M čajová kuchyňská linka+horní police z desek MDF tl. 18 mm, pracovní deska, zadní deska, délka 3600 mm, vč. spotřebičů /popis pos. T4/</t>
  </si>
  <si>
    <t>-986945710</t>
  </si>
  <si>
    <t>Poznámka k položce:_x000D_
Spotřebiče:_x000D_
1x nerezový dřez vel. 690x470 mm s odkapávačem, vč dřezové baterie_x000D_
1x vestavěná myčka_x000D_
1x mikrovlná trouba_x000D_
1x vestavěná lednice_x000D_
1x vestavěný organizér odpadu_x000D_
LED pásekv drážce pod horními skříňkami</t>
  </si>
  <si>
    <t>R-pol-tru-5</t>
  </si>
  <si>
    <t>D+M recepční stůl z desek dřevotřískových tl. 18 mm, vel. 1700x600x750 mm, lakování /popis pos. T5/</t>
  </si>
  <si>
    <t>-1315430477</t>
  </si>
  <si>
    <t>R-pol-tru-6</t>
  </si>
  <si>
    <t>D+M stěna s dveřmi otočnými nebo fixi z desek dřevotřískových tl. 18 mm, kce dřevěná z KVH profilů 60/80 (60/60) mm, vel. 2946x3957 mm, lakování, kování /popis pos. T6/</t>
  </si>
  <si>
    <t>558537302</t>
  </si>
  <si>
    <t>R-pol-tru-7</t>
  </si>
  <si>
    <t>D+M šatní skříň s dveřmi otočnými z desek dřevotřískových tl. 18 mm, vel. 2000x2220x618 mm, lakování, kování /popis pos. T7/</t>
  </si>
  <si>
    <t>-2006303925</t>
  </si>
  <si>
    <t>R-pol-tru-8</t>
  </si>
  <si>
    <t>D+M komoda s dveřmi otočnými a stolem z desek dřevotřískových tl. 18 mm, vel. 3000x718xx418 mm, lakování, kování /popis pos. T8/</t>
  </si>
  <si>
    <t>-775836243</t>
  </si>
  <si>
    <t>R-pol-tru-9</t>
  </si>
  <si>
    <t>D+M komoda s dveřmi otočnými z desek dřevotřískových tl. 18 mm, vel. 3000x718xx418 mm, lakování, kování /popis pos. T9/</t>
  </si>
  <si>
    <t>-1899821203</t>
  </si>
  <si>
    <t>R-pol-tru-10</t>
  </si>
  <si>
    <t>D+M obklad stěny z překlišky tl. 10 mm s dub dýhou+rám konstrukce z KVH profilů 40/60 mm, vel. 3600x3320 mm, lazura, /popis pos. T10/</t>
  </si>
  <si>
    <t>1010467820</t>
  </si>
  <si>
    <t>R-pol-tru-11</t>
  </si>
  <si>
    <t>D+M kuchyňská linka+horní police z desek MDF tl. 18 mm, pracovní deska, zadní deska, délka 3000 mm, vč. spotřebičů /popis pos. T11/</t>
  </si>
  <si>
    <t>-1404282680</t>
  </si>
  <si>
    <t>Poznámka k položce:_x000D_
Spotřebiče:_x000D_
1x nerezový dřez vel. 690x470 mm s odkapávačem, vč dřezové baterie_x000D_
1x vestavěná myčka_x000D_
1x mikrovlná trouba_x000D_
1x vestavěná lednice_x000D_
1x vestavěný organizér odpadu_x000D_
1x vestavěná indukční varná deska_x000D_
1x vestavěná recikulační digestoř s vyměmitelnými filtry_x000D_
LED pásekv drážce pod horními skříňkami</t>
  </si>
  <si>
    <t>R-pol-tru-12</t>
  </si>
  <si>
    <t>D+M šatní stěna se skříní z desek dřevotřískových tl. 18 mm+rám konstrukce z KVH profilu 40/60 mm, vel. 3810x2170 mm, lakování, zrcadlo, kování /popis pos. T12/</t>
  </si>
  <si>
    <t>-278667572</t>
  </si>
  <si>
    <t>R-pol-tru-13</t>
  </si>
  <si>
    <t>D+M škříň vestavěná s posuvnými dveřmi z desek dřevotřískových tl. 18 mm, vel. 1750x3220x630 mm, lamino, kování /popis pos. T13/</t>
  </si>
  <si>
    <t>15809634</t>
  </si>
  <si>
    <t>R-pol-tru-14</t>
  </si>
  <si>
    <t>D+M škříň šatní policová se zrcadlem z desek dřevotřískových tl. 18 mm, vel. 2000x2220x500 mm, lakování /popis pos. T14, T15/</t>
  </si>
  <si>
    <t>883226224</t>
  </si>
  <si>
    <t>1,0+2,0</t>
  </si>
  <si>
    <t>R-pol-tru-15</t>
  </si>
  <si>
    <t>D+M komoda policová z desek dřevotřískových tl. 18 mm, vel. 1500x718x400 mm, lakování /popis pos. T16/</t>
  </si>
  <si>
    <t>126777441</t>
  </si>
  <si>
    <t>R-pol-tru-16</t>
  </si>
  <si>
    <t>D+M šatní skříň policová z desek dřevotřískových tl. 18 mm, vel. 1500x2200x400 mm, lakování /popis pos. T17/</t>
  </si>
  <si>
    <t>573434000</t>
  </si>
  <si>
    <t>R-pol-tru-18</t>
  </si>
  <si>
    <t>D+M komoda policová z desek dřevotřískových tl. 18 mm, vel. 2000x718x400 mm, lakování /popis pos. T18/</t>
  </si>
  <si>
    <t>1933539474</t>
  </si>
  <si>
    <t>R-pol-tru-19</t>
  </si>
  <si>
    <t>D+M kuchyňská linka+horní police+obklad  z desek MDF tl. 18 mm, pracovní deska, zadní deska, délka 2400 mm, vč. spotřebičů /popis pos. T19/</t>
  </si>
  <si>
    <t>-492940257</t>
  </si>
  <si>
    <t>R-pol-tru-20</t>
  </si>
  <si>
    <t>D+M deska pod umyvadlo dub masiv tl. 40 mm, vel. 1500x450 mm, kotvena do stěny pomocí ocel. konzol, nátěr, chromování /popis pos. T20/</t>
  </si>
  <si>
    <t>1351899811</t>
  </si>
  <si>
    <t>R-pol-tru-21</t>
  </si>
  <si>
    <t>D+M deska pod umyvadlo dub masiv tl. 40 mm, vel. 1000x450 mm, kotvena do stěny pomocí ocel. konzol, nátěr, chromování /popis pos. T21/</t>
  </si>
  <si>
    <t>1989451794</t>
  </si>
  <si>
    <t>R-pol-tru-23</t>
  </si>
  <si>
    <t>D+M koupelnová skříň vestavěná policová z desek dřevotřískových tl. 18 mm, vel. 420x652x2900 mm, lakování /popis pos. T22/</t>
  </si>
  <si>
    <t>1379073237</t>
  </si>
  <si>
    <t>03 - ZDRAVOTNÍ TECHNIKA</t>
  </si>
  <si>
    <t>M. EDLMAN</t>
  </si>
  <si>
    <t>721 - Vnitřní kanalizace</t>
  </si>
  <si>
    <t>722 - Vnitřní vodovod</t>
  </si>
  <si>
    <t>725 - Zařizovací předměty</t>
  </si>
  <si>
    <t>721</t>
  </si>
  <si>
    <t>Vnitřní kanalizace</t>
  </si>
  <si>
    <t>721242116</t>
  </si>
  <si>
    <t>D+M lapač střešních splavenin z PP s kulovým kloubem na odtoku DN 125</t>
  </si>
  <si>
    <t>1907960738</t>
  </si>
  <si>
    <t>721211422</t>
  </si>
  <si>
    <t>D+M vpusť podlahová se svislým odtokem DN 50/75/110 mřížka nerez 138x138 mm</t>
  </si>
  <si>
    <t>1553074319</t>
  </si>
  <si>
    <t>721000001</t>
  </si>
  <si>
    <t>D+M liniový žlab</t>
  </si>
  <si>
    <t>263057710</t>
  </si>
  <si>
    <t>721273153</t>
  </si>
  <si>
    <t>D+M hlavice ventilační polypropylen PP DN 110</t>
  </si>
  <si>
    <t>-1532829876</t>
  </si>
  <si>
    <t>721274126</t>
  </si>
  <si>
    <t>D+M přivzdušňovací ventil vnitřní odpadních potrubí DN 110</t>
  </si>
  <si>
    <t>1660388782</t>
  </si>
  <si>
    <t>721274121</t>
  </si>
  <si>
    <t>D+M přivzdušňovací ventil vnitřní odpadních potrubí DN od 32 do 50</t>
  </si>
  <si>
    <t>757633004</t>
  </si>
  <si>
    <t>721173403</t>
  </si>
  <si>
    <t>D+M potrubí kanalizační z PVC SN 4 svodné DN 160</t>
  </si>
  <si>
    <t>-1810595645</t>
  </si>
  <si>
    <t>11,5</t>
  </si>
  <si>
    <t>721173316</t>
  </si>
  <si>
    <t>D+M potrubí kanalizační z PVC SN 4 dešťové DN 125</t>
  </si>
  <si>
    <t>1739768253</t>
  </si>
  <si>
    <t>48,2</t>
  </si>
  <si>
    <t>721174025</t>
  </si>
  <si>
    <t>D+M potrubí kanalizační z PP odpadní DN 110</t>
  </si>
  <si>
    <t>-1563716062</t>
  </si>
  <si>
    <t>68,4</t>
  </si>
  <si>
    <t>721174042</t>
  </si>
  <si>
    <t>D+M potrubí kanalizační z PP připojovací DN 40</t>
  </si>
  <si>
    <t>-369245053</t>
  </si>
  <si>
    <t>9,4</t>
  </si>
  <si>
    <t>721174043</t>
  </si>
  <si>
    <t>D+M potrubí kanalizační z PP připojovací DN 50</t>
  </si>
  <si>
    <t>1277671698</t>
  </si>
  <si>
    <t>46,8</t>
  </si>
  <si>
    <t>721174044</t>
  </si>
  <si>
    <t>D+M potrubí kanalizační z PP připojovací DN 75</t>
  </si>
  <si>
    <t>1590066310</t>
  </si>
  <si>
    <t>721174045</t>
  </si>
  <si>
    <t>D+M potrubí kanalizační z PP připojovací DN 110</t>
  </si>
  <si>
    <t>1327389821</t>
  </si>
  <si>
    <t>5,5</t>
  </si>
  <si>
    <t>721000002</t>
  </si>
  <si>
    <t>D+M kondezační sifon DN 40 s vodorovným odtokem a svislým nebo vodorovným přípojením 5/4" (svěrné připojení) s vodní zápachovou uzávěrkou (60 mm) a mechanickým zápachovým uzávěrem (kulička) a čistící vložkou</t>
  </si>
  <si>
    <t>-194631950</t>
  </si>
  <si>
    <t>721274125</t>
  </si>
  <si>
    <t>D+M přivzdušňovací ventil vnitřní odpadních potrubí DN 75</t>
  </si>
  <si>
    <t>-185258175</t>
  </si>
  <si>
    <t>721290111</t>
  </si>
  <si>
    <t>Zkouška těsnosti potrubí kanalizace vodou DN do 125</t>
  </si>
  <si>
    <t>-546184424</t>
  </si>
  <si>
    <t>48,2+68,4+9,4+46,8+1,9+5,5</t>
  </si>
  <si>
    <t>721290112</t>
  </si>
  <si>
    <t>Zkouška těsnosti potrubí kanalizace vodou DN 150-200</t>
  </si>
  <si>
    <t>1723408414</t>
  </si>
  <si>
    <t>998721121</t>
  </si>
  <si>
    <t>Přesun hmot pro vnitřní kanalizaci ruční, vodorovně do 50 m,svisle výšky do 6 m</t>
  </si>
  <si>
    <t>-241227324</t>
  </si>
  <si>
    <t>722</t>
  </si>
  <si>
    <t>Vnitřní vodovod</t>
  </si>
  <si>
    <t>722230113</t>
  </si>
  <si>
    <t>D+M ventil přímý G 1" s odvodněním a dvěma závity</t>
  </si>
  <si>
    <t>1080121544</t>
  </si>
  <si>
    <t>Poznámka k položce:_x000D_
-pojistná sestava TUV</t>
  </si>
  <si>
    <t>722231074</t>
  </si>
  <si>
    <t>D+M ventil zpětný mosazný G 1" PN 10 do 110°C se dvěma závity</t>
  </si>
  <si>
    <t>-240397543</t>
  </si>
  <si>
    <t>Poznámka k položce:_x000D_
-pojistní sestava TUV</t>
  </si>
  <si>
    <t>722230103</t>
  </si>
  <si>
    <t>D+M ventil přímý G 1" se dvěma závity</t>
  </si>
  <si>
    <t>1551416756</t>
  </si>
  <si>
    <t>722000001</t>
  </si>
  <si>
    <t>D+M manometr, vč. montážních prvků</t>
  </si>
  <si>
    <t>1510639028</t>
  </si>
  <si>
    <t>722231221</t>
  </si>
  <si>
    <t>D+M ventil pojistný mosazný G 1/2" PN 6 do 100°C k bojleru s vnitřním x vnějším závitem</t>
  </si>
  <si>
    <t>-1526530765</t>
  </si>
  <si>
    <t>Poznámka k položce:_x000D_
pojistná sestava TUV</t>
  </si>
  <si>
    <t>724233002</t>
  </si>
  <si>
    <t>D+M nádoba expanzní tlaková pro akumulační ohřev TV s membránou závitové připojení PN 0,8 o objemu 8 l</t>
  </si>
  <si>
    <t>-511300494</t>
  </si>
  <si>
    <t>722221135</t>
  </si>
  <si>
    <t>D+M ventil výtokový G 3/4" s jedním závitem</t>
  </si>
  <si>
    <t>-1188634047</t>
  </si>
  <si>
    <t>1875739862</t>
  </si>
  <si>
    <t>Poznámka k položce:_x000D_
-sestava ohřívače TUV</t>
  </si>
  <si>
    <t>722000002</t>
  </si>
  <si>
    <t>D+M teplotní čidlo, vč. montážních prvků</t>
  </si>
  <si>
    <t>-1114303229</t>
  </si>
  <si>
    <t>-1831695750</t>
  </si>
  <si>
    <t>732421201</t>
  </si>
  <si>
    <t>D+M čerpadlo teplovodní mokroběžné závitové cirkulační DN 15 výtlak do 0,9 m průtok 0,35 m3/h pro TUV</t>
  </si>
  <si>
    <t>-338746097</t>
  </si>
  <si>
    <t>Poznámka k položce:_x000D_
-sestava cirkulačního čerpadla</t>
  </si>
  <si>
    <t>722234263</t>
  </si>
  <si>
    <t>D+M filtr mosazný G 1/2" PN 20 do 80°C s 2x vnitřním závitem</t>
  </si>
  <si>
    <t>-1386939940</t>
  </si>
  <si>
    <t>722231072</t>
  </si>
  <si>
    <t>D+M ventil zpětný mosazný G 1/2" PN 10 do 110°C se dvěma závity</t>
  </si>
  <si>
    <t>1909034947</t>
  </si>
  <si>
    <t>722230101</t>
  </si>
  <si>
    <t>D+M ventil přímý G 1/2" se dvěma závity</t>
  </si>
  <si>
    <t>201736475</t>
  </si>
  <si>
    <t>722230111</t>
  </si>
  <si>
    <t>D+M ventil přímý G 1/2" s odvodněním a dvěma závity</t>
  </si>
  <si>
    <t>-1768791638</t>
  </si>
  <si>
    <t>722000003</t>
  </si>
  <si>
    <t>159112596</t>
  </si>
  <si>
    <t>-287395042</t>
  </si>
  <si>
    <t>Poznámka k položce:_x000D_
-podlažní rozvod-sv</t>
  </si>
  <si>
    <t>-62814547</t>
  </si>
  <si>
    <t>Poznámka k položce:_x000D_
-podlažní rozvod-tv</t>
  </si>
  <si>
    <t>-1802088928</t>
  </si>
  <si>
    <t>Poznámka k položce:_x000D_
-podlažní rozvod-cv</t>
  </si>
  <si>
    <t>725813111</t>
  </si>
  <si>
    <t>D+M ventil rohový bez připojovací trubičky nebo flexi hadičky G 1/2"</t>
  </si>
  <si>
    <t>-1856279313</t>
  </si>
  <si>
    <t>36,0</t>
  </si>
  <si>
    <t>722175002</t>
  </si>
  <si>
    <t>D+M potrubí vodovodní plastové PP-RCT svar polyfúze D 20x2,8 mm</t>
  </si>
  <si>
    <t>-1971111273</t>
  </si>
  <si>
    <t>20,0</t>
  </si>
  <si>
    <t>722175003</t>
  </si>
  <si>
    <t>D+M potrubí vodovodní plastové PP-RCT svar polyfúze D 25x3,5 mm</t>
  </si>
  <si>
    <t>-1488716684</t>
  </si>
  <si>
    <t>20,2</t>
  </si>
  <si>
    <t>722175004</t>
  </si>
  <si>
    <t>D+M potrubí vodovodní plastové PP-RCT svar polyfúze D 32x4,4 mm</t>
  </si>
  <si>
    <t>1151412633</t>
  </si>
  <si>
    <t>34,3</t>
  </si>
  <si>
    <t>1569373819</t>
  </si>
  <si>
    <t>397869658</t>
  </si>
  <si>
    <t>-866185722</t>
  </si>
  <si>
    <t>613114016</t>
  </si>
  <si>
    <t>Poznámka k položce:_x000D_
-podlažní rozvod cv</t>
  </si>
  <si>
    <t>50,9</t>
  </si>
  <si>
    <t>2098470135</t>
  </si>
  <si>
    <t>-122151331</t>
  </si>
  <si>
    <t>Poznámka k položce:_x000D_
-připojovací potrubí-tv</t>
  </si>
  <si>
    <t>28,8</t>
  </si>
  <si>
    <t>722181231</t>
  </si>
  <si>
    <t>D+M ochrana vodovodního potrubí přilepenými termoizolačními trubicemi z PE tl přes 9 do 13 mm DN do 22 mm</t>
  </si>
  <si>
    <t>1923286143</t>
  </si>
  <si>
    <t>studená voda</t>
  </si>
  <si>
    <t>20,0+20,2</t>
  </si>
  <si>
    <t>teplá voda</t>
  </si>
  <si>
    <t>cirkulační voda</t>
  </si>
  <si>
    <t>722181232</t>
  </si>
  <si>
    <t>D+M ochrana vodovodního potrubí přilepenými termoizolačními trubicemi z PE tl přes 9 do 13 mm DN přes 22 do 45 mm</t>
  </si>
  <si>
    <t>-2073783630</t>
  </si>
  <si>
    <t>722181211</t>
  </si>
  <si>
    <t>D+M ochrana vodovodního potrubí přilepenými termoizolačními trubicemi z PE tl do 6 mm DN do 22 mm</t>
  </si>
  <si>
    <t>1909835465</t>
  </si>
  <si>
    <t>PP-sv+tv</t>
  </si>
  <si>
    <t>36,0+28,8</t>
  </si>
  <si>
    <t>25785514</t>
  </si>
  <si>
    <t>Poznámka k položce:_x000D_
-podlažní rozvod-H</t>
  </si>
  <si>
    <t>722140134</t>
  </si>
  <si>
    <t>D+M potrubí pro zavodněný požární systém z ušlechtilé oceli spojované lisováním D 28x1,2mm</t>
  </si>
  <si>
    <t>-1267078922</t>
  </si>
  <si>
    <t>16,2</t>
  </si>
  <si>
    <t>722290246</t>
  </si>
  <si>
    <t>Zkouška těsnosti vodovodního potrubí plastového do DN 40</t>
  </si>
  <si>
    <t>-753669717</t>
  </si>
  <si>
    <t>20+20,2+34,3+20+20,2+34,3+50,9+36+28,8</t>
  </si>
  <si>
    <t>722290234</t>
  </si>
  <si>
    <t>Proplach a dezinfekce vodovodního potrubí do DN 80</t>
  </si>
  <si>
    <t>-1250355894</t>
  </si>
  <si>
    <t>998722121</t>
  </si>
  <si>
    <t>Přesun hmot pro vnitřní vodovod ruční, vodorovně do 50 m, svisle výšky do 6 m</t>
  </si>
  <si>
    <t>806608793</t>
  </si>
  <si>
    <t>725</t>
  </si>
  <si>
    <t>Zařizovací předměty</t>
  </si>
  <si>
    <t>725119125</t>
  </si>
  <si>
    <t>Montáž klozetových mís závěsných na nosné stěny</t>
  </si>
  <si>
    <t>-2038740204</t>
  </si>
  <si>
    <t>642000001</t>
  </si>
  <si>
    <t>Klozet závěsný keramický se zadním odpadem, hloubkové splachování, barva bílá</t>
  </si>
  <si>
    <t>1729299378</t>
  </si>
  <si>
    <t xml:space="preserve">Poznámka k položce:_x000D_
- skryté upevnění, ze slinutého keramického střepu, barva bílá, glazováno pod kruhem,_x000D_
-  pro podomítkovou nádržku se splachovací kapacitou od 4,5 l._x000D_
- instalace: s podomítkovým modulem do zdi nebo do sádrokartonové příčky, plastové sedátko bílé_x000D_
Vhodný reprezentant: závěsný klozet Ideal standard Tesi_x000D_
</t>
  </si>
  <si>
    <t>726111031</t>
  </si>
  <si>
    <t xml:space="preserve">D+M instalační předstěna pro klozet závěsný s ovládáním zepředu, pro zazdění do masivních zděných konstrukcí, stavební výška 1080 mm </t>
  </si>
  <si>
    <t>-954065232</t>
  </si>
  <si>
    <t>Poznámka k položce:_x000D_
např. Geberit Kombifix</t>
  </si>
  <si>
    <t>D+M instalační předstěna pro klozet závěsný s ovládáním zepředu, do lehkých stěn s kovovou konstrukcí, stavební výšky 1120 mm</t>
  </si>
  <si>
    <t>-306020339</t>
  </si>
  <si>
    <t>Poznámka k položce:_x000D_
např. geberit Duofix</t>
  </si>
  <si>
    <t>725219102</t>
  </si>
  <si>
    <t>Montáž umyvadla připevněného na šrouby do zdiva</t>
  </si>
  <si>
    <t>1934359907</t>
  </si>
  <si>
    <t>642000002</t>
  </si>
  <si>
    <t>Umyvadlo keramické závěsné s přepadem, vel. 500x430x170 mm, s otvorem pro baterii, barva bílá, keramická krytka odpadu</t>
  </si>
  <si>
    <t>485755729</t>
  </si>
  <si>
    <t xml:space="preserve">Poznámka k položce:_x000D_
- materiál  jemná žarohlína, upevnění na 2 nebo 4 šrouby M10 x 140 mm_x000D_
 Vhodný reprezentant: Ideal standard Strada II_x000D_
</t>
  </si>
  <si>
    <t>725219000</t>
  </si>
  <si>
    <t>Montáž umyvadla připevněného na desku</t>
  </si>
  <si>
    <t>-413427309</t>
  </si>
  <si>
    <t>642000003</t>
  </si>
  <si>
    <t>Umyvadlo keramické na desku bílé, průměr 380 mm, výška 130 mm, keramická krytka odpadu</t>
  </si>
  <si>
    <t>-445425819</t>
  </si>
  <si>
    <t xml:space="preserve">Poznámka k položce:_x000D_
- materiál jemná žárohlíny (FF), bez otvoru pro baterii, s přepadovým otvorem_x000D_
- s keramickou krytkou systém Click Clack, včetně upevňovací sady_x000D_
 Vhodný reprezentant: Ideal Standard Strada II_x000D_
</t>
  </si>
  <si>
    <t>725829121</t>
  </si>
  <si>
    <t xml:space="preserve">Montáž baterie umyvadlové nástěnné pákové </t>
  </si>
  <si>
    <t>-32121969</t>
  </si>
  <si>
    <t>551000001</t>
  </si>
  <si>
    <t>Baterie umyvadlová nástěnná páková bez výpusti, povrchová úprava chrom, materiál mosaz</t>
  </si>
  <si>
    <t>-1423843672</t>
  </si>
  <si>
    <t xml:space="preserve">Poznámka k položce:_x000D_
- kovová ovládací páka bez označení studená/teplá, pevný vývod,_x000D_
- výška baterie 168 mm,
 délka výtoku 110 mm,  komfortní zóna 70 mm,_x000D_
- úprava  antivandal, průtok při 3 barech 5 l/min
, EasyFix jednoduchý a rychlý upevňovací systém,_x000D_
- kartuše Ø 28 mm s keramickými disky, bez Click funkce, omezovač teplé vody, bez odtokové soupravy s flexibilními hadicemi_x000D_
  Vhodný reprezentant: Ideal Standard Joy_x000D_
</t>
  </si>
  <si>
    <t>725829131</t>
  </si>
  <si>
    <t xml:space="preserve">Montáž baterie umyvadlové stojánkové G 1/2" </t>
  </si>
  <si>
    <t>-634863790</t>
  </si>
  <si>
    <t>551000002</t>
  </si>
  <si>
    <t>Baterie umyvadlová stojánková páková pro umyvadla na desce, bez výpusti, 1-otvorová, povrchová úprava chrom</t>
  </si>
  <si>
    <t>124952290</t>
  </si>
  <si>
    <t xml:space="preserve">Poznámka k položce:_x000D_
- povrchová úprava chrom, materiál mosaz, 
výška baterie 313 mm
, délka výtoku 170 mm, 
komfortní zóna 215 mm _x000D_
- kartuše Ø 28 mm s keramickými disky, bez Click funkce, 
s omezovačem teplé vody, 
kovová ovládací páka,_x000D_
- bez označení studená/teplá, 
systém antivandal s omezovačem průtoku vody,_x000D_
- úsporná funkce - spotřeba při 3 barech 5 l/min, 
EasyFix jednoduchý a rychlý upevňovací systém,_x000D_
- 
s flexibilními hadicemi PEX G3/8"", 
bez odtokové soupravy_x000D_
  Vhodný reprezentant: Ideal Standard Joy_x000D_
</t>
  </si>
  <si>
    <t>725861102</t>
  </si>
  <si>
    <t>D+M zápachová uzávěrka pro umyvadla DN 40</t>
  </si>
  <si>
    <t>322760734</t>
  </si>
  <si>
    <t>725244907</t>
  </si>
  <si>
    <t>Montáž zástěny sprchové rohové (sprchový kout)</t>
  </si>
  <si>
    <t>-1185982562</t>
  </si>
  <si>
    <t>554000001</t>
  </si>
  <si>
    <t>Sprchový kout obdélníkový vel. 1000x800 mm, rohový vstup, výška 1950 mm, šířka průchodu 450 mm</t>
  </si>
  <si>
    <t>1600694728</t>
  </si>
  <si>
    <t xml:space="preserve">Poznámka k položce:_x000D_
- rám ALU s povrchovou úpravou chrom, uUniverzální model (levou/ pravou variantu si zvolíte při montáži)_x000D_
- výplň: 6 mm tvrzené bezpečnostní sklo čiré s ochranou skel proti usazování vodního kamene a snadnou údržbu Easyclean_x000D_
- způsob otevírání: posuvné sprchové dveře_x000D_
- instalace je možná na vaničku i na dlažbu, magnetický profil
_x000D_
- Vhodný reprezentant: sprchový kout SIMPLE 100x80 cm L/P varianta_x000D_
</t>
  </si>
  <si>
    <t>725849413</t>
  </si>
  <si>
    <t>Montáž baterie sprchové nástěnné termostatické</t>
  </si>
  <si>
    <t>1860249024</t>
  </si>
  <si>
    <t>551000003</t>
  </si>
  <si>
    <t>Baterie sprchová automatická s termostatickým ventilem + sprchový set</t>
  </si>
  <si>
    <t>-1961737012</t>
  </si>
  <si>
    <t xml:space="preserve">Poznámka k položce:_x000D_
- sprchový set sestává z ruční sprchy se sprchovou hadicí, hlavové sprchy, sprch. tyče s pojízdným držákem baterie_x000D_
- termostatická baterie: barva chrom, kohoutkové ovládání, termostatická kartuše, 
přepínání horní a ruční sprchy,_x000D_
-  S-přípojky, kovové rozety, průměr 70 mm, připojení G 1/2""_x000D_
- 
hlavová sprcha: barva chrom, materiál plast, průměr 200 mm s kulovým kloubem, průtok 12 l/ min_x000D_
- ruční sprcha: barva chrom, průměr 80 mm, s funkcí proti usazování vodního kamene, 1 proud,_x000D_
- výškově nastavitelná pomocí držáku na tyči, průtok 8 l/min_x000D_
- sprchová tyč a hadice: barva chrom, délka 1 500 mm, připojovací závit G1/2"_x000D_
Vhodný reprezentant: Ideal Standard CeraTherm - Sprchový set s termostatem, průměr 20 cm, chrom _x000D_
</t>
  </si>
  <si>
    <t>725860001</t>
  </si>
  <si>
    <t>D+M zápachová uzávěrka sprchového koutu DN 40/50</t>
  </si>
  <si>
    <t>-558278785</t>
  </si>
  <si>
    <t>725229103</t>
  </si>
  <si>
    <t xml:space="preserve">Montáž vany akrylátové se zápachovou uzávěrkou </t>
  </si>
  <si>
    <t>1226250009</t>
  </si>
  <si>
    <t>554000002</t>
  </si>
  <si>
    <t>Vana akrylátová oválná vel. 1850x800x470 mm, barva bílá</t>
  </si>
  <si>
    <t>-1690757940</t>
  </si>
  <si>
    <t xml:space="preserve">Poznámka k položce:_x000D_
- vana určená k obestavění, 
s odtokem uprostřed, výška hrany 25 mm, materiál: 100% akrylát, tloušťka 4 mm._x000D_
- k vaně je nutno použít přepadovou soupravu o délce min. 775 mm
,_x000D_
 Vhodný reprezentant: oválná vana Polysan VIVA O"_x000D_
</t>
  </si>
  <si>
    <t>725830000</t>
  </si>
  <si>
    <t>Montáž baterie vanové stojánkové 4-otvorové na okraj vany G 3/4" , vč. sprchového příslušenství</t>
  </si>
  <si>
    <t>-642061531</t>
  </si>
  <si>
    <t>551000004</t>
  </si>
  <si>
    <t>Baterie vanová 4-otvorová na okraj vany, s automatickým přepínačem a sprchou, povrchová úprava chrom</t>
  </si>
  <si>
    <t>-1781222097</t>
  </si>
  <si>
    <t xml:space="preserve">Poznámka k položce:_x000D_
 - 
materiál mosaz, kartuše Ø 38 mm s keramickými disky, bez Click funkce,
s omezovačem teplé vody, _x000D_
- trubkový výtok, technologie antivandal - Caché skrytý aerátor M24x1,_x000D_
- automatický přepínač sprcha/vana s flexibilními hadicemi, kovová ovládací rukojeť,_x000D_
- bez označení studená/teplá, bez odtokové soupravy_x000D_
- sprchové příslušenství:kovová ruční sprcha tyčová s logem, sprchová hadice 1500 mm_x000D_
Vhodný reprezentant: vanová baterie Ideal standard Joy_x000D_
</t>
  </si>
  <si>
    <t>725860002</t>
  </si>
  <si>
    <t>D+M zápachová uzávěrka vanová DN 40/50</t>
  </si>
  <si>
    <t>1484228</t>
  </si>
  <si>
    <t>725239101</t>
  </si>
  <si>
    <t>Montáž bidetu bez výtokových armatur</t>
  </si>
  <si>
    <t>1548343540</t>
  </si>
  <si>
    <t>642000004</t>
  </si>
  <si>
    <t>Bidet keramický závěsný s otvorem pro baterii, se zadním odpadem, barva bílá</t>
  </si>
  <si>
    <t>719605220</t>
  </si>
  <si>
    <t xml:space="preserve">Poznámka k položce:_x000D_
- materiál ze slinutého keramického střepu_x000D_
 Vhodný reprezentant: závěsný bidet Ideal standard Tesi_x000D_
</t>
  </si>
  <si>
    <t>725829141</t>
  </si>
  <si>
    <t>Montáž baterie bidetové stojánkové soupravy pákové ostatní typ</t>
  </si>
  <si>
    <t>1255077031</t>
  </si>
  <si>
    <t>551000005</t>
  </si>
  <si>
    <t>Baterie bidetová stojánková páková bez otvírání odpadu, perlátor s omezením průtoku, povrchová úprava chrom</t>
  </si>
  <si>
    <t>563021885</t>
  </si>
  <si>
    <t xml:space="preserve">Poznámka k položce:_x000D_
Vhodný reprezentant: Bidetová baterie Ideal Standard Joy_x000D_
</t>
  </si>
  <si>
    <t>725863311</t>
  </si>
  <si>
    <t>D+M zápachová uzávěrka pro bidety DN 40</t>
  </si>
  <si>
    <t>-1302263683</t>
  </si>
  <si>
    <t>725339111</t>
  </si>
  <si>
    <t>Montáž výlevky</t>
  </si>
  <si>
    <t>-1316213825</t>
  </si>
  <si>
    <t>642000005</t>
  </si>
  <si>
    <t>Výlevka keramická stojatá vel. 445x340x345 mm, s montážními otvory pro mřížku, bez přepadu, barva bílá</t>
  </si>
  <si>
    <t>-807862104</t>
  </si>
  <si>
    <t>Poznámka k položce:_x000D_
- upevnění pomocí upevňovací sady</t>
  </si>
  <si>
    <t>725829101</t>
  </si>
  <si>
    <t xml:space="preserve">Montáž baterie nástěnné pákové </t>
  </si>
  <si>
    <t>-2086019315</t>
  </si>
  <si>
    <t>551000006</t>
  </si>
  <si>
    <t>Baterie páková nástěnná s otáčivým plochým ústím, délka ramínka 300 mm, chrom</t>
  </si>
  <si>
    <t>-1343562201</t>
  </si>
  <si>
    <t>725829111</t>
  </si>
  <si>
    <t xml:space="preserve">Montáž baterie dřezové stojánkové G 1/2" </t>
  </si>
  <si>
    <t>307740845</t>
  </si>
  <si>
    <t>551000007</t>
  </si>
  <si>
    <t>Baterie dřezová páková stojánková s otáčivým ústím, délka ramínka 200 mm</t>
  </si>
  <si>
    <t>-997771358</t>
  </si>
  <si>
    <t>725862103</t>
  </si>
  <si>
    <t>D+M zápachová uzávěrka pro dřezy DN 40/50</t>
  </si>
  <si>
    <t>-1200006624</t>
  </si>
  <si>
    <t>722250133</t>
  </si>
  <si>
    <t>D+M hydrantový systém s tvarově stálou hadicí D 25 x 30 m celoplechový</t>
  </si>
  <si>
    <t>-1307200745</t>
  </si>
  <si>
    <t>998725121</t>
  </si>
  <si>
    <t>Přesun hmot pro zařizovací předměty ručně, vodorovně do 50 m, svisle výšky do 6 m</t>
  </si>
  <si>
    <t>1953779003</t>
  </si>
  <si>
    <t>Demontáž stávajícího rozvodů kanalizačního a vodovodního potrubí</t>
  </si>
  <si>
    <t>512</t>
  </si>
  <si>
    <t>-1594576195</t>
  </si>
  <si>
    <t>04 - ELEKTRO - SILNOPROUD</t>
  </si>
  <si>
    <t>ING. M. PIPEK</t>
  </si>
  <si>
    <t>N01 - Silnoproud</t>
  </si>
  <si>
    <t>N02 - Svítidla</t>
  </si>
  <si>
    <t>N03 - Hromosvod</t>
  </si>
  <si>
    <t>N04 - Stavební přípomoce</t>
  </si>
  <si>
    <t>Silnoproud</t>
  </si>
  <si>
    <t>741100001</t>
  </si>
  <si>
    <t>D+M rozvaděč RHP (osazení dle výkresu)</t>
  </si>
  <si>
    <t>1158279891</t>
  </si>
  <si>
    <t>741100002</t>
  </si>
  <si>
    <t>D+M kabel CYKY 3x1,5 mm2</t>
  </si>
  <si>
    <t>644675527</t>
  </si>
  <si>
    <t>1310,0</t>
  </si>
  <si>
    <t>741100003</t>
  </si>
  <si>
    <t>D+M kabel CYKY 3x2,5 mm2</t>
  </si>
  <si>
    <t>-1342682235</t>
  </si>
  <si>
    <t>2255,0</t>
  </si>
  <si>
    <t>741100004</t>
  </si>
  <si>
    <t>D+M kabel CYKY 5x4 mm2</t>
  </si>
  <si>
    <t>978217540</t>
  </si>
  <si>
    <t>150,0</t>
  </si>
  <si>
    <t>741100005</t>
  </si>
  <si>
    <t>D+m kabel CYKY 5x6 mm2</t>
  </si>
  <si>
    <t>-1274466462</t>
  </si>
  <si>
    <t>75,0</t>
  </si>
  <si>
    <t>741100006</t>
  </si>
  <si>
    <t>D+M kabel CYKY 5x25 mm2</t>
  </si>
  <si>
    <t>1577476988</t>
  </si>
  <si>
    <t>50,0</t>
  </si>
  <si>
    <t>741100007</t>
  </si>
  <si>
    <t>D+M kabel CHKE-V- 3x1.5</t>
  </si>
  <si>
    <t>434567155</t>
  </si>
  <si>
    <t>180,0</t>
  </si>
  <si>
    <t>741100008</t>
  </si>
  <si>
    <t>D+M vodič pro pospojení CMA 6 mm2</t>
  </si>
  <si>
    <t>-1106728247</t>
  </si>
  <si>
    <t>400,0</t>
  </si>
  <si>
    <t>741100009</t>
  </si>
  <si>
    <t>D+M vodič pro pospojení CMA 25 mm2</t>
  </si>
  <si>
    <t>332102242</t>
  </si>
  <si>
    <t>60,0</t>
  </si>
  <si>
    <t>741100010</t>
  </si>
  <si>
    <t>D+M trubka plastová tuhá D 16 mm</t>
  </si>
  <si>
    <t>-979491757</t>
  </si>
  <si>
    <t>741100011</t>
  </si>
  <si>
    <t>D+M trubka plastová tuhá D 26 mm</t>
  </si>
  <si>
    <t>777494567</t>
  </si>
  <si>
    <t>120,0</t>
  </si>
  <si>
    <t>741100012</t>
  </si>
  <si>
    <t>D+M trubka plastová ohebná D 16 mm</t>
  </si>
  <si>
    <t>-1209438866</t>
  </si>
  <si>
    <t>741100013</t>
  </si>
  <si>
    <t>D+M trubka plastová ohebná D 29 mm</t>
  </si>
  <si>
    <t>-804246803</t>
  </si>
  <si>
    <t>741100014</t>
  </si>
  <si>
    <t>D+M krabice univerzální 1901</t>
  </si>
  <si>
    <t>ks</t>
  </si>
  <si>
    <t>-1482788172</t>
  </si>
  <si>
    <t>250,0</t>
  </si>
  <si>
    <t>741100015</t>
  </si>
  <si>
    <t>D+M krabice univerzální 1902 s víkem</t>
  </si>
  <si>
    <t>-558788236</t>
  </si>
  <si>
    <t>741100016</t>
  </si>
  <si>
    <t>D+M krabice KO125 s víkem</t>
  </si>
  <si>
    <t>356378286</t>
  </si>
  <si>
    <t>741100017</t>
  </si>
  <si>
    <t>D+M svorkovnice HDP do KO125</t>
  </si>
  <si>
    <t>-1256236854</t>
  </si>
  <si>
    <t>741100018</t>
  </si>
  <si>
    <t>D+M rozvodka 6455-11</t>
  </si>
  <si>
    <t>-735342078</t>
  </si>
  <si>
    <t>741100019</t>
  </si>
  <si>
    <t>D+M žlab 62/50 vč víka a příslušenství</t>
  </si>
  <si>
    <t>1462717645</t>
  </si>
  <si>
    <t>741100020</t>
  </si>
  <si>
    <t>D+M žlab 125/50 vč víka a příslušenství</t>
  </si>
  <si>
    <t>111282157</t>
  </si>
  <si>
    <t>741100021</t>
  </si>
  <si>
    <t>D+M žlab š. 50  PO 30MIN</t>
  </si>
  <si>
    <t>-1728290686</t>
  </si>
  <si>
    <t>741100022</t>
  </si>
  <si>
    <t>D+M příchytka kabelového svazku</t>
  </si>
  <si>
    <t>-1010461717</t>
  </si>
  <si>
    <t>741100023</t>
  </si>
  <si>
    <t>D+M koncovka kabelová</t>
  </si>
  <si>
    <t>-629405311</t>
  </si>
  <si>
    <t>741100024</t>
  </si>
  <si>
    <t xml:space="preserve">D+M spínač polozapuštěný ř. 1 </t>
  </si>
  <si>
    <t>-1567518468</t>
  </si>
  <si>
    <t>Poznámka k položce:_x000D_
Vhodný reprezentant: JUNG LS990 bílá, matná</t>
  </si>
  <si>
    <t>32,0</t>
  </si>
  <si>
    <t>741100025</t>
  </si>
  <si>
    <t xml:space="preserve">D+M spínač polozapuštěný ř. tl. </t>
  </si>
  <si>
    <t>-910892558</t>
  </si>
  <si>
    <t>741100026</t>
  </si>
  <si>
    <t xml:space="preserve">D+M spínač polozapuštěný ř. 6 (sch.) </t>
  </si>
  <si>
    <t>999501602</t>
  </si>
  <si>
    <t>741100027</t>
  </si>
  <si>
    <t xml:space="preserve">D+M spínač polozapuštěný ř. 7 (kří.) </t>
  </si>
  <si>
    <t>-809441555</t>
  </si>
  <si>
    <t>741100028</t>
  </si>
  <si>
    <t>D+M tlačítko havarijní ve skříňce</t>
  </si>
  <si>
    <t>-2125061648</t>
  </si>
  <si>
    <t>741100029</t>
  </si>
  <si>
    <t>D+M spínač infrapasivní - pohybové čidlo</t>
  </si>
  <si>
    <t>46602742</t>
  </si>
  <si>
    <t>741100030</t>
  </si>
  <si>
    <t xml:space="preserve">D+M zásuvky polozapuštěná jednonásobná </t>
  </si>
  <si>
    <t>176331372</t>
  </si>
  <si>
    <t>124,0</t>
  </si>
  <si>
    <t>741100031</t>
  </si>
  <si>
    <t>D+M zásuvky nástěnná jednonásobná IP44</t>
  </si>
  <si>
    <t>1182581742</t>
  </si>
  <si>
    <t>741100032</t>
  </si>
  <si>
    <t>D+M zásuvka nástěnná třífázová IP44</t>
  </si>
  <si>
    <t>1963217475</t>
  </si>
  <si>
    <t>741100033</t>
  </si>
  <si>
    <t>Zapojení ventilátoru - bez dodávky</t>
  </si>
  <si>
    <t>99578896</t>
  </si>
  <si>
    <t>741100034</t>
  </si>
  <si>
    <t>Zapojení světel - bez dodávky</t>
  </si>
  <si>
    <t>-1632137297</t>
  </si>
  <si>
    <t>95,0</t>
  </si>
  <si>
    <t>Svítidla</t>
  </si>
  <si>
    <t>741200001</t>
  </si>
  <si>
    <t>S1 a NS 1 - stropní a nástěnné svítidlo  s opálovým krytem, d=38,8 cm, s integrovaným LED modulem 230-240V, IP 44, 24W/840, 2354 lm, 4000K</t>
  </si>
  <si>
    <t>-287243272</t>
  </si>
  <si>
    <t>Poznámka k položce:_x000D_
 Vhodný reprezentant: Galaxy LED</t>
  </si>
  <si>
    <t>741200002</t>
  </si>
  <si>
    <t>S1 (nouze) a NS1 (nouze)- stropní a nástěnné svítidlo s nouzovým modulem s opálovým krytem, d=38,8 cm, s integrovaným LED modulem 230-240V, IP 44, 24W/840, 2354 lm, 4000K</t>
  </si>
  <si>
    <t>654741414</t>
  </si>
  <si>
    <t>741200003</t>
  </si>
  <si>
    <t>NS2 (nouze) - nástěnné svítidlo s nouzovým modulem s opálovým krytem, d=38,8 cm, s integrovaným LED modulem 230-240V, IP 44, 40W/830-840, 2354 lm, 4000K</t>
  </si>
  <si>
    <t>-1445784161</t>
  </si>
  <si>
    <t>Poznámka k položce:_x000D_
Vhodný reprezentan: Galaxy LED</t>
  </si>
  <si>
    <t>741200004</t>
  </si>
  <si>
    <t xml:space="preserve">NZ 1 - nouzové nástěnné svítidlo  s integrovaným nouzovým LED modulem 230-240V, IP 65, 1h DP </t>
  </si>
  <si>
    <t>1166262360</t>
  </si>
  <si>
    <t>Poznámka k položce:_x000D_
Vhodný reprezentant: Carla 30 LED</t>
  </si>
  <si>
    <t>741200005</t>
  </si>
  <si>
    <t>NZ 2  - nouzové nástěnné svítidlo  Nouzové nástěnné svítidlo LED (24 čipů) pro trvalý provoz 3h, baterie NiCd W 20LED 230-240V TP/DP EM3h IP20 nástěnné</t>
  </si>
  <si>
    <t>-234150450</t>
  </si>
  <si>
    <t>Poznámka k položce:_x000D_
Vhodný reprezentant: ESCAPO</t>
  </si>
  <si>
    <t>741200006</t>
  </si>
  <si>
    <t>S2 - závěsné světlo 3 x opálová koule + mosaz, d=15 cm,  délka kabelu max 2 m, IP 20, 3 x závit E14, max příkon 40W doporučená žárovka: 3 x LED žárovka , E14, 6,8 W, 806 lm, 2700 K, stmívatelná</t>
  </si>
  <si>
    <t>219854787</t>
  </si>
  <si>
    <t>Poznámka k položce:_x000D_
 Vhodný reprezentant: Nordlux Lilly</t>
  </si>
  <si>
    <t>23,0</t>
  </si>
  <si>
    <t>741200007</t>
  </si>
  <si>
    <t xml:space="preserve">NS3 - nástěnné světlo  1 x opálová koule + mosaz, rozměr: d=14,5 cm x 20,7 cm x 16,4 cm vypínač na kabelu, odpojitelný kabelu, IP 20, 1 x závit E14, max příkon 40W doporučená žárovka: LED žárovka E14, 4 W, 500 lm, 4000 K </t>
  </si>
  <si>
    <t>124462910</t>
  </si>
  <si>
    <t>Poznámka k položce:_x000D_
Vhodný reprezentant: Nordlux</t>
  </si>
  <si>
    <t>741200008</t>
  </si>
  <si>
    <t xml:space="preserve">S4 a NS4 - stropní přisazené světlo  1 x koule Triplex opal s matovým povrchem + bílá plastová základna, d=25 cm,  IP 65, závit E27, max příkon 40W (led 25W) doporučená žárovka: LED žárovka E27, 25W, 2452 lm, 4000 K </t>
  </si>
  <si>
    <t>-982885963</t>
  </si>
  <si>
    <t xml:space="preserve">Poznámka k položce:_x000D_
Vhodný reprezentant: Osmont Styx </t>
  </si>
  <si>
    <t>741200009</t>
  </si>
  <si>
    <t xml:space="preserve">NS5 - nástěnné světlo  1 x koule Triplex opal s matovým povrchem + bílá plastová základna, d=20 cm,  IP 65, závit E27, max příkon 40W (led 25W) doporučená žárovka: LED žárovka E27, 25W, 1055 lm </t>
  </si>
  <si>
    <t>-1074752838</t>
  </si>
  <si>
    <t>Poznámka k položce:_x000D_
Vhodný reprezentant: Osmont Styx 1</t>
  </si>
  <si>
    <t>741200010</t>
  </si>
  <si>
    <t>LS1 - stolní lampa  1 x opálová koule + mosaz na mramorovém válci, rozměr: d=15 cm, výška 28 cm  na kabelu dl. 150 cm, IP 20, závit E14, max příkon 25W doporučená žárovka: LED žárovka E14, 4 W, 500 lm, 4000 K</t>
  </si>
  <si>
    <t>945901388</t>
  </si>
  <si>
    <t>Poznámka k položce:_x000D_
Vhodný reprezentant: Nordlux Lilly</t>
  </si>
  <si>
    <t>741200011</t>
  </si>
  <si>
    <t>LED pásek 1 120 LED/m, 1200 lm/m, 12V, 3000K, w=10 mm,  IP 20, délky: 3600 mm rohová lišta 15x19 mm, mléčný difuzor</t>
  </si>
  <si>
    <t>-1453552658</t>
  </si>
  <si>
    <t>741200012</t>
  </si>
  <si>
    <t>LED pásek 2 120 LED/m, 1200 lm/m, 12V, 3000K, w=10 mm,  IP 20, délky: 2400 mm rohová lišta 15x19 mm, mléčný difuzor</t>
  </si>
  <si>
    <t>760680212</t>
  </si>
  <si>
    <t>741200013</t>
  </si>
  <si>
    <t>LED pásek 3 120 LED/m, 1200 lm/m, 12V, 3000K, w=10 mm,  IP 20, délky: 1800 mm rohová lišta 15x19 mm, mléčný difuzor</t>
  </si>
  <si>
    <t>-651651656</t>
  </si>
  <si>
    <t>741200014</t>
  </si>
  <si>
    <t xml:space="preserve">S5 - zemní svítidlo zapuštěné do dlažby  </t>
  </si>
  <si>
    <t>-276051434</t>
  </si>
  <si>
    <t>Poznámka k položce:_x000D_
Oválná, eliptická optika s možností naklápění v rozsahu min. +-15°._x000D_
 Instalační montážní hloubka max.150 mm._x000D_
 Referenční rozměry: průměr 109 mm_x000D_
 Barva svítidla: černá/sklo/nerez_x000D_
 Napájení: 24VDC, max. 700mA_x000D_
 Požadavek na regulaci toku: ano _x000D_
Max. příkon (W): 7,00 _x000D_
Krytí IP: 65 _x000D_
Izolační třída: III_x000D_
 Rázová pevnost IK: 08 _x000D_
Třída energetické účinnosti: A _x000D_
Materiál: hliník/polymer/sklo/nerez</t>
  </si>
  <si>
    <t>741200015</t>
  </si>
  <si>
    <t>S6 - tropní interiérové LED svítidlo,  IP 65, 8 W, 230V, 720 lm, délka 651 mm, š. 67 mm</t>
  </si>
  <si>
    <t>-1556633965</t>
  </si>
  <si>
    <t>741200016</t>
  </si>
  <si>
    <t>S7 - technické svítidlo želva s kovovou ochrannou mřížkou</t>
  </si>
  <si>
    <t>-902992248</t>
  </si>
  <si>
    <t>741200017</t>
  </si>
  <si>
    <t>Sestava LED 24VDC - Napáječ</t>
  </si>
  <si>
    <t>-1520444568</t>
  </si>
  <si>
    <t>Hromosvod</t>
  </si>
  <si>
    <t>741300001</t>
  </si>
  <si>
    <t>D+M distanční držák DEHNiso k upevnění jímacích tyčí</t>
  </si>
  <si>
    <t>-82510633</t>
  </si>
  <si>
    <t>741300002</t>
  </si>
  <si>
    <t>D+M vodič zemnicí Cu 7mm (1m Cu7 0,35kg)</t>
  </si>
  <si>
    <t>-1460120848</t>
  </si>
  <si>
    <t>741300003</t>
  </si>
  <si>
    <t>D+M vodič zemnicí Cu 8mm (1m Cu7 0,45kg)</t>
  </si>
  <si>
    <t>-1698521961</t>
  </si>
  <si>
    <t>4,5</t>
  </si>
  <si>
    <t>741300004</t>
  </si>
  <si>
    <t>D+M jímací tyč s rovným koncem Cu-JR 4,0</t>
  </si>
  <si>
    <t>-1339401747</t>
  </si>
  <si>
    <t>741300005</t>
  </si>
  <si>
    <t>D+M  svorka na okapové žlaby Cu-SOb</t>
  </si>
  <si>
    <t>1074347935</t>
  </si>
  <si>
    <t>741300006</t>
  </si>
  <si>
    <t>D+M svorka spojovací Cu-SS</t>
  </si>
  <si>
    <t>219979218</t>
  </si>
  <si>
    <t>741300007</t>
  </si>
  <si>
    <t>D+M svorka k jímací tyči Cu-SJ 01</t>
  </si>
  <si>
    <t>-2114994162</t>
  </si>
  <si>
    <t>741300008</t>
  </si>
  <si>
    <t>D+M hroty pro zakončení jímacího vedení, pro vodiče Cu prům. 8 mm</t>
  </si>
  <si>
    <t>-1039617850</t>
  </si>
  <si>
    <t>741300009</t>
  </si>
  <si>
    <t>D+M podpěra vedení pod šindel, eternit a tašky Cu</t>
  </si>
  <si>
    <t>2098487041</t>
  </si>
  <si>
    <t>Stavební přípomoce</t>
  </si>
  <si>
    <t>950000001</t>
  </si>
  <si>
    <t>Frézování drážek pro vodiče ve stěnách z cihel včetně omítky, rozměru do 30x30 mm</t>
  </si>
  <si>
    <t>2077766157</t>
  </si>
  <si>
    <t>300,0</t>
  </si>
  <si>
    <t>950000002</t>
  </si>
  <si>
    <t>Vysekání kapes ve zdivu z dutých cihel nebo tvárnic  pro špalíky a krabice, velikosti do 100x100x50 mm</t>
  </si>
  <si>
    <t>-1407392512</t>
  </si>
  <si>
    <t>950000003</t>
  </si>
  <si>
    <t>Frézování drážek pro vodiče ve stropech nebo klenbách z cihel, rozměru do 50x50 mm</t>
  </si>
  <si>
    <t>-11954800</t>
  </si>
  <si>
    <t>950000004</t>
  </si>
  <si>
    <t>Ostatní zednické práce, vrty</t>
  </si>
  <si>
    <t>kpl</t>
  </si>
  <si>
    <t>1792008039</t>
  </si>
  <si>
    <t>Poznámka k položce:_x000D_
Mezisoučet_x000D_
CENA CELKEM bez DPH</t>
  </si>
  <si>
    <t>Podružný materiál</t>
  </si>
  <si>
    <t>863744142</t>
  </si>
  <si>
    <t>Sádra šedá</t>
  </si>
  <si>
    <t>637977137</t>
  </si>
  <si>
    <t>Poznámka k položce:_x000D_
.</t>
  </si>
  <si>
    <t>Koordinace uložení kabelových tras</t>
  </si>
  <si>
    <t>-765189736</t>
  </si>
  <si>
    <t>Koordinace profesí</t>
  </si>
  <si>
    <t>-117897971</t>
  </si>
  <si>
    <t>Výchozí revize</t>
  </si>
  <si>
    <t>-1049905583</t>
  </si>
  <si>
    <t>Měření intenzity osvětlení</t>
  </si>
  <si>
    <t>-672661672</t>
  </si>
  <si>
    <t>Projekt bleskosvodu (vyvolaný anténním stožárem)</t>
  </si>
  <si>
    <t>1719878226</t>
  </si>
  <si>
    <t>Projekt skutečného provedení</t>
  </si>
  <si>
    <t>-1802240809</t>
  </si>
  <si>
    <t>Plošina vysokozdvižná</t>
  </si>
  <si>
    <t>395782926</t>
  </si>
  <si>
    <t>R-pol-ost-10</t>
  </si>
  <si>
    <t>Demontáž kabelových rozvodů</t>
  </si>
  <si>
    <t>-1972494613</t>
  </si>
  <si>
    <t>R-pol-ost-11</t>
  </si>
  <si>
    <t>Ekologická likvidace odpadů</t>
  </si>
  <si>
    <t>1486535316</t>
  </si>
  <si>
    <t>05 - ELEKTRO - SLABOPROUD</t>
  </si>
  <si>
    <t>ING. M. SVOBODA</t>
  </si>
  <si>
    <t>N01 - Oddíl 1 - autonomní detekce a signalizace ADS</t>
  </si>
  <si>
    <t>N01a - Zdroj 230V/12Vdc</t>
  </si>
  <si>
    <t>N01b - Kabely a elektroinstalační materiál</t>
  </si>
  <si>
    <t>N02 - Oddíl 2 - strukturovaná kabeláž</t>
  </si>
  <si>
    <t>N02a - Datový rozvaděč DR-19"</t>
  </si>
  <si>
    <t>N02b - Aktivní prvky - DR</t>
  </si>
  <si>
    <t>N02c - Zdroj UPS - DR</t>
  </si>
  <si>
    <t>N02d - Acces Point</t>
  </si>
  <si>
    <t>N02e - Venkovní jednotka</t>
  </si>
  <si>
    <t>N02f - Dovybavení a úpravy na objektu "A"</t>
  </si>
  <si>
    <t>N02g - Kabely a elektroinstalační materiál</t>
  </si>
  <si>
    <t>N03 - Oddíl 3 - Společná televizní anténa STA</t>
  </si>
  <si>
    <t>N03a - Účastnická zásuvka</t>
  </si>
  <si>
    <t>N03b - Kabely a elektroinstalační materiál</t>
  </si>
  <si>
    <t>N04 - Oddíl 4 - požární ucpávky</t>
  </si>
  <si>
    <t>Oddíl 1 - autonomní detekce a signalizace ADS</t>
  </si>
  <si>
    <t>220990001</t>
  </si>
  <si>
    <t>D+M ústředna až 96 zón a 8 grup v krytu bez klávesnice s komunikátorem a zdrojem</t>
  </si>
  <si>
    <t>1246789433</t>
  </si>
  <si>
    <t>220990002</t>
  </si>
  <si>
    <t>D+M akumulátor 12V,17Ah-ústředna</t>
  </si>
  <si>
    <t>-1384912422</t>
  </si>
  <si>
    <t>220990003</t>
  </si>
  <si>
    <t>D+M klávesnice LCD , tamper,zeleně podsvětlený displej 2x16 znaků, akustická signalizace</t>
  </si>
  <si>
    <t>-1031811636</t>
  </si>
  <si>
    <t>220990004</t>
  </si>
  <si>
    <t>D+M uzamykatelný kryt pro klávesnici s tamper kontaktem</t>
  </si>
  <si>
    <t>1742258602</t>
  </si>
  <si>
    <t>220990005</t>
  </si>
  <si>
    <t>D+M koncentrátor v kovovém krytu pro 8 zón a 4 PGM výstupy</t>
  </si>
  <si>
    <t>-940938749</t>
  </si>
  <si>
    <t>220990006</t>
  </si>
  <si>
    <t>D+M svorkovnicová deska se šroubovacími kontakty a kovovým hranatým víkem určena pro zápustnou montáž do krabic KU68, počet svorek 18 (z toho 2 pro ochranný NC kontakt), barva bílá</t>
  </si>
  <si>
    <t>-85160376</t>
  </si>
  <si>
    <t>220990007</t>
  </si>
  <si>
    <t>D+M plastová povrchová propojovací krabice 8 + 2 šroubovací svorky</t>
  </si>
  <si>
    <t>-306337848</t>
  </si>
  <si>
    <t>220990008</t>
  </si>
  <si>
    <t>D+M vnitřní siréna 12VDC. / 95dB/1m</t>
  </si>
  <si>
    <t>1204390042</t>
  </si>
  <si>
    <t>220990009</t>
  </si>
  <si>
    <t>D+M systémový GSM modul v kovovém krytu pro posílání SMS a volání uživateli</t>
  </si>
  <si>
    <t>-782115999</t>
  </si>
  <si>
    <t>220990010</t>
  </si>
  <si>
    <t>D+M systémový Ethernet (TCP/IP) komunikátor bez krytu</t>
  </si>
  <si>
    <t>-756671807</t>
  </si>
  <si>
    <t>220990011</t>
  </si>
  <si>
    <t>D+M optický kouřový hlásič 12VDC</t>
  </si>
  <si>
    <t>620286982</t>
  </si>
  <si>
    <t>37,0</t>
  </si>
  <si>
    <t>220990012</t>
  </si>
  <si>
    <t>D+M tlačítkový hlásič se sklíčkem</t>
  </si>
  <si>
    <t>-925171957</t>
  </si>
  <si>
    <t>N01a</t>
  </si>
  <si>
    <t>Zdroj 230V/12Vdc</t>
  </si>
  <si>
    <t>220990014</t>
  </si>
  <si>
    <t>D+M spínaný zdroj v kovovém krytu 13,8 Vss / 5A s reléovými výstupy a odpojovačem</t>
  </si>
  <si>
    <t>716309207</t>
  </si>
  <si>
    <t>220990015</t>
  </si>
  <si>
    <t>D+M AKU 12V/40Ah se šroubovými svorkami M6 a životností až 10 let, VdS</t>
  </si>
  <si>
    <t>-1167877821</t>
  </si>
  <si>
    <t>N01b</t>
  </si>
  <si>
    <t>Kabely a elektroinstalační materiál</t>
  </si>
  <si>
    <t>220990017</t>
  </si>
  <si>
    <t>D+M kabel FTP 4p cat6</t>
  </si>
  <si>
    <t>-1377401203</t>
  </si>
  <si>
    <t>220990018</t>
  </si>
  <si>
    <t>D+M kabel FIHT06 6X0.22</t>
  </si>
  <si>
    <t>1397843180</t>
  </si>
  <si>
    <t>2750,0</t>
  </si>
  <si>
    <t>220990019</t>
  </si>
  <si>
    <t>D+M H05VV-F 2x1,5 (CYSY 2Dx1,5)</t>
  </si>
  <si>
    <t>-413531974</t>
  </si>
  <si>
    <t>80,0</t>
  </si>
  <si>
    <t>220990020</t>
  </si>
  <si>
    <t>D+M trubka obebná - MONOFLEX 20 320N PVC šedá s protah.drátem</t>
  </si>
  <si>
    <t>2145110692</t>
  </si>
  <si>
    <t>210,0</t>
  </si>
  <si>
    <t>220990021</t>
  </si>
  <si>
    <t>D+M trubka obebná - MONOFLEX 25 320N PVC šedá s protah.drátem</t>
  </si>
  <si>
    <t>-1865923573</t>
  </si>
  <si>
    <t>220990022</t>
  </si>
  <si>
    <t>D+m trubka obebná - MONOFLEX 32 320N PVC šedá s protah.drátem</t>
  </si>
  <si>
    <t>-646092784</t>
  </si>
  <si>
    <t>320,0</t>
  </si>
  <si>
    <t>220990023</t>
  </si>
  <si>
    <t>D+M trubka tuhá bezhalogenová PVC 320N 1525 (3m) včetně příchytek a spoj.mat.</t>
  </si>
  <si>
    <t>810604946</t>
  </si>
  <si>
    <t>220990024</t>
  </si>
  <si>
    <t>D+M trubka tuhá bezhalogenová PVC 320N 1540 (3m) včetně příchytek a spoj.mat.</t>
  </si>
  <si>
    <t>-447346003</t>
  </si>
  <si>
    <t>220990025</t>
  </si>
  <si>
    <t>D+M krabice KU68-1901 vč.víčka pod omítku</t>
  </si>
  <si>
    <t>-1953489583</t>
  </si>
  <si>
    <t>220990026</t>
  </si>
  <si>
    <t>D+M krabice odbočná KO 100 E5 pod omítku včetně víčka</t>
  </si>
  <si>
    <t>777249350</t>
  </si>
  <si>
    <t>220990027</t>
  </si>
  <si>
    <t>D+M krabice přístrojová KP68/2</t>
  </si>
  <si>
    <t>-866425881</t>
  </si>
  <si>
    <t>220990028</t>
  </si>
  <si>
    <t>Drážka pro tr.20, cihla</t>
  </si>
  <si>
    <t>-1945590036</t>
  </si>
  <si>
    <t>220990029</t>
  </si>
  <si>
    <t>Drážka pro tr.25, cihla</t>
  </si>
  <si>
    <t>-1143352374</t>
  </si>
  <si>
    <t>220990030</t>
  </si>
  <si>
    <t>Drážka pro tr.32, cihla</t>
  </si>
  <si>
    <t>-580992224</t>
  </si>
  <si>
    <t>110,0</t>
  </si>
  <si>
    <t>220990031</t>
  </si>
  <si>
    <t>Prostup stavební konstrukcí zdivo do tl.300mm, otvor 30x30mm</t>
  </si>
  <si>
    <t>-1516548155</t>
  </si>
  <si>
    <t>25,0</t>
  </si>
  <si>
    <t>220990032</t>
  </si>
  <si>
    <t>Stavební a zednické přípomoci</t>
  </si>
  <si>
    <t>771986436</t>
  </si>
  <si>
    <t>Poznámka k položce:_x000D_
-vysekání niky pro konzoly, podpěry, závěsy, zazdění nebo zabetonování rýh nebo kapes ve zdech nebo stropech,_x000D_
 nastřelování upevňovacích prvků, upevňování pomocí hmoždinek apod _x000D_
 a dále začištění štukem kabelové drážky ve zdivu včetně výmalby</t>
  </si>
  <si>
    <t>140,0</t>
  </si>
  <si>
    <t>220990033</t>
  </si>
  <si>
    <t>Programování ústředny, nastavení a zprovoznění systému</t>
  </si>
  <si>
    <t>221913947</t>
  </si>
  <si>
    <t>16,0</t>
  </si>
  <si>
    <t>220990034</t>
  </si>
  <si>
    <t>Revize zařízení</t>
  </si>
  <si>
    <t>-1460432381</t>
  </si>
  <si>
    <t>220990035</t>
  </si>
  <si>
    <t>D+M drobný elektroinstalační materiál (5kg)</t>
  </si>
  <si>
    <t>9617349</t>
  </si>
  <si>
    <t>Oddíl 2 - strukturovaná kabeláž</t>
  </si>
  <si>
    <t>220990036</t>
  </si>
  <si>
    <t>D+M zásuvka pod omítku 2xRJ45 U/UTP CAT6 včetně rámečku</t>
  </si>
  <si>
    <t>834276211</t>
  </si>
  <si>
    <t>220990037</t>
  </si>
  <si>
    <t>D+M keyston UTP CAT6</t>
  </si>
  <si>
    <t>1215965879</t>
  </si>
  <si>
    <t>N02a</t>
  </si>
  <si>
    <t>Datový rozvaděč DR-19"</t>
  </si>
  <si>
    <t>220990039</t>
  </si>
  <si>
    <t>D+M rozvaděč nástěnný 12U/60x50 nedělený</t>
  </si>
  <si>
    <t>-1312057666</t>
  </si>
  <si>
    <t>220990040</t>
  </si>
  <si>
    <t>D+M rozvodný panel 5x 230V včetně vany 2U v černé barvě</t>
  </si>
  <si>
    <t>-505371865</t>
  </si>
  <si>
    <t>220990041</t>
  </si>
  <si>
    <t>D+M polička 19" s perforací 1U/450mm, max. nosnost 40kg</t>
  </si>
  <si>
    <t>1677860169</t>
  </si>
  <si>
    <t>220990042</t>
  </si>
  <si>
    <t>D+M patch panel UTP 24 x RJ45 1U, CAT6</t>
  </si>
  <si>
    <t>1759847877</t>
  </si>
  <si>
    <t>220990043</t>
  </si>
  <si>
    <t>D+M vyvazovací panel 1U plastová oka BK černý</t>
  </si>
  <si>
    <t>-94743193</t>
  </si>
  <si>
    <t>220990044</t>
  </si>
  <si>
    <t>D+M patch kabel UTP  3m, CAT6</t>
  </si>
  <si>
    <t>744106012</t>
  </si>
  <si>
    <t>220990045</t>
  </si>
  <si>
    <t>D+M patch kabel UTP  5m, CAT6</t>
  </si>
  <si>
    <t>976019235</t>
  </si>
  <si>
    <t>220990046</t>
  </si>
  <si>
    <t>D+M patch kabel UTP  10m, CAT6</t>
  </si>
  <si>
    <t>677783420</t>
  </si>
  <si>
    <t>N02b</t>
  </si>
  <si>
    <t>Aktivní prvky - DR</t>
  </si>
  <si>
    <t>220990048</t>
  </si>
  <si>
    <t>D+M switch 24 portů Gigabit (20x PoE, 4x PoE+), 4x SFP, 48 Gbps, 185W, kov</t>
  </si>
  <si>
    <t>-656001985</t>
  </si>
  <si>
    <t>Poznámka k položce:_x000D_
Web Smart Gigabitový 24 portový PoE switch vhodný pro kamerové a jiné systémy s potřebou PoE napájení a pokročilého managementu._x000D_
Obsahuje 4 sdílené SFP porty, celkový výkonový budget je 185W s maximem 30W na port. _x000D_
Switch nabízí rychlost až 2 Gbps na každém portu a celkovou kapacitu 48 Gbps._x000D_
 Možnost montáže do RACK skříně</t>
  </si>
  <si>
    <t>N02c</t>
  </si>
  <si>
    <t>Zdroj UPS - DR</t>
  </si>
  <si>
    <t>220990050</t>
  </si>
  <si>
    <t>D+M záložní zdroj - 1500 VA / 1000 W, Line interactive, 2×IEC Jumpers, 4×IEC 320 C13, USB, RS-232 a Ethernet (Smart-UPS 1500VA LCD RM 2U 230V do stojanu, se síťovou kartou) Šířka 432 mm x Výška 89 mm x Hloubka 457 mm</t>
  </si>
  <si>
    <t>2040819349</t>
  </si>
  <si>
    <t>N02d</t>
  </si>
  <si>
    <t>Acces Point</t>
  </si>
  <si>
    <t>220990052</t>
  </si>
  <si>
    <t>D+M UniFi AP AC Long Range (pasivní 24V PoE, nebo 802.3af) - 3x3 MIMO 2,4GHz a 2x2 MIMO5GHz Acess Point s rychlostí přenosu až 867+450Mbps a podporou norem 802.11a/b/g/n/ac</t>
  </si>
  <si>
    <t>353498369</t>
  </si>
  <si>
    <t>N02e</t>
  </si>
  <si>
    <t>Venkovní jednotka</t>
  </si>
  <si>
    <t>220990054</t>
  </si>
  <si>
    <t>D+M nanoBeam M5-16 M5-16 Outdoor 5 GHz, 802.11a / n, 1x10 / 100BaseT - 16 dBi 2x2 MIMO antény pro pásmo 5 GHzvhodná jako CPE řešení. Jednotka umožňuje komunikacireálnou rychlostí až 300 Mbps</t>
  </si>
  <si>
    <t>-1807117219</t>
  </si>
  <si>
    <t>N02f</t>
  </si>
  <si>
    <t>Dovybavení a úpravy na objektu "A"</t>
  </si>
  <si>
    <t>220990056</t>
  </si>
  <si>
    <t>814120187</t>
  </si>
  <si>
    <t>220990057</t>
  </si>
  <si>
    <t>D+M konzole na zeď</t>
  </si>
  <si>
    <t>-308616610</t>
  </si>
  <si>
    <t>220990058</t>
  </si>
  <si>
    <t>D+M PoE injektor</t>
  </si>
  <si>
    <t>-1679102023</t>
  </si>
  <si>
    <t>220990059</t>
  </si>
  <si>
    <t>Úprava stáv. dat. rozvaděče FD02 v MČ.A1-61</t>
  </si>
  <si>
    <t>1867711637</t>
  </si>
  <si>
    <t>220990060</t>
  </si>
  <si>
    <t>D+M lišta hranatá 40x40 HA (3m) včetně spoj.materiálu</t>
  </si>
  <si>
    <t>-652547323</t>
  </si>
  <si>
    <t>N02g</t>
  </si>
  <si>
    <t>220990062</t>
  </si>
  <si>
    <t>D+M kabel CAT6 U/UTP LSOHFR B2ca-s1,d1,a1</t>
  </si>
  <si>
    <t>-1951249456</t>
  </si>
  <si>
    <t>1750,0</t>
  </si>
  <si>
    <t>220990063</t>
  </si>
  <si>
    <t>-1957639080</t>
  </si>
  <si>
    <t>220990064</t>
  </si>
  <si>
    <t>1836825183</t>
  </si>
  <si>
    <t>220990065</t>
  </si>
  <si>
    <t>D+M trubka obebná - MONOFLEX 32 320N PVC šedá s protah.drátem</t>
  </si>
  <si>
    <t>-1865124102</t>
  </si>
  <si>
    <t>220990066</t>
  </si>
  <si>
    <t>D+M trubka obebná - MONOFLEX 40 320N PVC šedá s protah.drátem</t>
  </si>
  <si>
    <t>-346452278</t>
  </si>
  <si>
    <t>220990067</t>
  </si>
  <si>
    <t>-1269580141</t>
  </si>
  <si>
    <t>220990068</t>
  </si>
  <si>
    <t>-2048664128</t>
  </si>
  <si>
    <t>65,0</t>
  </si>
  <si>
    <t>220990069</t>
  </si>
  <si>
    <t>1140121181</t>
  </si>
  <si>
    <t>220990070</t>
  </si>
  <si>
    <t>Ddrážka pro tr.20, cihla</t>
  </si>
  <si>
    <t>484530741</t>
  </si>
  <si>
    <t>220990071</t>
  </si>
  <si>
    <t>1702558386</t>
  </si>
  <si>
    <t>220990072</t>
  </si>
  <si>
    <t>-1705335330</t>
  </si>
  <si>
    <t>220990073</t>
  </si>
  <si>
    <t>460432581</t>
  </si>
  <si>
    <t>220990074</t>
  </si>
  <si>
    <t>1506156944</t>
  </si>
  <si>
    <t>Poznámka k položce:_x000D_
-vysekání niky pro konzoly, podpěry, závěsy, zazdění nebo zabetonování rýh nebo kapes ve zdech nebo stropech,_x000D_
 nastřelování upevňovacích prvků, upevňování pomocí hmoždinek apod a _x000D_
 dále začištění štukem kabelové drážky ve zdivu včetně výmalby</t>
  </si>
  <si>
    <t>220990075</t>
  </si>
  <si>
    <t>ICT měření UTP kabelů (počet portů)</t>
  </si>
  <si>
    <t>-1419553563</t>
  </si>
  <si>
    <t>220990076</t>
  </si>
  <si>
    <t>Vystavení měřícího protokolu</t>
  </si>
  <si>
    <t>1589632882</t>
  </si>
  <si>
    <t>220990077</t>
  </si>
  <si>
    <t>Iintegrace do stáv. sítě - konektivita</t>
  </si>
  <si>
    <t>-2142013484</t>
  </si>
  <si>
    <t>220990078</t>
  </si>
  <si>
    <t>1052755864</t>
  </si>
  <si>
    <t>Oddíl 3 - Společná televizní anténa STA</t>
  </si>
  <si>
    <t>220990079</t>
  </si>
  <si>
    <t>D+M anténa venkovní UHF, k.21 až 48, délka 1160mm, zisk cca 15,3dB na začátku pracovního pásma a cca 18dB na konci prac. pásma (zisk: 15,3 -18dB), LTE filtr 5G, vyzařovací úhel při horizontál. polarizaci: 30°, vyzařovací úhel při vertikál. polarizaci: 28°</t>
  </si>
  <si>
    <t>412133100</t>
  </si>
  <si>
    <t>220990080</t>
  </si>
  <si>
    <t>D+M anténa FM, 87,5-108 MHz,  kruhová , Zisk 2,5dB</t>
  </si>
  <si>
    <t>-106710018</t>
  </si>
  <si>
    <t>220990081</t>
  </si>
  <si>
    <t>D+M anténa parabola SAT Offset 100 cm</t>
  </si>
  <si>
    <t>-2136895072</t>
  </si>
  <si>
    <t>220990082</t>
  </si>
  <si>
    <t>D+M konvertor LNB Quatro, Šumové číslo 0,3 dB, LTE Ready, Konverzní zesílení 57 dB typ.</t>
  </si>
  <si>
    <t>-1971245310</t>
  </si>
  <si>
    <t>220990083</t>
  </si>
  <si>
    <t>D+M anténní stožár pr. 48, délka 2,5m, pozink</t>
  </si>
  <si>
    <t>1726891673</t>
  </si>
  <si>
    <t>220990084</t>
  </si>
  <si>
    <t>D+M výložné ráhno dvoustanné + třmen</t>
  </si>
  <si>
    <t>60556663</t>
  </si>
  <si>
    <t>220990085</t>
  </si>
  <si>
    <t>Rozvaděč 800x1200x200 na omítku, oceloplech</t>
  </si>
  <si>
    <t>454598233</t>
  </si>
  <si>
    <t>220990086</t>
  </si>
  <si>
    <t>D+M předzesilovač TV / SAT 5-2400 MHz, G=10 dB, průchozí pro napájení 13/18V, F-konektory (Max. výstupní úroveň: DIN 45004B: 102 dBµV IMD3 -60 dB: 99 dBµV (TV), 109 dBµV (SAT pro IMDF3 -35 dB) IMD2 -60 dB: 81 dBµV (TV), 101 dBµV (SAT pro IMDF2 -35 dB)</t>
  </si>
  <si>
    <t>1533948847</t>
  </si>
  <si>
    <t>220990087</t>
  </si>
  <si>
    <t>D+M anténí slučovač 2 vstupy  slučovač / rozbočovač, průchozí pro napájení, venkovní provedení (Průchozí útlum je menší než 1 dB)</t>
  </si>
  <si>
    <t>1426326285</t>
  </si>
  <si>
    <t>220990088</t>
  </si>
  <si>
    <t xml:space="preserve">D+M digitální programovatelný zesilovač  </t>
  </si>
  <si>
    <t>-1541956747</t>
  </si>
  <si>
    <t>Poznámka k položce:_x000D_
Technické parametry:_x000D_
 počet vstupů/výstupů 5/1 vstupy 4x programovatelné vstupy VHF/UHF (174-230, 470-694 MHz) _ 1x vstup FM (87-110 MHz)_x000D_
 celkový počet programovatelných filtrů 32 (lze libovolně přiřadit k programovatelným vstupům )_x000D_
 počet kanálů na filtr 1 až 4 zesílení automatické (max 75 dB pro program vstupy, max 29 dB pro FM)_x000D_
 nastavení náklonu 0-5 dB (pouze pro programovatelné vstupy) manuální regulace zesílení kanálu ± 3 dB šumové číslo 6 dB pro VHF/UHF), _x000D_
7 dB (FM) rozsah vstupního signálu 40 - 100 dBµV pro VHF/UHF regulave výstupní úrovně 90 - 115 dBµV pro VHF/UHF, 87-112 dBµV_x000D_
 pro FM max. výstupní úroveň (IMD2 -60 dB) 115 dBµV selektivita program vst. &gt;65 dB (± 8 MHz), &gt;30 dB (± 1 MHz)_x000D_
 napájení předzesilovače ON / OFF / AUTO (12 V/ 50 mA (zapínatelné pouze pro programovatelné vstupy) _x000D_
napájení 196-254V/ 231 mA , 50/60 Hz, 14 W rozsah pracovních teplot -5°C až +45°C stupeň krytí IP20_x000D_
 konektory F-konektor hmotnost 0,92 kg rozměr 226 x 120 x 53 mm)</t>
  </si>
  <si>
    <t>220990089</t>
  </si>
  <si>
    <t>D+M USB-C OTG kabel pro programování AVANTX</t>
  </si>
  <si>
    <t>100966949</t>
  </si>
  <si>
    <t>220990090</t>
  </si>
  <si>
    <t>D+M náhradní zdroj  (12 V - 1,5 A AC-DC)</t>
  </si>
  <si>
    <t>-591065465</t>
  </si>
  <si>
    <t>220990091</t>
  </si>
  <si>
    <t>D+M zesilovač  určen pro zesílení SAT signálu u aktivních kaskádních multipřepínačů MU-321 a MU-621</t>
  </si>
  <si>
    <t>-1871948594</t>
  </si>
  <si>
    <t>Poznámka k položce:_x000D_
Tento zesilovač musí být v kaskádě použit vždy, pokud jsou zapojeny aktivní multipřepínače._x000D_
 K zesilovači AU-621 se připojuje napájecí zdroj FU-513 (pro napájení samotného zesilovače a aktivních multipřepínačů) a_x000D_
 FU-612 (pro napájení LNB). Zesilovač je umístěn v ZAMAC odlitku a má zpětný kanál 5-65 MHz.</t>
  </si>
  <si>
    <t>220990092</t>
  </si>
  <si>
    <t xml:space="preserve">D+M multipřepínač kaskádový 5 vstupů/výstupů, 8 odbočení, aktivní </t>
  </si>
  <si>
    <t>792774821</t>
  </si>
  <si>
    <t>Poznámka k položce:_x000D_
Kaskádové provedení profesionálních multipřepínačů MU pro příjem z jedné družice se vyrábí s 8 nebo 16 výstupy,_x000D_
 které jsou buď pasivní, nebo aktivní. Střídáním aktivních a pasivních multipřepínačů (podle postupu z katalogového listu)_x000D_
 lze kaskádu prodlužovat podle potřebného počtu účastnických zásuvek._x000D_
 K dispozici jsou multipřepínače MU-320 (8 výstupu, pasivní), MU-321 (8 výstupů, aktivní), MU-620 (16 výstupů, pasivní) a_x000D_
 MU-621 (16 výstupů, aktivní)._x000D_
 Pasivní multipřepínače nevyžadují žádné napájení, aktivní multipřepínače jsou napájeny ze základního zesilovače AU-620._x000D_
 Tento zesilovač musí být v kaskádě použit vždy, pokud jsou zapojeny aktivní multipřepínače._x000D_
 K zesilovači AU-620 se připojuje napájecí zdroj FU-513 (pro napájení samotného zesilovače a aktivních multipřepínačů) a_x000D_
 FU-612 (pro napájení LNB).Multipřepínače jsou umístěny v ZAMAC odlitku a mají zpětný kanál 5-65 MHz._x000D_
 Pomocí DiSEqC přepínačů CN-611 lze multipřepínače zapojit paralelně a zdvojnásobit tak počet vstupů.</t>
  </si>
  <si>
    <t>220990093</t>
  </si>
  <si>
    <t>D+M zdroj FU612 pro napájení LNB 18V/2A</t>
  </si>
  <si>
    <t>-1388882815</t>
  </si>
  <si>
    <t>220990094</t>
  </si>
  <si>
    <t>D+M zdroj FU 513 k napájení zesilovačů AU-620 a AU-640 a následně aktivních kaskádových multipřepínačů MU-621, MU-321, MU-341 a MU-641. Má ochranu proti přepětí a zkratu</t>
  </si>
  <si>
    <t>-211636460</t>
  </si>
  <si>
    <t>220990095</t>
  </si>
  <si>
    <t>D+M konektor F rychlospojka (5ks)</t>
  </si>
  <si>
    <t>-1488348826</t>
  </si>
  <si>
    <t>220990096</t>
  </si>
  <si>
    <t>D+M propojovcí kabel VF 250mm s nalisovanými konektory (baleno po 5 ks)</t>
  </si>
  <si>
    <t>-545405061</t>
  </si>
  <si>
    <t>220990097</t>
  </si>
  <si>
    <t>D+M konektor F na koax kabel</t>
  </si>
  <si>
    <t>792100214</t>
  </si>
  <si>
    <t>220990098</t>
  </si>
  <si>
    <t>D+M zakončovací odpor RC-110 75 Ohm určený pro napájený výstup. ( DC BLOCK )</t>
  </si>
  <si>
    <t>-540530392</t>
  </si>
  <si>
    <t>220990099</t>
  </si>
  <si>
    <t>D+M útlumový člen 0,15….2200MHz, 0….-10dB, F konektor, regulace</t>
  </si>
  <si>
    <t>2142672108</t>
  </si>
  <si>
    <t>220990100</t>
  </si>
  <si>
    <t>D+M dvojzásuvka 230V do rozvaděče</t>
  </si>
  <si>
    <t>-890611134</t>
  </si>
  <si>
    <t>220990101</t>
  </si>
  <si>
    <t>D+M pospojení s hromosvodem-zemnící svorka</t>
  </si>
  <si>
    <t>417147071</t>
  </si>
  <si>
    <t>220990102</t>
  </si>
  <si>
    <t>D+M přepěťová ochrana pro koaxiální rozvody, konekor F 75 ohm, 5kA, 150MHz</t>
  </si>
  <si>
    <t>1671835840</t>
  </si>
  <si>
    <t>N03a</t>
  </si>
  <si>
    <t>Účastnická zásuvka</t>
  </si>
  <si>
    <t>220990104</t>
  </si>
  <si>
    <t>D+M účastnická zásuvka TV+R+SAT pod omítku (koncová)</t>
  </si>
  <si>
    <t>1361416438</t>
  </si>
  <si>
    <t>N03b</t>
  </si>
  <si>
    <t>220990106</t>
  </si>
  <si>
    <t>D+M kabel koaxiální 75 Ohm ,průměr 6.8mm, stínění 100 dBi, KH21D</t>
  </si>
  <si>
    <t>-345970790</t>
  </si>
  <si>
    <t>1100,0</t>
  </si>
  <si>
    <t>220990107</t>
  </si>
  <si>
    <t>D+M kabel koaxiální 75 Ohm BELDEN H125 Cu PE 75Ohm, 6,8/1,0</t>
  </si>
  <si>
    <t>1435866712</t>
  </si>
  <si>
    <t>380,0</t>
  </si>
  <si>
    <t>220990108</t>
  </si>
  <si>
    <t>-1330863797</t>
  </si>
  <si>
    <t>350,0</t>
  </si>
  <si>
    <t>220990109</t>
  </si>
  <si>
    <t>-406708151</t>
  </si>
  <si>
    <t>430,0</t>
  </si>
  <si>
    <t>220990110</t>
  </si>
  <si>
    <t>D+M trubka obebná - MONOFLEX 50 320N PVC šedá s protah.drátem</t>
  </si>
  <si>
    <t>-1591463485</t>
  </si>
  <si>
    <t>220990111</t>
  </si>
  <si>
    <t>D+M krabice přístrojová KP67/2 pod omítku</t>
  </si>
  <si>
    <t>1361188199</t>
  </si>
  <si>
    <t>220990112</t>
  </si>
  <si>
    <t>D+M krabice univerzální KU 68-1901 pod omítku včetně víčka</t>
  </si>
  <si>
    <t>-1076551670</t>
  </si>
  <si>
    <t>35,0</t>
  </si>
  <si>
    <t>220990113</t>
  </si>
  <si>
    <t>1521922759</t>
  </si>
  <si>
    <t>220990114</t>
  </si>
  <si>
    <t>2063636045</t>
  </si>
  <si>
    <t>85,0</t>
  </si>
  <si>
    <t>220990115</t>
  </si>
  <si>
    <t>1312083212</t>
  </si>
  <si>
    <t>220990116</t>
  </si>
  <si>
    <t>676354234</t>
  </si>
  <si>
    <t>220990117</t>
  </si>
  <si>
    <t>Nastavení antén, měření signálu, oživení systému</t>
  </si>
  <si>
    <t>1072391391</t>
  </si>
  <si>
    <t>220990118</t>
  </si>
  <si>
    <t xml:space="preserve">stavební a zednické přípomoci </t>
  </si>
  <si>
    <t>-216994740</t>
  </si>
  <si>
    <t>Poznámka k položce:_x000D_
vysekání niky pro konzoly, podpěry, závěsy, zazdění nebo zabetonování rýh nebo kapes ve zdech nebo stropech,_x000D_
 nastřelování upevňovacích prvků, upevňování pomocí hmoždinek apod a _x000D_
 dále začištění štukem kabelové drážky ve zdivu včetně výmalby</t>
  </si>
  <si>
    <t>70,0</t>
  </si>
  <si>
    <t>220990119</t>
  </si>
  <si>
    <t>-495440088</t>
  </si>
  <si>
    <t>Oddíl 4 - požární ucpávky</t>
  </si>
  <si>
    <t>220990120</t>
  </si>
  <si>
    <t>D+M bílý protipožární tmel ,třída reakce na oheň dle ČSN EN 13501-1:2007 B-s1, d0, Požární odolnosti v dané spáře vyšší než 240 minut (bal 310 ml)</t>
  </si>
  <si>
    <t>1536675670</t>
  </si>
  <si>
    <t>06 - VYTÁPĚNÍ</t>
  </si>
  <si>
    <t>ING. R. FRANCLOVÁ</t>
  </si>
  <si>
    <t>N01 - Hlavní zařízení</t>
  </si>
  <si>
    <t>N02 - Otopná tělesa</t>
  </si>
  <si>
    <t>N03 - Potrubní rozvody</t>
  </si>
  <si>
    <t>N04 - Armatury</t>
  </si>
  <si>
    <t>Hlavní zařízení</t>
  </si>
  <si>
    <t>731000001</t>
  </si>
  <si>
    <t>Plynový závěsný kondenzační kotel o výkonu 49 kW</t>
  </si>
  <si>
    <t>868899558</t>
  </si>
  <si>
    <t>731000002</t>
  </si>
  <si>
    <t>Čidlo pro anuloid</t>
  </si>
  <si>
    <t>963785513</t>
  </si>
  <si>
    <t>731000003</t>
  </si>
  <si>
    <t>Ekvitermní regulátor s ekvitermním čidlem</t>
  </si>
  <si>
    <t>-1880794730</t>
  </si>
  <si>
    <t>731000004</t>
  </si>
  <si>
    <t>Modul regulace pro 2 směšované topné okruhy+ohřev vody TV</t>
  </si>
  <si>
    <t>1451263506</t>
  </si>
  <si>
    <t>731000005</t>
  </si>
  <si>
    <t>Čidlo zásobníku TV</t>
  </si>
  <si>
    <t>-186869519</t>
  </si>
  <si>
    <t>731000006</t>
  </si>
  <si>
    <t>Nepřímotopený zásobník TV 300L</t>
  </si>
  <si>
    <t>1443968158</t>
  </si>
  <si>
    <t>731000007</t>
  </si>
  <si>
    <t>Hydraulický vyrovnávač dynamických tlaků-anuloid-4,0 m3/h</t>
  </si>
  <si>
    <t>-1262451375</t>
  </si>
  <si>
    <t>731000008</t>
  </si>
  <si>
    <t>Rozdělovač + sběrač pro 3 topné okruhy-4,0 m3/h včetně tepelné izolace, konzole</t>
  </si>
  <si>
    <t>697052325</t>
  </si>
  <si>
    <t>731000009</t>
  </si>
  <si>
    <t>Tlaková expanzní nádoba 80l, PN6</t>
  </si>
  <si>
    <t>2146048421</t>
  </si>
  <si>
    <t>731000010</t>
  </si>
  <si>
    <t>Sada koncent. odkouření DN 80/125 do komínového průduchu-C93x, výška komínu 10 m</t>
  </si>
  <si>
    <t>-2053526199</t>
  </si>
  <si>
    <t>731000011</t>
  </si>
  <si>
    <t>Zapojení regulace, kabeláž</t>
  </si>
  <si>
    <t>-614566943</t>
  </si>
  <si>
    <t>731000012</t>
  </si>
  <si>
    <t>Montáž, seřízení, spuštění</t>
  </si>
  <si>
    <t>-2005667689</t>
  </si>
  <si>
    <t>731000013</t>
  </si>
  <si>
    <t>Přesun hmot</t>
  </si>
  <si>
    <t>-149957222</t>
  </si>
  <si>
    <t>Otopná tělesa</t>
  </si>
  <si>
    <t>735000001</t>
  </si>
  <si>
    <t>Trubkové koupelnové těleso 1820/600 v bílém rovném provedení s el. patrolou 800W, s prostorovým termostatem</t>
  </si>
  <si>
    <t>-2057415458</t>
  </si>
  <si>
    <t>735000002</t>
  </si>
  <si>
    <t>Trubkové koupelnové těleso 1220/600 v bílém rovném provedení s el. patrolou 600W, s prostorovým termostatem</t>
  </si>
  <si>
    <t>-2116722307</t>
  </si>
  <si>
    <t>735000003</t>
  </si>
  <si>
    <t>Trubkové koupelnové těleso 900/600 v bílém rovném provedení s el. patrolou 400W, s prostorovým termostatem</t>
  </si>
  <si>
    <t>162606931</t>
  </si>
  <si>
    <t>735000004</t>
  </si>
  <si>
    <t>Deskové těleso VK v hladkém provedení 11/600/600</t>
  </si>
  <si>
    <t>1955541012</t>
  </si>
  <si>
    <t>735000005</t>
  </si>
  <si>
    <t>Deskové těleso VK v hladkém provedení 22/400/600</t>
  </si>
  <si>
    <t>-1600086686</t>
  </si>
  <si>
    <t>735000006</t>
  </si>
  <si>
    <t>Deskové těleso VK v hladkém provedení 22/600/400</t>
  </si>
  <si>
    <t>-136401649</t>
  </si>
  <si>
    <t>735000007</t>
  </si>
  <si>
    <t>Deskové těleso VK v hladkém provedení 22/600/600</t>
  </si>
  <si>
    <t>-939525149</t>
  </si>
  <si>
    <t>735000008</t>
  </si>
  <si>
    <t>Deskové těleso VK v hladkém provedení 22/600/700</t>
  </si>
  <si>
    <t>2054556801</t>
  </si>
  <si>
    <t>735000009</t>
  </si>
  <si>
    <t>Deskové těleso VK v hladkém provedení 22/600/800</t>
  </si>
  <si>
    <t>-1813104915</t>
  </si>
  <si>
    <t>735000010</t>
  </si>
  <si>
    <t>Deskové těleso VK v hladkém provedení 22/600/1000</t>
  </si>
  <si>
    <t>-428002322</t>
  </si>
  <si>
    <t>735000011</t>
  </si>
  <si>
    <t>Deskové těleso VK v hladkém provedení 33/600/800</t>
  </si>
  <si>
    <t>1097199900</t>
  </si>
  <si>
    <t>735000012</t>
  </si>
  <si>
    <t>Deskové těleso VK v hladkém provedení 33/600/1000</t>
  </si>
  <si>
    <t>979233390</t>
  </si>
  <si>
    <t>735000013</t>
  </si>
  <si>
    <t>Deskové těleso VK v hladkém provedení 33/600/1200</t>
  </si>
  <si>
    <t>139806337</t>
  </si>
  <si>
    <t>735000014</t>
  </si>
  <si>
    <t>Deskové těleso VK v hladkém provedení 33/600/1400</t>
  </si>
  <si>
    <t>-227487791</t>
  </si>
  <si>
    <t>735000015</t>
  </si>
  <si>
    <t>Deskové těleso VK v hladkém provedení 33/700/1200</t>
  </si>
  <si>
    <t>-1381044177</t>
  </si>
  <si>
    <t>735000016</t>
  </si>
  <si>
    <t>Montáž otopných těles</t>
  </si>
  <si>
    <t>-1988825814</t>
  </si>
  <si>
    <t>735000017</t>
  </si>
  <si>
    <t>1665324091</t>
  </si>
  <si>
    <t>Potrubní rozvody</t>
  </si>
  <si>
    <t>733000001</t>
  </si>
  <si>
    <t xml:space="preserve">D+M měď polotvrdá spojovaná lisováním...15x1, vč, tvarovek </t>
  </si>
  <si>
    <t>1337829496</t>
  </si>
  <si>
    <t>733000002</t>
  </si>
  <si>
    <t xml:space="preserve">D+M měď polotvrdá spojovaná lisováním...28x1,5, vč, tvarovek </t>
  </si>
  <si>
    <t>596885134</t>
  </si>
  <si>
    <t>733000003</t>
  </si>
  <si>
    <t>D+M měď polotvrdá spojovaná lisováním...35x1,5, vč, tvarovek</t>
  </si>
  <si>
    <t>986530906</t>
  </si>
  <si>
    <t>22,0</t>
  </si>
  <si>
    <t>733000004</t>
  </si>
  <si>
    <t>D+M pouzdro ze skelných vláken s AL polepem tl. 20 mm, 0,033 w/mK pro 15x1</t>
  </si>
  <si>
    <t>-1361364737</t>
  </si>
  <si>
    <t>733000005</t>
  </si>
  <si>
    <t>D+M pouzdro ze skelných vláken s AL polepem tl. 20 mm, 0,033 w/mK pro 28x1</t>
  </si>
  <si>
    <t>340955598</t>
  </si>
  <si>
    <t>733000006</t>
  </si>
  <si>
    <t>D+M pouzdro ze skelných vláken s AL polepem tl. 20 mm, 0,033 w/mK pro 35x1</t>
  </si>
  <si>
    <t>382018312</t>
  </si>
  <si>
    <t>733000007</t>
  </si>
  <si>
    <t xml:space="preserve">D+M uchycovací prvky (objímky, konzoly) </t>
  </si>
  <si>
    <t>1027358903</t>
  </si>
  <si>
    <t>733000008</t>
  </si>
  <si>
    <t>618282395</t>
  </si>
  <si>
    <t>Armatury</t>
  </si>
  <si>
    <t>734000001</t>
  </si>
  <si>
    <t>Automatický odvzdušňovací ventil se zpětným ventilem 3/8"</t>
  </si>
  <si>
    <t>56485268</t>
  </si>
  <si>
    <t>734000002</t>
  </si>
  <si>
    <t>Manometr 0-6 bar</t>
  </si>
  <si>
    <t>-1570528031</t>
  </si>
  <si>
    <t>734000003</t>
  </si>
  <si>
    <t>Kulový kohou DN 20</t>
  </si>
  <si>
    <t>465704550</t>
  </si>
  <si>
    <t>734000004</t>
  </si>
  <si>
    <t>Kulový kohou DN 25</t>
  </si>
  <si>
    <t>-2130776837</t>
  </si>
  <si>
    <t>734000005</t>
  </si>
  <si>
    <t>Kulový kohou DN 32</t>
  </si>
  <si>
    <t>1084134552</t>
  </si>
  <si>
    <t>734000006</t>
  </si>
  <si>
    <t>Filtr pro potrubí s magnetem DN 25</t>
  </si>
  <si>
    <t>-1644041435</t>
  </si>
  <si>
    <t>734000007</t>
  </si>
  <si>
    <t>Filtr pro potrubí s magnetem DN 32</t>
  </si>
  <si>
    <t>2059857291</t>
  </si>
  <si>
    <t>734000008</t>
  </si>
  <si>
    <t>Zpětná klapka DN 25</t>
  </si>
  <si>
    <t>819385861</t>
  </si>
  <si>
    <t>734000009</t>
  </si>
  <si>
    <t>Zpětná klapka DN 32</t>
  </si>
  <si>
    <t>1636642585</t>
  </si>
  <si>
    <t>734000010</t>
  </si>
  <si>
    <t>Teploměr s jímkou 0-120° C</t>
  </si>
  <si>
    <t>-436247812</t>
  </si>
  <si>
    <t>734000011</t>
  </si>
  <si>
    <t>Elektrické oběhové čerpadlos plynulou regulací 25-40</t>
  </si>
  <si>
    <t>1135573000</t>
  </si>
  <si>
    <t>734000012</t>
  </si>
  <si>
    <t>Elektrické oběhové čerpadlos plynulou regulací 32-60</t>
  </si>
  <si>
    <t>1226228283</t>
  </si>
  <si>
    <t>734000013</t>
  </si>
  <si>
    <t>Třícestný směšovací ventil kvs 6,3+servopohon 230 V</t>
  </si>
  <si>
    <t>-1157389355</t>
  </si>
  <si>
    <t>734000014</t>
  </si>
  <si>
    <t>Vypouštěcí kohout DN 10</t>
  </si>
  <si>
    <t>1455347354</t>
  </si>
  <si>
    <t>734000015</t>
  </si>
  <si>
    <t>Sdružené rohové šroubení pro připojení těles VK+adaptér pro měď 15x1</t>
  </si>
  <si>
    <t>-386214808</t>
  </si>
  <si>
    <t>17,0</t>
  </si>
  <si>
    <t>734000016</t>
  </si>
  <si>
    <t>Termostatická hlavice do veřejných prostor</t>
  </si>
  <si>
    <t>1443854646</t>
  </si>
  <si>
    <t>734000017</t>
  </si>
  <si>
    <t>Montáž armatur</t>
  </si>
  <si>
    <t>1560808632</t>
  </si>
  <si>
    <t>74,0</t>
  </si>
  <si>
    <t>734000018</t>
  </si>
  <si>
    <t>-455788321</t>
  </si>
  <si>
    <t>Stavební přípomoce...prostupy, zazdění, začištění</t>
  </si>
  <si>
    <t>1956373604</t>
  </si>
  <si>
    <t>Demontáž otopných těles a jejich ekologická likvidace</t>
  </si>
  <si>
    <t>80733751</t>
  </si>
  <si>
    <t>Demontáž stávající zařízení kotelny...2x stacionální kotel, rozdělovač+sběrač, čerpadl. skupiny, zásobník TV, expanzní nádoba, odkouření a ekologická likvidace</t>
  </si>
  <si>
    <t>-1644924563</t>
  </si>
  <si>
    <t>Úprava plynovodu pro účely demontáže původních kotlů a osazení nového kotle+revize</t>
  </si>
  <si>
    <t>-328496500</t>
  </si>
  <si>
    <t>Napouštění, proplach, zkouška těsnosti</t>
  </si>
  <si>
    <t>-482264947</t>
  </si>
  <si>
    <t>Topná a dilatační zkouška</t>
  </si>
  <si>
    <t>2129565531</t>
  </si>
  <si>
    <t>Úprava topné vody pro prvotní napuštění otopné soustavy</t>
  </si>
  <si>
    <t>1994582754</t>
  </si>
  <si>
    <t>Hydraulické zaregulování otopné soustavy</t>
  </si>
  <si>
    <t>-996255629</t>
  </si>
  <si>
    <t>07 - VZDUCHOTECHNIKA</t>
  </si>
  <si>
    <t>iNG. T. DVOŘÁK</t>
  </si>
  <si>
    <t>N01 - Zařízení č. 1 - větrání sociálních zařízení a technické místnosti</t>
  </si>
  <si>
    <t>Zařízení č. 1 - větrání sociálních zařízení a technické místnosti</t>
  </si>
  <si>
    <t>751000001</t>
  </si>
  <si>
    <t>D+M ventilátor radiální malý výkon 80 m3/h (100Pa), boční výfuk</t>
  </si>
  <si>
    <t>764529707</t>
  </si>
  <si>
    <t xml:space="preserve">Poznámka k položce:_x000D_
výkon: 80 m3/h (100 Pa)_x000D_
hmotnost: 2,5 kg_x000D_
napájení: 230V+N+PE_x000D_
příkon: 28 W_x000D_
vybaven filtrem a zpětnou klapkou_x000D_
pro montáž pod omítku (boční výfuk)_x000D_
vybaven časovým doběhem 2-20 min._x000D_
spínán samostatným tlačítkem_x000D_
referenční výrobek např.: Multivac KN2T-UP-100+ERK-F_x000D_
</t>
  </si>
  <si>
    <t>751000002</t>
  </si>
  <si>
    <t>D+M ventilátor radiální malý výkon 80 m3/h (100Pa), zadní výfuk</t>
  </si>
  <si>
    <t>762833297</t>
  </si>
  <si>
    <t xml:space="preserve">Poznámka k položce:_x000D_
výkon: 80 m3/h (100 Pa)_x000D_
hmotnost: 2,5 kg_x000D_
napájení: 230V+N+PE_x000D_
příkon: 28 W_x000D_
vybaven filtrem a zpětnou klapkou_x000D_
pro montáž na omítku ( zadní výfuk)_x000D_
vybaven časovým doběhem 2-20 min._x000D_
spínán samostatným tlačítkem_x000D_
referenční výrobek např.: Multivac KN2T-AP-100_x000D_
</t>
  </si>
  <si>
    <t>751000003</t>
  </si>
  <si>
    <t>D+M ventilátor radiální malý výkon 50 m3/h (100Pa), zadní výfuk</t>
  </si>
  <si>
    <t>-184131251</t>
  </si>
  <si>
    <t xml:space="preserve">Poznámka k položce:_x000D_
výkon: 50 m3/h (100 Pa)_x000D_
hmotnost: 2,5 kg_x000D_
napájení: 230V+N+PE_x000D_
příkon: 28 W_x000D_
vybaven filtrem a zpětnou klapkou_x000D_
pro montáž na omítku ( zadní výfuk)_x000D_
vybaven časovým doběhem 2-20 min._x000D_
spínán samostatným tlačítkem_x000D_
referenční výrobek např.: Multivac KN2T-AP-60_x000D_
</t>
  </si>
  <si>
    <t>751000004</t>
  </si>
  <si>
    <t>D+M mřížka venkovní  D 125, vč. síťky proti hmyzu, hliník+RAL</t>
  </si>
  <si>
    <t>-2018946449</t>
  </si>
  <si>
    <t>751000005</t>
  </si>
  <si>
    <t>D+M potrubí spiro D 125 + 20% tvarovek</t>
  </si>
  <si>
    <t>326336099</t>
  </si>
  <si>
    <t>42,0</t>
  </si>
  <si>
    <t>751000006</t>
  </si>
  <si>
    <t>D+M potrubí spiro D 80 + 15% tvarovek</t>
  </si>
  <si>
    <t>743708467</t>
  </si>
  <si>
    <t>751000007</t>
  </si>
  <si>
    <t>D+M hadice ohená D 082, s hlukovou minerální izolací tl. 25 mm</t>
  </si>
  <si>
    <t>1928589348</t>
  </si>
  <si>
    <t>Poznámka k položce:_x000D_
referenční výrobek např.:  Sonoflex MO 082</t>
  </si>
  <si>
    <t>751000008</t>
  </si>
  <si>
    <t>D+M izolace protipožární EI 60 s oboustranou požární odolností, minerální vata s AL polepem tl. 50 mm, obj. hm. 66 kg/m3</t>
  </si>
  <si>
    <t>-1892350208</t>
  </si>
  <si>
    <t>Poznámka k položce:_x000D_
systémové řešení_x000D_
referenční výrobek např.: Isover Ultimate Protect</t>
  </si>
  <si>
    <t>751000009</t>
  </si>
  <si>
    <t>Montážní, spojovací, těsnící materiál</t>
  </si>
  <si>
    <t>1264537744</t>
  </si>
  <si>
    <t>751000010</t>
  </si>
  <si>
    <t>Provozní zkoušky, spuštění zařízení</t>
  </si>
  <si>
    <t>1516827004</t>
  </si>
  <si>
    <t>751000011</t>
  </si>
  <si>
    <t>Mimostaveništní doprava</t>
  </si>
  <si>
    <t>-499544972</t>
  </si>
  <si>
    <t>08 - INTERIEROVÉ VYBAVENÍ</t>
  </si>
  <si>
    <t>N01 - Interiérové vybavení</t>
  </si>
  <si>
    <t>Interiérové vybavení</t>
  </si>
  <si>
    <t>R-pol-int-1</t>
  </si>
  <si>
    <t>D+M sedačka čtyřmístná nerozkládací, bez úložného prostoru, vel. 3020x930x690 mm, dřevěný rám, látkové čalounění polyester, manžestr, barva hořčicově žlutá /pos. Vi1/</t>
  </si>
  <si>
    <t>-1701384536</t>
  </si>
  <si>
    <t>Poznámka k položce:_x000D_
Vhodný reprezentant: pohovka Micadoni Ruby</t>
  </si>
  <si>
    <t>R-pol-int-2</t>
  </si>
  <si>
    <t>D+M pohovka dvoumístná rozkládací (jednolůžko), bez úložného prostoru, vel. 1480x860x800 mm, kce dřevo+kov, látkové čalounění polyester, poso n. manžestr, výplň molitan, barva tmavě modrá /pos Vi2/</t>
  </si>
  <si>
    <t>194248258</t>
  </si>
  <si>
    <t>Poznámka k položce:_x000D_
Vhodný reprezentant: pohovka Dorma modrá</t>
  </si>
  <si>
    <t>R-pol-int-3</t>
  </si>
  <si>
    <t>D+M pohovka dvoumístná rozkládací (dvoulůžko), bez úložného prostoru, vel. 2180x1020x800 mm, dřevěný rám+nohy, látkové čalounění polyester, výplň molitan+pružiny, barva tmavě modrá /pos Vi3/</t>
  </si>
  <si>
    <t>1530331308</t>
  </si>
  <si>
    <t>Poznámka k položce:_x000D_
Vhodný reprezentant: pohovka Tori modrá</t>
  </si>
  <si>
    <t>R-pol-int-4</t>
  </si>
  <si>
    <t>D+M pohovka dvoumístná rozkládací (dvoulůžko), bez úložného prostoru, vel. 2180x1020x800 mm, dřevěný rám+nohy, látkové čalounění polyester, výplň molitan+pružiny, barva oranžová /pos Vi4/</t>
  </si>
  <si>
    <t>-922723728</t>
  </si>
  <si>
    <t>Poznámka k položce:_x000D_
Vhodný reprezentant: pohovka Tori oranžová</t>
  </si>
  <si>
    <t>R-pol-int-5</t>
  </si>
  <si>
    <t>D+M křeslo vel. 740x750x1010 mm, dřevěné nohy, látkové čalounění polyester, přírodní lazura, výplň molitan (PUR), barva světle šedá /pos Vi5, Vi6/</t>
  </si>
  <si>
    <t>-18739399</t>
  </si>
  <si>
    <t>Poznámka k položce:_x000D_
Vhodný reprezentant: křeslo Somcasa Bruges barva světle šedá</t>
  </si>
  <si>
    <t>6,0+3,0</t>
  </si>
  <si>
    <t>R-pol-int-6</t>
  </si>
  <si>
    <t>D+M židle polstrovaná, dřevěné nohy, látkové čalounění polyester, přírodní lazura, výplň molitan (PUR), barva světle šedá (mentolová,žlutá) /pos Vi7, Vi8/</t>
  </si>
  <si>
    <t>1471908934</t>
  </si>
  <si>
    <t>Poznámka k položce:_x000D_
Vhodný reprezentant: židle Dinen barva šedá nebo mentolová nebo žlutá</t>
  </si>
  <si>
    <t>1,0+4,0</t>
  </si>
  <si>
    <t>R-pol-int-7</t>
  </si>
  <si>
    <t>D+M stůl jídelní oválný, vel. 900x1400-2200, výška 740 mm, dřevěné nohy, deska dubová dýha, přírodní lazura,  /pos Vi9/</t>
  </si>
  <si>
    <t>1652810440</t>
  </si>
  <si>
    <t>Poznámka k položce:_x000D_
Vhodný reprezentant: stůl Kave Home Oqui vel. 900x1400-2200 mm</t>
  </si>
  <si>
    <t>R-pol-int-8</t>
  </si>
  <si>
    <t>D+M židle jídelní dřevěná, dřevěné nohy, deska dubová dýha, přírodní lazura /pos Vi10/</t>
  </si>
  <si>
    <t>-1649136225</t>
  </si>
  <si>
    <t>Poznámka k položce:_x000D_
Vhodný reprezentant: židle Ada</t>
  </si>
  <si>
    <t>26,0</t>
  </si>
  <si>
    <t>R-pol-int-9</t>
  </si>
  <si>
    <t>D+M stolek konferenční kulatý, průměr 800 mm, výška 400 mm, dřevěné nohy, deska dubová dýha, podnož dub masiv, přírodní lazura /pos Vi11/</t>
  </si>
  <si>
    <t>-1703292288</t>
  </si>
  <si>
    <t>Poznámka k položce:_x000D_
Vhodný reprezentant: stolek Will Fabio 80</t>
  </si>
  <si>
    <t>R-pol-int-10</t>
  </si>
  <si>
    <t>D+M stolek odkládací kulatý, průměr 500 mm, výška 500 mm, dřevěné nohy, deska dubová dýha, podnož dub masiv, přírodní lazura /pos Vi12/</t>
  </si>
  <si>
    <t>1758728963</t>
  </si>
  <si>
    <t>Poznámka k položce:_x000D_
Vhodný reprezentant: stolek Will Fabio 50</t>
  </si>
  <si>
    <t>R-pol-int-11</t>
  </si>
  <si>
    <t>D+M postel se zádovou deskou dub masiv, vel. 1600x2000 mm, rošt lamelový buk, pěnová matrace, povrch olej odstín dub /pos Vi13/</t>
  </si>
  <si>
    <t>2138041826</t>
  </si>
  <si>
    <t>Poznámka k položce:_x000D_
Vhodný reprezentant: postel dubová Kale</t>
  </si>
  <si>
    <t>R-pol-int-12</t>
  </si>
  <si>
    <t>D+M stolek odkládací kulatý, průměr 400 mm, výška 460 mm, deska dub masiv, podnož dub masiv, povrch olej /pos Vi14/</t>
  </si>
  <si>
    <t>1504621335</t>
  </si>
  <si>
    <t>Poznámka k položce:_x000D_
Vhodný reprezentant: stolek Cody</t>
  </si>
  <si>
    <t>R-pol-int-13</t>
  </si>
  <si>
    <t>D+M závěs průsvitný, vel. 1400x3000 mm, materiál polyester, barva krémová (hnědočervená) /pos Vi15, Vi16/</t>
  </si>
  <si>
    <t>-1010927329</t>
  </si>
  <si>
    <t>Poznámka k položce:_x000D_
Vhodný reprezentant: závěs Lenda</t>
  </si>
  <si>
    <t>12,0+2,0</t>
  </si>
  <si>
    <t>R-pol-int-14</t>
  </si>
  <si>
    <t>D+M koberec vlněný jednobarevný, vel. 2500x2500 mm, síla 5 mm, nízký vlas, materiál vlna, barva béžová /pos Vi17/</t>
  </si>
  <si>
    <t>93688308</t>
  </si>
  <si>
    <t>Poznámka k položce:_x000D_
Vhodný reprezentant: koberec Melange</t>
  </si>
  <si>
    <t>R-pol-int-15</t>
  </si>
  <si>
    <t>D+M koberec vlněný jednobarevný, vel. 2000x3000 mm, síla 5 mm, nízký vlas, materiál vlna, barva béžová /pos Vi18/</t>
  </si>
  <si>
    <t>1406397615</t>
  </si>
  <si>
    <t>R-pol-int-16</t>
  </si>
  <si>
    <t>D+M zrcadlo nástěné kulaté v dřevěném rámu, průměr 700 mm, materiál dýha jasan /pos Vi19/</t>
  </si>
  <si>
    <t>760273825</t>
  </si>
  <si>
    <t>R-pol-int-17</t>
  </si>
  <si>
    <t>D+M zrcadlo nástěné oválné v dřevěném rámu, vel. 600x1000 mm, materiál dýha jasan /pos Vi20/</t>
  </si>
  <si>
    <t>-86879925</t>
  </si>
  <si>
    <t>R-pol-int-18</t>
  </si>
  <si>
    <t>D+M zrcadlo koupelnové v hliníkové liště, vel. 490x1025 mm, lepené na SDK desku /pos Vi21/</t>
  </si>
  <si>
    <t>798323751</t>
  </si>
  <si>
    <t>R-pol-int-19</t>
  </si>
  <si>
    <t>D+M zrcadlo koupelnové v hliníkové liště, vel. 1050x1025 mm, lepené na SDK desku /pos Vi22/</t>
  </si>
  <si>
    <t>-32400939</t>
  </si>
  <si>
    <t>R-pol-int-20</t>
  </si>
  <si>
    <t>D+M zrcadlo koupelnové v hliníkové liště, vel. 1500x1500 mm, lepené na SDK desku /pos Vi23/</t>
  </si>
  <si>
    <t>-70517841</t>
  </si>
  <si>
    <t>R-pol-int-21</t>
  </si>
  <si>
    <t>D+M zásobník toaletního papíru bubnový uzamykatelný, průměr 2600 mm, antivandalové provedení, nerezový, matný povrch, barva stříbrná /pos Vi24/</t>
  </si>
  <si>
    <t>2047593947</t>
  </si>
  <si>
    <t>R-pol-int-22</t>
  </si>
  <si>
    <t>D+M odpadkový koš na papírové ručníky (21 litrů), vel. 298x448x170 mm, nerezový, matný povrch /pos Vi25/</t>
  </si>
  <si>
    <t>-1354391751</t>
  </si>
  <si>
    <t>R-pol-int-23</t>
  </si>
  <si>
    <t>D+M zásobník papírových ručníků uzamykatelný, vel. 275x365x105 mm, antivandalové provedení, nerezový, matný povrch /pos Vi26/</t>
  </si>
  <si>
    <t>872256982</t>
  </si>
  <si>
    <t>R-pol-int-24</t>
  </si>
  <si>
    <t>D+M stojan na toaletní papír dřevěný pro více kusů, materiál dub masiv /pos Vi27/</t>
  </si>
  <si>
    <t>-63632456</t>
  </si>
  <si>
    <t>Poznámka k položce:_x000D_
Vhodný reprezentant: držád toaletního papíru Cosmos</t>
  </si>
  <si>
    <t>R-pol-int-25</t>
  </si>
  <si>
    <t>D+M garnýž ocelová dvouřadá, délka do 4 m, povrch nerezový /pos Vi28, Vi29, Vi30, Vi31/</t>
  </si>
  <si>
    <t>1909064765</t>
  </si>
  <si>
    <t>09 - DOPRAVNÍ ZNAČENÍ</t>
  </si>
  <si>
    <t>N01 - Dopravní značení</t>
  </si>
  <si>
    <t>Dopravní značení</t>
  </si>
  <si>
    <t>R-pol-znč-1</t>
  </si>
  <si>
    <t>Dopravní značení pro parkovací stání...5x značení V10e+1x svislá značka IP12 s tabulkou E12</t>
  </si>
  <si>
    <t>1454710399</t>
  </si>
  <si>
    <t>10 - VEDLEJŠÍ ROZPOČTOVÉ NÁKLADY</t>
  </si>
  <si>
    <t>VRN - Vedlejší rozpočtové náklady</t>
  </si>
  <si>
    <t>VRN</t>
  </si>
  <si>
    <t>Vedlejší rozpočtové náklady</t>
  </si>
  <si>
    <t>R-pol-vrn-1</t>
  </si>
  <si>
    <t xml:space="preserve">Náklady na stavební buňku </t>
  </si>
  <si>
    <t>1024</t>
  </si>
  <si>
    <t>-1570712182</t>
  </si>
  <si>
    <t xml:space="preserve">Poznámka k položce:_x000D_
- nájem 12 měsíců_x000D_
</t>
  </si>
  <si>
    <t>R-pol-vrn-2</t>
  </si>
  <si>
    <t xml:space="preserve">Náklady na mobilní WC </t>
  </si>
  <si>
    <t>208327604</t>
  </si>
  <si>
    <t>R-pol-vrn-3</t>
  </si>
  <si>
    <t xml:space="preserve">Náklady na spotřebu vody </t>
  </si>
  <si>
    <t>-1608874308</t>
  </si>
  <si>
    <t>Poznámka k položce:_x000D_
- přípojka max. 100 m...dohoda se stavebníkem...staveništní měření vody</t>
  </si>
  <si>
    <t>R-pol-vrn-4</t>
  </si>
  <si>
    <t>Náklady na spořebu elektrické energie</t>
  </si>
  <si>
    <t>-800366433</t>
  </si>
  <si>
    <t>Poznámka k položce:_x000D_
- přípojka max. 100 m...dohoda se stavebníkem...staveništní měření el. energie</t>
  </si>
  <si>
    <t>R-pol-vrn-5</t>
  </si>
  <si>
    <t xml:space="preserve">Oplocení stavební ochranné s brankou, výška 2,0 m </t>
  </si>
  <si>
    <t>-1717685331</t>
  </si>
  <si>
    <t>Poznámka k položce:_x000D_
- ocelové pletivo výška 2,0 m, branka v ocelovém rámu s petlicí a visacím zámkem</t>
  </si>
  <si>
    <t>R-pol-vrn-6</t>
  </si>
  <si>
    <t>Vytyčení nových pozic příček</t>
  </si>
  <si>
    <t>-1878191265</t>
  </si>
  <si>
    <t>R-pol-vrn-7</t>
  </si>
  <si>
    <t xml:space="preserve">Staveniště - informační tabule </t>
  </si>
  <si>
    <t>-1911797768</t>
  </si>
  <si>
    <t>Poznámka k položce:_x000D_
- velikost tabule 3000 x 2000 mm</t>
  </si>
  <si>
    <t>R-pol-vrn-8</t>
  </si>
  <si>
    <t>Kompletační a koordinační činnost</t>
  </si>
  <si>
    <t>-1961498800</t>
  </si>
  <si>
    <t>R-pol-vrn-9</t>
  </si>
  <si>
    <t>Fotodokumentace realizace stavby + CD</t>
  </si>
  <si>
    <t>-340476630</t>
  </si>
  <si>
    <t xml:space="preserve">Obklad keramický žlutý lesklý vel. 65x200 mm (70 ks/m2), vč. lišt, vhodný reprezentant Equipe Village Tuscany Gold 6,5x20 mm </t>
  </si>
  <si>
    <t xml:space="preserve">Obklad keramický modrý lesklý vel. 65x400 mm (35 ks/m2), vč. lišt, vhodný reprezentant Equipe Manacor Ocean Blue 6,5x40 mm </t>
  </si>
  <si>
    <t>Obklad keramický terazo béžové vel. 1200x600 mm (2 ks/m2), vč. lišt, vhodný reprezentant Rako Porfido</t>
  </si>
  <si>
    <t>Dlažba keramická terazo béžová vel. 600x600 mm (3 ks/m2), vhodný reprezentant. Rako Porfido</t>
  </si>
  <si>
    <r>
      <t xml:space="preserve">INTERIEROVÉ VYBAVENÍ - </t>
    </r>
    <r>
      <rPr>
        <b/>
        <sz val="11"/>
        <color rgb="FFFF0000"/>
        <rFont val="Arial CE"/>
        <charset val="238"/>
      </rPr>
      <t>není součástí VZ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</si>
</sst>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4"/>
      <name val="Arial CE"/>
      <family val="2"/>
    </font>
    <font>
      <b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sz val="12"/>
      <name val="Arial CE"/>
      <family val="2"/>
      <charset val="238"/>
    </font>
    <font>
      <b/>
      <sz val="11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3" fillId="0" borderId="0" xfId="0" applyFont="1" applyAlignment="1">
      <alignment vertical="center"/>
    </xf>
    <xf numFmtId="0" fontId="43" fillId="0" borderId="3" xfId="0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7" xfId="0" applyFont="1" applyFill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8"/>
  <sheetViews>
    <sheetView showGridLines="0" tabSelected="1" topLeftCell="A52" zoomScaleNormal="100" workbookViewId="0">
      <selection activeCell="AH77" sqref="AH7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15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18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5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8"/>
      <c r="BE5" s="230" t="s">
        <v>15</v>
      </c>
      <c r="BS5" s="15" t="s">
        <v>6</v>
      </c>
    </row>
    <row r="6" spans="1:74" s="189" customFormat="1" ht="36.950000000000003" customHeight="1">
      <c r="B6" s="190"/>
      <c r="D6" s="191" t="s">
        <v>16</v>
      </c>
      <c r="K6" s="207" t="s">
        <v>17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90"/>
      <c r="BE6" s="231"/>
      <c r="BS6" s="192" t="s">
        <v>6</v>
      </c>
    </row>
    <row r="7" spans="1:74" ht="12" customHeight="1">
      <c r="B7" s="18"/>
      <c r="D7" s="24" t="s">
        <v>18</v>
      </c>
      <c r="K7" s="23" t="s">
        <v>1</v>
      </c>
      <c r="AK7" s="24" t="s">
        <v>19</v>
      </c>
      <c r="AN7" s="23" t="s">
        <v>1</v>
      </c>
      <c r="AR7" s="18"/>
      <c r="BE7" s="231"/>
      <c r="BS7" s="15" t="s">
        <v>6</v>
      </c>
    </row>
    <row r="8" spans="1:74" ht="12" customHeight="1">
      <c r="B8" s="18"/>
      <c r="D8" s="24" t="s">
        <v>20</v>
      </c>
      <c r="K8" s="23" t="s">
        <v>21</v>
      </c>
      <c r="AK8" s="24" t="s">
        <v>22</v>
      </c>
      <c r="AN8" s="193">
        <v>45775</v>
      </c>
      <c r="AR8" s="18"/>
      <c r="BE8" s="231"/>
      <c r="BS8" s="15" t="s">
        <v>6</v>
      </c>
    </row>
    <row r="9" spans="1:74" ht="14.45" customHeight="1">
      <c r="B9" s="18"/>
      <c r="AR9" s="18"/>
      <c r="BE9" s="231"/>
      <c r="BS9" s="15" t="s">
        <v>6</v>
      </c>
    </row>
    <row r="10" spans="1:74" ht="12" customHeight="1">
      <c r="B10" s="18"/>
      <c r="D10" s="24" t="s">
        <v>23</v>
      </c>
      <c r="AK10" s="24" t="s">
        <v>24</v>
      </c>
      <c r="AN10" s="23" t="s">
        <v>1</v>
      </c>
      <c r="AR10" s="18"/>
      <c r="BE10" s="231"/>
      <c r="BS10" s="15" t="s">
        <v>6</v>
      </c>
    </row>
    <row r="11" spans="1:74" ht="18.399999999999999" customHeight="1">
      <c r="B11" s="18"/>
      <c r="E11" s="23" t="s">
        <v>25</v>
      </c>
      <c r="AK11" s="24" t="s">
        <v>26</v>
      </c>
      <c r="AN11" s="23" t="s">
        <v>1</v>
      </c>
      <c r="AR11" s="18"/>
      <c r="BE11" s="231"/>
      <c r="BS11" s="15" t="s">
        <v>6</v>
      </c>
    </row>
    <row r="12" spans="1:74" ht="6.95" customHeight="1">
      <c r="B12" s="18"/>
      <c r="AR12" s="18"/>
      <c r="BE12" s="231"/>
      <c r="BS12" s="15" t="s">
        <v>6</v>
      </c>
    </row>
    <row r="13" spans="1:74" ht="12" customHeight="1">
      <c r="B13" s="18"/>
      <c r="D13" s="24" t="s">
        <v>27</v>
      </c>
      <c r="AK13" s="24" t="s">
        <v>24</v>
      </c>
      <c r="AN13" s="26" t="s">
        <v>28</v>
      </c>
      <c r="AR13" s="18"/>
      <c r="BE13" s="231"/>
      <c r="BS13" s="15" t="s">
        <v>6</v>
      </c>
    </row>
    <row r="14" spans="1:74" ht="12.75">
      <c r="B14" s="18"/>
      <c r="E14" s="209" t="s">
        <v>28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4" t="s">
        <v>26</v>
      </c>
      <c r="AN14" s="26" t="s">
        <v>28</v>
      </c>
      <c r="AR14" s="18"/>
      <c r="BE14" s="231"/>
      <c r="BS14" s="15" t="s">
        <v>6</v>
      </c>
    </row>
    <row r="15" spans="1:74" ht="6.95" customHeight="1">
      <c r="B15" s="18"/>
      <c r="AR15" s="18"/>
      <c r="BE15" s="231"/>
      <c r="BS15" s="15" t="s">
        <v>3</v>
      </c>
    </row>
    <row r="16" spans="1:74" ht="12" customHeight="1">
      <c r="B16" s="18"/>
      <c r="D16" s="24" t="s">
        <v>29</v>
      </c>
      <c r="AK16" s="24" t="s">
        <v>24</v>
      </c>
      <c r="AN16" s="23" t="s">
        <v>1</v>
      </c>
      <c r="AR16" s="18"/>
      <c r="BE16" s="231"/>
      <c r="BS16" s="15" t="s">
        <v>3</v>
      </c>
    </row>
    <row r="17" spans="2:71" ht="18.399999999999999" customHeight="1">
      <c r="B17" s="18"/>
      <c r="E17" s="23" t="s">
        <v>30</v>
      </c>
      <c r="AK17" s="24" t="s">
        <v>26</v>
      </c>
      <c r="AN17" s="23" t="s">
        <v>1</v>
      </c>
      <c r="AR17" s="18"/>
      <c r="BE17" s="231"/>
      <c r="BS17" s="15" t="s">
        <v>31</v>
      </c>
    </row>
    <row r="18" spans="2:71" ht="6.95" customHeight="1">
      <c r="B18" s="18"/>
      <c r="AR18" s="18"/>
      <c r="BE18" s="231"/>
      <c r="BS18" s="15" t="s">
        <v>6</v>
      </c>
    </row>
    <row r="19" spans="2:71" ht="12" customHeight="1">
      <c r="B19" s="18"/>
      <c r="D19" s="24" t="s">
        <v>32</v>
      </c>
      <c r="AK19" s="24" t="s">
        <v>24</v>
      </c>
      <c r="AN19" s="23" t="s">
        <v>1</v>
      </c>
      <c r="AR19" s="18"/>
      <c r="BE19" s="231"/>
      <c r="BS19" s="15" t="s">
        <v>6</v>
      </c>
    </row>
    <row r="20" spans="2:71" ht="18.399999999999999" customHeight="1">
      <c r="B20" s="18"/>
      <c r="E20" s="23" t="s">
        <v>33</v>
      </c>
      <c r="AK20" s="24" t="s">
        <v>26</v>
      </c>
      <c r="AN20" s="23" t="s">
        <v>1</v>
      </c>
      <c r="AR20" s="18"/>
      <c r="BE20" s="231"/>
      <c r="BS20" s="15" t="s">
        <v>31</v>
      </c>
    </row>
    <row r="21" spans="2:71" ht="6.95" customHeight="1">
      <c r="B21" s="18"/>
      <c r="AR21" s="18"/>
      <c r="BE21" s="231"/>
    </row>
    <row r="22" spans="2:71" ht="12" customHeight="1">
      <c r="B22" s="18"/>
      <c r="D22" s="24" t="s">
        <v>34</v>
      </c>
      <c r="AR22" s="18"/>
      <c r="BE22" s="231"/>
    </row>
    <row r="23" spans="2:71" ht="47.25" customHeight="1">
      <c r="B23" s="18"/>
      <c r="E23" s="211" t="s">
        <v>35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8"/>
      <c r="BE23" s="231"/>
    </row>
    <row r="24" spans="2:71" ht="6.95" customHeight="1">
      <c r="B24" s="18"/>
      <c r="AR24" s="18"/>
      <c r="BE24" s="231"/>
    </row>
    <row r="25" spans="2:71" ht="6.95" customHeight="1">
      <c r="B25" s="1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8"/>
      <c r="BE25" s="231"/>
    </row>
    <row r="26" spans="2:71" s="1" customFormat="1" ht="25.9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2">
        <f>ROUND(AG66,0)</f>
        <v>0</v>
      </c>
      <c r="AL26" s="213"/>
      <c r="AM26" s="213"/>
      <c r="AN26" s="213"/>
      <c r="AO26" s="213"/>
      <c r="AR26" s="29"/>
      <c r="BE26" s="231"/>
    </row>
    <row r="27" spans="2:71" s="1" customFormat="1" ht="6.95" customHeight="1">
      <c r="B27" s="29"/>
      <c r="AR27" s="29"/>
      <c r="BE27" s="231"/>
    </row>
    <row r="28" spans="2:71" s="1" customFormat="1" ht="12.75">
      <c r="B28" s="29"/>
      <c r="L28" s="201" t="s">
        <v>37</v>
      </c>
      <c r="M28" s="201"/>
      <c r="N28" s="201"/>
      <c r="O28" s="201"/>
      <c r="P28" s="201"/>
      <c r="W28" s="201" t="s">
        <v>38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39</v>
      </c>
      <c r="AL28" s="201"/>
      <c r="AM28" s="201"/>
      <c r="AN28" s="201"/>
      <c r="AO28" s="201"/>
      <c r="AR28" s="29"/>
      <c r="BE28" s="231"/>
    </row>
    <row r="29" spans="2:71" s="2" customFormat="1" ht="14.45" customHeight="1">
      <c r="B29" s="33"/>
      <c r="D29" s="24" t="s">
        <v>40</v>
      </c>
      <c r="F29" s="24" t="s">
        <v>41</v>
      </c>
      <c r="L29" s="204">
        <v>0.21</v>
      </c>
      <c r="M29" s="203"/>
      <c r="N29" s="203"/>
      <c r="O29" s="203"/>
      <c r="P29" s="203"/>
      <c r="W29" s="202">
        <f>ROUND(AZ66, 0)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ROUND(AV66, 0)</f>
        <v>0</v>
      </c>
      <c r="AL29" s="203"/>
      <c r="AM29" s="203"/>
      <c r="AN29" s="203"/>
      <c r="AO29" s="203"/>
      <c r="AR29" s="33"/>
      <c r="BE29" s="232"/>
    </row>
    <row r="30" spans="2:71" s="2" customFormat="1" ht="14.45" customHeight="1">
      <c r="B30" s="33"/>
      <c r="F30" s="24" t="s">
        <v>42</v>
      </c>
      <c r="L30" s="204">
        <v>0.12</v>
      </c>
      <c r="M30" s="203"/>
      <c r="N30" s="203"/>
      <c r="O30" s="203"/>
      <c r="P30" s="203"/>
      <c r="W30" s="202">
        <f>ROUND(BA66, 0)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ROUND(AW66, 0)</f>
        <v>0</v>
      </c>
      <c r="AL30" s="203"/>
      <c r="AM30" s="203"/>
      <c r="AN30" s="203"/>
      <c r="AO30" s="203"/>
      <c r="AR30" s="33"/>
      <c r="BE30" s="232"/>
    </row>
    <row r="31" spans="2:71" s="2" customFormat="1" ht="14.45" hidden="1" customHeight="1">
      <c r="B31" s="33"/>
      <c r="F31" s="24" t="s">
        <v>43</v>
      </c>
      <c r="L31" s="204">
        <v>0.21</v>
      </c>
      <c r="M31" s="203"/>
      <c r="N31" s="203"/>
      <c r="O31" s="203"/>
      <c r="P31" s="203"/>
      <c r="W31" s="202">
        <f>ROUND(BB66, 0)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3"/>
      <c r="BE31" s="232"/>
    </row>
    <row r="32" spans="2:71" s="2" customFormat="1" ht="14.45" hidden="1" customHeight="1">
      <c r="B32" s="33"/>
      <c r="F32" s="24" t="s">
        <v>44</v>
      </c>
      <c r="L32" s="204">
        <v>0.12</v>
      </c>
      <c r="M32" s="203"/>
      <c r="N32" s="203"/>
      <c r="O32" s="203"/>
      <c r="P32" s="203"/>
      <c r="W32" s="202">
        <f>ROUND(BC66, 0)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3"/>
      <c r="BE32" s="232"/>
    </row>
    <row r="33" spans="2:57" s="2" customFormat="1" ht="14.45" hidden="1" customHeight="1">
      <c r="B33" s="33"/>
      <c r="F33" s="24" t="s">
        <v>45</v>
      </c>
      <c r="L33" s="204">
        <v>0</v>
      </c>
      <c r="M33" s="203"/>
      <c r="N33" s="203"/>
      <c r="O33" s="203"/>
      <c r="P33" s="203"/>
      <c r="W33" s="202">
        <f>ROUND(BD66, 0)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3"/>
      <c r="BE33" s="232"/>
    </row>
    <row r="34" spans="2:57" s="1" customFormat="1" ht="6.95" customHeight="1">
      <c r="B34" s="29"/>
      <c r="AR34" s="29"/>
      <c r="BE34" s="231"/>
    </row>
    <row r="35" spans="2:57" s="1" customFormat="1" ht="25.9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217" t="s">
        <v>48</v>
      </c>
      <c r="Y35" s="215"/>
      <c r="Z35" s="215"/>
      <c r="AA35" s="215"/>
      <c r="AB35" s="215"/>
      <c r="AC35" s="36"/>
      <c r="AD35" s="36"/>
      <c r="AE35" s="36"/>
      <c r="AF35" s="36"/>
      <c r="AG35" s="36"/>
      <c r="AH35" s="36"/>
      <c r="AI35" s="36"/>
      <c r="AJ35" s="36"/>
      <c r="AK35" s="214">
        <f>SUM(AK26:AK33)</f>
        <v>0</v>
      </c>
      <c r="AL35" s="215"/>
      <c r="AM35" s="215"/>
      <c r="AN35" s="215"/>
      <c r="AO35" s="216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8"/>
      <c r="AR38" s="18"/>
    </row>
    <row r="39" spans="2:57">
      <c r="B39" s="18"/>
      <c r="AR39" s="18"/>
    </row>
    <row r="40" spans="2:57">
      <c r="B40" s="18"/>
      <c r="AR40" s="18"/>
    </row>
    <row r="41" spans="2:57" s="1" customFormat="1" ht="12.75">
      <c r="B41" s="29"/>
      <c r="D41" s="38" t="s">
        <v>53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8" t="s">
        <v>54</v>
      </c>
      <c r="AI41" s="39"/>
      <c r="AJ41" s="39"/>
      <c r="AK41" s="39"/>
      <c r="AL41" s="39"/>
      <c r="AM41" s="39"/>
      <c r="AN41" s="39"/>
      <c r="AO41" s="39"/>
      <c r="AR41" s="29"/>
    </row>
    <row r="42" spans="2:57">
      <c r="B42" s="18"/>
      <c r="AR42" s="18"/>
    </row>
    <row r="43" spans="2:57">
      <c r="B43" s="18"/>
      <c r="AR43" s="18"/>
    </row>
    <row r="44" spans="2:57">
      <c r="B44" s="18"/>
      <c r="AR44" s="18"/>
    </row>
    <row r="45" spans="2:57">
      <c r="B45" s="18"/>
      <c r="AR45" s="18"/>
    </row>
    <row r="46" spans="2:57">
      <c r="B46" s="18"/>
      <c r="AR46" s="18"/>
    </row>
    <row r="47" spans="2:57" s="1" customFormat="1" ht="12.75">
      <c r="B47" s="29"/>
      <c r="D47" s="40" t="s">
        <v>51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40" t="s">
        <v>52</v>
      </c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40" t="s">
        <v>51</v>
      </c>
      <c r="AI47" s="31"/>
      <c r="AJ47" s="31"/>
      <c r="AK47" s="31"/>
      <c r="AL47" s="31"/>
      <c r="AM47" s="40" t="s">
        <v>52</v>
      </c>
      <c r="AN47" s="31"/>
      <c r="AO47" s="31"/>
      <c r="AR47" s="29"/>
    </row>
    <row r="48" spans="2:57" s="1" customFormat="1">
      <c r="B48" s="29"/>
      <c r="AR48" s="29"/>
    </row>
    <row r="49" spans="2:56" s="1" customFormat="1" ht="6.95" customHeight="1"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29"/>
    </row>
    <row r="53" spans="2:56" s="1" customFormat="1" ht="6.95" customHeight="1"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29"/>
    </row>
    <row r="54" spans="2:56" s="1" customFormat="1" ht="24.95" customHeight="1">
      <c r="B54" s="29"/>
      <c r="C54" s="19" t="s">
        <v>55</v>
      </c>
      <c r="AR54" s="29"/>
    </row>
    <row r="55" spans="2:56" s="1" customFormat="1" ht="6.95" customHeight="1">
      <c r="B55" s="29"/>
      <c r="AR55" s="29"/>
    </row>
    <row r="56" spans="2:56" s="3" customFormat="1" ht="12" customHeight="1">
      <c r="B56" s="45"/>
      <c r="C56" s="24" t="s">
        <v>13</v>
      </c>
      <c r="L56" s="3" t="str">
        <f>K5</f>
        <v>2024-07-15</v>
      </c>
      <c r="AR56" s="45"/>
    </row>
    <row r="57" spans="2:56" s="194" customFormat="1" ht="36.950000000000003" customHeight="1">
      <c r="B57" s="195"/>
      <c r="C57" s="196" t="s">
        <v>16</v>
      </c>
      <c r="L57" s="227" t="str">
        <f>K6</f>
        <v>KUTNÁ HORA - PARC. Č. 294 - ÚPRAVA PROSTOR PO VŠ - PENZION</v>
      </c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R57" s="195"/>
    </row>
    <row r="58" spans="2:56" s="1" customFormat="1" ht="6.95" customHeight="1">
      <c r="B58" s="29"/>
      <c r="AR58" s="29"/>
    </row>
    <row r="59" spans="2:56" s="1" customFormat="1" ht="12" customHeight="1">
      <c r="B59" s="29"/>
      <c r="C59" s="24" t="s">
        <v>20</v>
      </c>
      <c r="L59" s="46" t="str">
        <f>IF(K8="","",K8)</f>
        <v>KUTNÁ HORA</v>
      </c>
      <c r="AI59" s="24" t="s">
        <v>22</v>
      </c>
      <c r="AM59" s="233">
        <f>IF(AN8= "","",AN8)</f>
        <v>45775</v>
      </c>
      <c r="AN59" s="233"/>
      <c r="AR59" s="29"/>
    </row>
    <row r="60" spans="2:56" s="1" customFormat="1" ht="6.95" customHeight="1">
      <c r="B60" s="29"/>
      <c r="AR60" s="29"/>
    </row>
    <row r="61" spans="2:56" s="1" customFormat="1" ht="25.7" customHeight="1">
      <c r="B61" s="29"/>
      <c r="C61" s="24" t="s">
        <v>23</v>
      </c>
      <c r="L61" s="3" t="str">
        <f>IF(E11= "","",E11)</f>
        <v>GASK, BARBORSKÁ 51-53, KUTNÁ HORA</v>
      </c>
      <c r="AI61" s="24" t="s">
        <v>29</v>
      </c>
      <c r="AM61" s="234" t="str">
        <f>IF(E17="","",E17)</f>
        <v>KODET ARCHITEKTI S.R.O.</v>
      </c>
      <c r="AN61" s="235"/>
      <c r="AO61" s="235"/>
      <c r="AP61" s="235"/>
      <c r="AR61" s="29"/>
      <c r="AS61" s="222" t="s">
        <v>56</v>
      </c>
      <c r="AT61" s="223"/>
      <c r="AU61" s="48"/>
      <c r="AV61" s="48"/>
      <c r="AW61" s="48"/>
      <c r="AX61" s="48"/>
      <c r="AY61" s="48"/>
      <c r="AZ61" s="48"/>
      <c r="BA61" s="48"/>
      <c r="BB61" s="48"/>
      <c r="BC61" s="48"/>
      <c r="BD61" s="49"/>
    </row>
    <row r="62" spans="2:56" s="1" customFormat="1" ht="15.2" customHeight="1">
      <c r="B62" s="29"/>
      <c r="C62" s="24" t="s">
        <v>27</v>
      </c>
      <c r="L62" s="3" t="str">
        <f>IF(E14= "Vyplň údaj","",E14)</f>
        <v/>
      </c>
      <c r="AI62" s="24" t="s">
        <v>32</v>
      </c>
      <c r="AM62" s="234" t="str">
        <f>IF(E20="","",E20)</f>
        <v>J. JEDLIČKOVÁ</v>
      </c>
      <c r="AN62" s="235"/>
      <c r="AO62" s="235"/>
      <c r="AP62" s="235"/>
      <c r="AR62" s="29"/>
      <c r="AS62" s="224"/>
      <c r="AT62" s="225"/>
      <c r="BD62" s="50"/>
    </row>
    <row r="63" spans="2:56" s="1" customFormat="1" ht="10.9" customHeight="1">
      <c r="B63" s="29"/>
      <c r="AR63" s="29"/>
      <c r="AS63" s="224"/>
      <c r="AT63" s="225"/>
      <c r="BD63" s="50"/>
    </row>
    <row r="64" spans="2:56" s="1" customFormat="1" ht="29.25" customHeight="1">
      <c r="B64" s="29"/>
      <c r="C64" s="200" t="s">
        <v>57</v>
      </c>
      <c r="D64" s="199"/>
      <c r="E64" s="199"/>
      <c r="F64" s="199"/>
      <c r="G64" s="199"/>
      <c r="H64" s="51"/>
      <c r="I64" s="198" t="s">
        <v>58</v>
      </c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221" t="s">
        <v>59</v>
      </c>
      <c r="AH64" s="199"/>
      <c r="AI64" s="199"/>
      <c r="AJ64" s="199"/>
      <c r="AK64" s="199"/>
      <c r="AL64" s="199"/>
      <c r="AM64" s="199"/>
      <c r="AN64" s="198" t="s">
        <v>60</v>
      </c>
      <c r="AO64" s="199"/>
      <c r="AP64" s="236"/>
      <c r="AQ64" s="52" t="s">
        <v>61</v>
      </c>
      <c r="AR64" s="29"/>
      <c r="AS64" s="53" t="s">
        <v>62</v>
      </c>
      <c r="AT64" s="54" t="s">
        <v>63</v>
      </c>
      <c r="AU64" s="54" t="s">
        <v>64</v>
      </c>
      <c r="AV64" s="54" t="s">
        <v>65</v>
      </c>
      <c r="AW64" s="54" t="s">
        <v>66</v>
      </c>
      <c r="AX64" s="54" t="s">
        <v>67</v>
      </c>
      <c r="AY64" s="54" t="s">
        <v>68</v>
      </c>
      <c r="AZ64" s="54" t="s">
        <v>69</v>
      </c>
      <c r="BA64" s="54" t="s">
        <v>70</v>
      </c>
      <c r="BB64" s="54" t="s">
        <v>71</v>
      </c>
      <c r="BC64" s="54" t="s">
        <v>72</v>
      </c>
      <c r="BD64" s="55" t="s">
        <v>73</v>
      </c>
    </row>
    <row r="65" spans="1:91" s="1" customFormat="1" ht="10.9" customHeight="1">
      <c r="B65" s="29"/>
      <c r="AR65" s="29"/>
      <c r="AS65" s="56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9"/>
    </row>
    <row r="66" spans="1:91" s="4" customFormat="1" ht="50.25" customHeight="1">
      <c r="B66" s="57"/>
      <c r="C66" s="58" t="s">
        <v>74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229">
        <f>ROUND(SUM(AG67:AG76),0)</f>
        <v>0</v>
      </c>
      <c r="AH66" s="229"/>
      <c r="AI66" s="229"/>
      <c r="AJ66" s="229"/>
      <c r="AK66" s="229"/>
      <c r="AL66" s="229"/>
      <c r="AM66" s="229"/>
      <c r="AN66" s="226">
        <f t="shared" ref="AN66:AN76" si="0">SUM(AG66,AT66)</f>
        <v>0</v>
      </c>
      <c r="AO66" s="226"/>
      <c r="AP66" s="226"/>
      <c r="AQ66" s="61" t="s">
        <v>1</v>
      </c>
      <c r="AR66" s="57"/>
      <c r="AS66" s="62">
        <f>ROUND(SUM(AS67:AS76),0)</f>
        <v>0</v>
      </c>
      <c r="AT66" s="63">
        <f t="shared" ref="AT66:AT76" si="1">ROUND(SUM(AV66:AW66),0)</f>
        <v>0</v>
      </c>
      <c r="AU66" s="64">
        <f>ROUND(SUM(AU67:AU76),5)</f>
        <v>0</v>
      </c>
      <c r="AV66" s="63">
        <f>ROUND(AZ66*L29,0)</f>
        <v>0</v>
      </c>
      <c r="AW66" s="63">
        <f>ROUND(BA66*L30,0)</f>
        <v>0</v>
      </c>
      <c r="AX66" s="63">
        <f>ROUND(BB66*L29,0)</f>
        <v>0</v>
      </c>
      <c r="AY66" s="63">
        <f>ROUND(BC66*L30,0)</f>
        <v>0</v>
      </c>
      <c r="AZ66" s="63">
        <f>ROUND(SUM(AZ67:AZ76),0)</f>
        <v>0</v>
      </c>
      <c r="BA66" s="63">
        <f>ROUND(SUM(BA67:BA76),0)</f>
        <v>0</v>
      </c>
      <c r="BB66" s="63">
        <f>ROUND(SUM(BB67:BB76),0)</f>
        <v>0</v>
      </c>
      <c r="BC66" s="63">
        <f>ROUND(SUM(BC67:BC76),0)</f>
        <v>0</v>
      </c>
      <c r="BD66" s="65">
        <f>ROUND(SUM(BD67:BD76),0)</f>
        <v>0</v>
      </c>
      <c r="BS66" s="66" t="s">
        <v>75</v>
      </c>
      <c r="BT66" s="66" t="s">
        <v>76</v>
      </c>
      <c r="BU66" s="67" t="s">
        <v>77</v>
      </c>
      <c r="BV66" s="66" t="s">
        <v>78</v>
      </c>
      <c r="BW66" s="66" t="s">
        <v>4</v>
      </c>
      <c r="BX66" s="66" t="s">
        <v>79</v>
      </c>
      <c r="CL66" s="66" t="s">
        <v>1</v>
      </c>
    </row>
    <row r="67" spans="1:91" s="5" customFormat="1" ht="16.5" customHeight="1">
      <c r="A67" s="68" t="s">
        <v>80</v>
      </c>
      <c r="B67" s="69"/>
      <c r="C67" s="70"/>
      <c r="D67" s="197" t="s">
        <v>81</v>
      </c>
      <c r="E67" s="197"/>
      <c r="F67" s="197"/>
      <c r="G67" s="197"/>
      <c r="H67" s="197"/>
      <c r="I67" s="71"/>
      <c r="J67" s="197" t="s">
        <v>82</v>
      </c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219">
        <f>'01 - STAVEBNÍ ÚPRAVY'!J30</f>
        <v>0</v>
      </c>
      <c r="AH67" s="220"/>
      <c r="AI67" s="220"/>
      <c r="AJ67" s="220"/>
      <c r="AK67" s="220"/>
      <c r="AL67" s="220"/>
      <c r="AM67" s="220"/>
      <c r="AN67" s="219">
        <f t="shared" si="0"/>
        <v>0</v>
      </c>
      <c r="AO67" s="220"/>
      <c r="AP67" s="220"/>
      <c r="AQ67" s="72" t="s">
        <v>83</v>
      </c>
      <c r="AR67" s="69"/>
      <c r="AS67" s="73">
        <v>0</v>
      </c>
      <c r="AT67" s="74">
        <f t="shared" si="1"/>
        <v>0</v>
      </c>
      <c r="AU67" s="75">
        <f>'01 - STAVEBNÍ ÚPRAVY'!P140</f>
        <v>0</v>
      </c>
      <c r="AV67" s="74">
        <f>'01 - STAVEBNÍ ÚPRAVY'!J33</f>
        <v>0</v>
      </c>
      <c r="AW67" s="74">
        <f>'01 - STAVEBNÍ ÚPRAVY'!J34</f>
        <v>0</v>
      </c>
      <c r="AX67" s="74">
        <f>'01 - STAVEBNÍ ÚPRAVY'!J35</f>
        <v>0</v>
      </c>
      <c r="AY67" s="74">
        <f>'01 - STAVEBNÍ ÚPRAVY'!J36</f>
        <v>0</v>
      </c>
      <c r="AZ67" s="74">
        <f>'01 - STAVEBNÍ ÚPRAVY'!F33</f>
        <v>0</v>
      </c>
      <c r="BA67" s="74">
        <f>'01 - STAVEBNÍ ÚPRAVY'!F34</f>
        <v>0</v>
      </c>
      <c r="BB67" s="74">
        <f>'01 - STAVEBNÍ ÚPRAVY'!F35</f>
        <v>0</v>
      </c>
      <c r="BC67" s="74">
        <f>'01 - STAVEBNÍ ÚPRAVY'!F36</f>
        <v>0</v>
      </c>
      <c r="BD67" s="76">
        <f>'01 - STAVEBNÍ ÚPRAVY'!F37</f>
        <v>0</v>
      </c>
      <c r="BT67" s="77" t="s">
        <v>6</v>
      </c>
      <c r="BV67" s="77" t="s">
        <v>78</v>
      </c>
      <c r="BW67" s="77" t="s">
        <v>84</v>
      </c>
      <c r="BX67" s="77" t="s">
        <v>4</v>
      </c>
      <c r="CL67" s="77" t="s">
        <v>1</v>
      </c>
      <c r="CM67" s="77" t="s">
        <v>85</v>
      </c>
    </row>
    <row r="68" spans="1:91" s="5" customFormat="1" ht="16.5" customHeight="1">
      <c r="A68" s="68" t="s">
        <v>80</v>
      </c>
      <c r="B68" s="69"/>
      <c r="C68" s="70"/>
      <c r="D68" s="197" t="s">
        <v>86</v>
      </c>
      <c r="E68" s="197"/>
      <c r="F68" s="197"/>
      <c r="G68" s="197"/>
      <c r="H68" s="197"/>
      <c r="I68" s="71"/>
      <c r="J68" s="197" t="s">
        <v>87</v>
      </c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219">
        <f>'02 - TRUHLÁŘSKÉ VÝROBKY'!J30</f>
        <v>0</v>
      </c>
      <c r="AH68" s="220"/>
      <c r="AI68" s="220"/>
      <c r="AJ68" s="220"/>
      <c r="AK68" s="220"/>
      <c r="AL68" s="220"/>
      <c r="AM68" s="220"/>
      <c r="AN68" s="219">
        <f t="shared" si="0"/>
        <v>0</v>
      </c>
      <c r="AO68" s="220"/>
      <c r="AP68" s="220"/>
      <c r="AQ68" s="72" t="s">
        <v>83</v>
      </c>
      <c r="AR68" s="69"/>
      <c r="AS68" s="73">
        <v>0</v>
      </c>
      <c r="AT68" s="74">
        <f t="shared" si="1"/>
        <v>0</v>
      </c>
      <c r="AU68" s="75">
        <f>'02 - TRUHLÁŘSKÉ VÝROBKY'!P117</f>
        <v>0</v>
      </c>
      <c r="AV68" s="74">
        <f>'02 - TRUHLÁŘSKÉ VÝROBKY'!J33</f>
        <v>0</v>
      </c>
      <c r="AW68" s="74">
        <f>'02 - TRUHLÁŘSKÉ VÝROBKY'!J34</f>
        <v>0</v>
      </c>
      <c r="AX68" s="74">
        <f>'02 - TRUHLÁŘSKÉ VÝROBKY'!J35</f>
        <v>0</v>
      </c>
      <c r="AY68" s="74">
        <f>'02 - TRUHLÁŘSKÉ VÝROBKY'!J36</f>
        <v>0</v>
      </c>
      <c r="AZ68" s="74">
        <f>'02 - TRUHLÁŘSKÉ VÝROBKY'!F33</f>
        <v>0</v>
      </c>
      <c r="BA68" s="74">
        <f>'02 - TRUHLÁŘSKÉ VÝROBKY'!F34</f>
        <v>0</v>
      </c>
      <c r="BB68" s="74">
        <f>'02 - TRUHLÁŘSKÉ VÝROBKY'!F35</f>
        <v>0</v>
      </c>
      <c r="BC68" s="74">
        <f>'02 - TRUHLÁŘSKÉ VÝROBKY'!F36</f>
        <v>0</v>
      </c>
      <c r="BD68" s="76">
        <f>'02 - TRUHLÁŘSKÉ VÝROBKY'!F37</f>
        <v>0</v>
      </c>
      <c r="BT68" s="77" t="s">
        <v>6</v>
      </c>
      <c r="BV68" s="77" t="s">
        <v>78</v>
      </c>
      <c r="BW68" s="77" t="s">
        <v>88</v>
      </c>
      <c r="BX68" s="77" t="s">
        <v>4</v>
      </c>
      <c r="CL68" s="77" t="s">
        <v>1</v>
      </c>
      <c r="CM68" s="77" t="s">
        <v>85</v>
      </c>
    </row>
    <row r="69" spans="1:91" s="5" customFormat="1" ht="16.5" customHeight="1">
      <c r="A69" s="68" t="s">
        <v>80</v>
      </c>
      <c r="B69" s="69"/>
      <c r="C69" s="70"/>
      <c r="D69" s="197" t="s">
        <v>89</v>
      </c>
      <c r="E69" s="197"/>
      <c r="F69" s="197"/>
      <c r="G69" s="197"/>
      <c r="H69" s="197"/>
      <c r="I69" s="71"/>
      <c r="J69" s="197" t="s">
        <v>90</v>
      </c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219">
        <f>'03 - ZDRAVOTNÍ TECHNIKA'!J30</f>
        <v>0</v>
      </c>
      <c r="AH69" s="220"/>
      <c r="AI69" s="220"/>
      <c r="AJ69" s="220"/>
      <c r="AK69" s="220"/>
      <c r="AL69" s="220"/>
      <c r="AM69" s="220"/>
      <c r="AN69" s="219">
        <f t="shared" si="0"/>
        <v>0</v>
      </c>
      <c r="AO69" s="220"/>
      <c r="AP69" s="220"/>
      <c r="AQ69" s="72" t="s">
        <v>83</v>
      </c>
      <c r="AR69" s="69"/>
      <c r="AS69" s="73">
        <v>0</v>
      </c>
      <c r="AT69" s="74">
        <f t="shared" si="1"/>
        <v>0</v>
      </c>
      <c r="AU69" s="75">
        <f>'03 - ZDRAVOTNÍ TECHNIKA'!P120</f>
        <v>0</v>
      </c>
      <c r="AV69" s="74">
        <f>'03 - ZDRAVOTNÍ TECHNIKA'!J33</f>
        <v>0</v>
      </c>
      <c r="AW69" s="74">
        <f>'03 - ZDRAVOTNÍ TECHNIKA'!J34</f>
        <v>0</v>
      </c>
      <c r="AX69" s="74">
        <f>'03 - ZDRAVOTNÍ TECHNIKA'!J35</f>
        <v>0</v>
      </c>
      <c r="AY69" s="74">
        <f>'03 - ZDRAVOTNÍ TECHNIKA'!J36</f>
        <v>0</v>
      </c>
      <c r="AZ69" s="74">
        <f>'03 - ZDRAVOTNÍ TECHNIKA'!F33</f>
        <v>0</v>
      </c>
      <c r="BA69" s="74">
        <f>'03 - ZDRAVOTNÍ TECHNIKA'!F34</f>
        <v>0</v>
      </c>
      <c r="BB69" s="74">
        <f>'03 - ZDRAVOTNÍ TECHNIKA'!F35</f>
        <v>0</v>
      </c>
      <c r="BC69" s="74">
        <f>'03 - ZDRAVOTNÍ TECHNIKA'!F36</f>
        <v>0</v>
      </c>
      <c r="BD69" s="76">
        <f>'03 - ZDRAVOTNÍ TECHNIKA'!F37</f>
        <v>0</v>
      </c>
      <c r="BT69" s="77" t="s">
        <v>6</v>
      </c>
      <c r="BV69" s="77" t="s">
        <v>78</v>
      </c>
      <c r="BW69" s="77" t="s">
        <v>91</v>
      </c>
      <c r="BX69" s="77" t="s">
        <v>4</v>
      </c>
      <c r="CL69" s="77" t="s">
        <v>1</v>
      </c>
      <c r="CM69" s="77" t="s">
        <v>85</v>
      </c>
    </row>
    <row r="70" spans="1:91" s="5" customFormat="1" ht="16.5" customHeight="1">
      <c r="A70" s="68" t="s">
        <v>80</v>
      </c>
      <c r="B70" s="69"/>
      <c r="C70" s="70"/>
      <c r="D70" s="197" t="s">
        <v>92</v>
      </c>
      <c r="E70" s="197"/>
      <c r="F70" s="197"/>
      <c r="G70" s="197"/>
      <c r="H70" s="197"/>
      <c r="I70" s="71"/>
      <c r="J70" s="197" t="s">
        <v>93</v>
      </c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219">
        <f>'04 - ELEKTRO - SILNOPROUD'!J30</f>
        <v>0</v>
      </c>
      <c r="AH70" s="220"/>
      <c r="AI70" s="220"/>
      <c r="AJ70" s="220"/>
      <c r="AK70" s="220"/>
      <c r="AL70" s="220"/>
      <c r="AM70" s="220"/>
      <c r="AN70" s="219">
        <f t="shared" si="0"/>
        <v>0</v>
      </c>
      <c r="AO70" s="220"/>
      <c r="AP70" s="220"/>
      <c r="AQ70" s="72" t="s">
        <v>83</v>
      </c>
      <c r="AR70" s="69"/>
      <c r="AS70" s="73">
        <v>0</v>
      </c>
      <c r="AT70" s="74">
        <f t="shared" si="1"/>
        <v>0</v>
      </c>
      <c r="AU70" s="75">
        <f>'04 - ELEKTRO - SILNOPROUD'!P121</f>
        <v>0</v>
      </c>
      <c r="AV70" s="74">
        <f>'04 - ELEKTRO - SILNOPROUD'!J33</f>
        <v>0</v>
      </c>
      <c r="AW70" s="74">
        <f>'04 - ELEKTRO - SILNOPROUD'!J34</f>
        <v>0</v>
      </c>
      <c r="AX70" s="74">
        <f>'04 - ELEKTRO - SILNOPROUD'!J35</f>
        <v>0</v>
      </c>
      <c r="AY70" s="74">
        <f>'04 - ELEKTRO - SILNOPROUD'!J36</f>
        <v>0</v>
      </c>
      <c r="AZ70" s="74">
        <f>'04 - ELEKTRO - SILNOPROUD'!F33</f>
        <v>0</v>
      </c>
      <c r="BA70" s="74">
        <f>'04 - ELEKTRO - SILNOPROUD'!F34</f>
        <v>0</v>
      </c>
      <c r="BB70" s="74">
        <f>'04 - ELEKTRO - SILNOPROUD'!F35</f>
        <v>0</v>
      </c>
      <c r="BC70" s="74">
        <f>'04 - ELEKTRO - SILNOPROUD'!F36</f>
        <v>0</v>
      </c>
      <c r="BD70" s="76">
        <f>'04 - ELEKTRO - SILNOPROUD'!F37</f>
        <v>0</v>
      </c>
      <c r="BT70" s="77" t="s">
        <v>6</v>
      </c>
      <c r="BV70" s="77" t="s">
        <v>78</v>
      </c>
      <c r="BW70" s="77" t="s">
        <v>94</v>
      </c>
      <c r="BX70" s="77" t="s">
        <v>4</v>
      </c>
      <c r="CL70" s="77" t="s">
        <v>1</v>
      </c>
      <c r="CM70" s="77" t="s">
        <v>85</v>
      </c>
    </row>
    <row r="71" spans="1:91" s="5" customFormat="1" ht="16.5" customHeight="1">
      <c r="A71" s="68" t="s">
        <v>80</v>
      </c>
      <c r="B71" s="69"/>
      <c r="C71" s="70"/>
      <c r="D71" s="197" t="s">
        <v>95</v>
      </c>
      <c r="E71" s="197"/>
      <c r="F71" s="197"/>
      <c r="G71" s="197"/>
      <c r="H71" s="197"/>
      <c r="I71" s="71"/>
      <c r="J71" s="197" t="s">
        <v>96</v>
      </c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219">
        <f>'05 - ELEKTRO - SLABOPROUD'!J30</f>
        <v>0</v>
      </c>
      <c r="AH71" s="220"/>
      <c r="AI71" s="220"/>
      <c r="AJ71" s="220"/>
      <c r="AK71" s="220"/>
      <c r="AL71" s="220"/>
      <c r="AM71" s="220"/>
      <c r="AN71" s="219">
        <f t="shared" si="0"/>
        <v>0</v>
      </c>
      <c r="AO71" s="220"/>
      <c r="AP71" s="220"/>
      <c r="AQ71" s="72" t="s">
        <v>83</v>
      </c>
      <c r="AR71" s="69"/>
      <c r="AS71" s="73">
        <v>0</v>
      </c>
      <c r="AT71" s="74">
        <f t="shared" si="1"/>
        <v>0</v>
      </c>
      <c r="AU71" s="75">
        <f>'05 - ELEKTRO - SLABOPROUD'!P131</f>
        <v>0</v>
      </c>
      <c r="AV71" s="74">
        <f>'05 - ELEKTRO - SLABOPROUD'!J33</f>
        <v>0</v>
      </c>
      <c r="AW71" s="74">
        <f>'05 - ELEKTRO - SLABOPROUD'!J34</f>
        <v>0</v>
      </c>
      <c r="AX71" s="74">
        <f>'05 - ELEKTRO - SLABOPROUD'!J35</f>
        <v>0</v>
      </c>
      <c r="AY71" s="74">
        <f>'05 - ELEKTRO - SLABOPROUD'!J36</f>
        <v>0</v>
      </c>
      <c r="AZ71" s="74">
        <f>'05 - ELEKTRO - SLABOPROUD'!F33</f>
        <v>0</v>
      </c>
      <c r="BA71" s="74">
        <f>'05 - ELEKTRO - SLABOPROUD'!F34</f>
        <v>0</v>
      </c>
      <c r="BB71" s="74">
        <f>'05 - ELEKTRO - SLABOPROUD'!F35</f>
        <v>0</v>
      </c>
      <c r="BC71" s="74">
        <f>'05 - ELEKTRO - SLABOPROUD'!F36</f>
        <v>0</v>
      </c>
      <c r="BD71" s="76">
        <f>'05 - ELEKTRO - SLABOPROUD'!F37</f>
        <v>0</v>
      </c>
      <c r="BT71" s="77" t="s">
        <v>6</v>
      </c>
      <c r="BV71" s="77" t="s">
        <v>78</v>
      </c>
      <c r="BW71" s="77" t="s">
        <v>97</v>
      </c>
      <c r="BX71" s="77" t="s">
        <v>4</v>
      </c>
      <c r="CL71" s="77" t="s">
        <v>1</v>
      </c>
      <c r="CM71" s="77" t="s">
        <v>85</v>
      </c>
    </row>
    <row r="72" spans="1:91" s="5" customFormat="1" ht="16.5" customHeight="1">
      <c r="A72" s="68" t="s">
        <v>80</v>
      </c>
      <c r="B72" s="69"/>
      <c r="C72" s="70"/>
      <c r="D72" s="197" t="s">
        <v>98</v>
      </c>
      <c r="E72" s="197"/>
      <c r="F72" s="197"/>
      <c r="G72" s="197"/>
      <c r="H72" s="197"/>
      <c r="I72" s="71"/>
      <c r="J72" s="197" t="s">
        <v>99</v>
      </c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219">
        <f>'06 - VYTÁPĚNÍ'!J30</f>
        <v>0</v>
      </c>
      <c r="AH72" s="220"/>
      <c r="AI72" s="220"/>
      <c r="AJ72" s="220"/>
      <c r="AK72" s="220"/>
      <c r="AL72" s="220"/>
      <c r="AM72" s="220"/>
      <c r="AN72" s="219">
        <f t="shared" si="0"/>
        <v>0</v>
      </c>
      <c r="AO72" s="220"/>
      <c r="AP72" s="220"/>
      <c r="AQ72" s="72" t="s">
        <v>83</v>
      </c>
      <c r="AR72" s="69"/>
      <c r="AS72" s="73">
        <v>0</v>
      </c>
      <c r="AT72" s="74">
        <f t="shared" si="1"/>
        <v>0</v>
      </c>
      <c r="AU72" s="75">
        <f>'06 - VYTÁPĚNÍ'!P121</f>
        <v>0</v>
      </c>
      <c r="AV72" s="74">
        <f>'06 - VYTÁPĚNÍ'!J33</f>
        <v>0</v>
      </c>
      <c r="AW72" s="74">
        <f>'06 - VYTÁPĚNÍ'!J34</f>
        <v>0</v>
      </c>
      <c r="AX72" s="74">
        <f>'06 - VYTÁPĚNÍ'!J35</f>
        <v>0</v>
      </c>
      <c r="AY72" s="74">
        <f>'06 - VYTÁPĚNÍ'!J36</f>
        <v>0</v>
      </c>
      <c r="AZ72" s="74">
        <f>'06 - VYTÁPĚNÍ'!F33</f>
        <v>0</v>
      </c>
      <c r="BA72" s="74">
        <f>'06 - VYTÁPĚNÍ'!F34</f>
        <v>0</v>
      </c>
      <c r="BB72" s="74">
        <f>'06 - VYTÁPĚNÍ'!F35</f>
        <v>0</v>
      </c>
      <c r="BC72" s="74">
        <f>'06 - VYTÁPĚNÍ'!F36</f>
        <v>0</v>
      </c>
      <c r="BD72" s="76">
        <f>'06 - VYTÁPĚNÍ'!F37</f>
        <v>0</v>
      </c>
      <c r="BT72" s="77" t="s">
        <v>6</v>
      </c>
      <c r="BV72" s="77" t="s">
        <v>78</v>
      </c>
      <c r="BW72" s="77" t="s">
        <v>100</v>
      </c>
      <c r="BX72" s="77" t="s">
        <v>4</v>
      </c>
      <c r="CL72" s="77" t="s">
        <v>1</v>
      </c>
      <c r="CM72" s="77" t="s">
        <v>85</v>
      </c>
    </row>
    <row r="73" spans="1:91" s="5" customFormat="1" ht="16.5" customHeight="1">
      <c r="A73" s="68" t="s">
        <v>80</v>
      </c>
      <c r="B73" s="69"/>
      <c r="C73" s="70"/>
      <c r="D73" s="197" t="s">
        <v>101</v>
      </c>
      <c r="E73" s="197"/>
      <c r="F73" s="197"/>
      <c r="G73" s="197"/>
      <c r="H73" s="197"/>
      <c r="I73" s="71"/>
      <c r="J73" s="197" t="s">
        <v>102</v>
      </c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219">
        <f>'07 - VZDUCHOTECHNIKA'!J30</f>
        <v>0</v>
      </c>
      <c r="AH73" s="220"/>
      <c r="AI73" s="220"/>
      <c r="AJ73" s="220"/>
      <c r="AK73" s="220"/>
      <c r="AL73" s="220"/>
      <c r="AM73" s="220"/>
      <c r="AN73" s="219">
        <f t="shared" si="0"/>
        <v>0</v>
      </c>
      <c r="AO73" s="220"/>
      <c r="AP73" s="220"/>
      <c r="AQ73" s="72" t="s">
        <v>83</v>
      </c>
      <c r="AR73" s="69"/>
      <c r="AS73" s="73">
        <v>0</v>
      </c>
      <c r="AT73" s="74">
        <f t="shared" si="1"/>
        <v>0</v>
      </c>
      <c r="AU73" s="75">
        <f>'07 - VZDUCHOTECHNIKA'!P118</f>
        <v>0</v>
      </c>
      <c r="AV73" s="74">
        <f>'07 - VZDUCHOTECHNIKA'!J33</f>
        <v>0</v>
      </c>
      <c r="AW73" s="74">
        <f>'07 - VZDUCHOTECHNIKA'!J34</f>
        <v>0</v>
      </c>
      <c r="AX73" s="74">
        <f>'07 - VZDUCHOTECHNIKA'!J35</f>
        <v>0</v>
      </c>
      <c r="AY73" s="74">
        <f>'07 - VZDUCHOTECHNIKA'!J36</f>
        <v>0</v>
      </c>
      <c r="AZ73" s="74">
        <f>'07 - VZDUCHOTECHNIKA'!F33</f>
        <v>0</v>
      </c>
      <c r="BA73" s="74">
        <f>'07 - VZDUCHOTECHNIKA'!F34</f>
        <v>0</v>
      </c>
      <c r="BB73" s="74">
        <f>'07 - VZDUCHOTECHNIKA'!F35</f>
        <v>0</v>
      </c>
      <c r="BC73" s="74">
        <f>'07 - VZDUCHOTECHNIKA'!F36</f>
        <v>0</v>
      </c>
      <c r="BD73" s="76">
        <f>'07 - VZDUCHOTECHNIKA'!F37</f>
        <v>0</v>
      </c>
      <c r="BT73" s="77" t="s">
        <v>6</v>
      </c>
      <c r="BV73" s="77" t="s">
        <v>78</v>
      </c>
      <c r="BW73" s="77" t="s">
        <v>103</v>
      </c>
      <c r="BX73" s="77" t="s">
        <v>4</v>
      </c>
      <c r="CL73" s="77" t="s">
        <v>1</v>
      </c>
      <c r="CM73" s="77" t="s">
        <v>85</v>
      </c>
    </row>
    <row r="74" spans="1:91" s="5" customFormat="1" ht="16.5" customHeight="1">
      <c r="A74" s="68" t="s">
        <v>80</v>
      </c>
      <c r="B74" s="69"/>
      <c r="C74" s="70"/>
      <c r="D74" s="197" t="s">
        <v>104</v>
      </c>
      <c r="E74" s="197"/>
      <c r="F74" s="197"/>
      <c r="G74" s="197"/>
      <c r="H74" s="197"/>
      <c r="I74" s="71"/>
      <c r="J74" s="197" t="s">
        <v>2940</v>
      </c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219">
        <f>'08 - INTERIEROVÉ VYBAVENÍ'!J30</f>
        <v>0</v>
      </c>
      <c r="AH74" s="220"/>
      <c r="AI74" s="220"/>
      <c r="AJ74" s="220"/>
      <c r="AK74" s="220"/>
      <c r="AL74" s="220"/>
      <c r="AM74" s="220"/>
      <c r="AN74" s="219">
        <f t="shared" si="0"/>
        <v>0</v>
      </c>
      <c r="AO74" s="220"/>
      <c r="AP74" s="220"/>
      <c r="AQ74" s="72" t="s">
        <v>83</v>
      </c>
      <c r="AR74" s="69"/>
      <c r="AS74" s="73">
        <v>0</v>
      </c>
      <c r="AT74" s="74">
        <f t="shared" si="1"/>
        <v>0</v>
      </c>
      <c r="AU74" s="75">
        <f>'08 - INTERIEROVÉ VYBAVENÍ'!P117</f>
        <v>0</v>
      </c>
      <c r="AV74" s="74">
        <f>'08 - INTERIEROVÉ VYBAVENÍ'!J33</f>
        <v>0</v>
      </c>
      <c r="AW74" s="74">
        <f>'08 - INTERIEROVÉ VYBAVENÍ'!J34</f>
        <v>0</v>
      </c>
      <c r="AX74" s="74">
        <f>'08 - INTERIEROVÉ VYBAVENÍ'!J35</f>
        <v>0</v>
      </c>
      <c r="AY74" s="74">
        <f>'08 - INTERIEROVÉ VYBAVENÍ'!J36</f>
        <v>0</v>
      </c>
      <c r="AZ74" s="74">
        <f>'08 - INTERIEROVÉ VYBAVENÍ'!F33</f>
        <v>0</v>
      </c>
      <c r="BA74" s="74">
        <f>'08 - INTERIEROVÉ VYBAVENÍ'!F34</f>
        <v>0</v>
      </c>
      <c r="BB74" s="74">
        <f>'08 - INTERIEROVÉ VYBAVENÍ'!F35</f>
        <v>0</v>
      </c>
      <c r="BC74" s="74">
        <f>'08 - INTERIEROVÉ VYBAVENÍ'!F36</f>
        <v>0</v>
      </c>
      <c r="BD74" s="76">
        <f>'08 - INTERIEROVÉ VYBAVENÍ'!F37</f>
        <v>0</v>
      </c>
      <c r="BT74" s="77" t="s">
        <v>6</v>
      </c>
      <c r="BV74" s="77" t="s">
        <v>78</v>
      </c>
      <c r="BW74" s="77" t="s">
        <v>105</v>
      </c>
      <c r="BX74" s="77" t="s">
        <v>4</v>
      </c>
      <c r="CL74" s="77" t="s">
        <v>1</v>
      </c>
      <c r="CM74" s="77" t="s">
        <v>85</v>
      </c>
    </row>
    <row r="75" spans="1:91" s="5" customFormat="1" ht="16.5" customHeight="1">
      <c r="A75" s="68" t="s">
        <v>80</v>
      </c>
      <c r="B75" s="69"/>
      <c r="C75" s="70"/>
      <c r="D75" s="197" t="s">
        <v>106</v>
      </c>
      <c r="E75" s="197"/>
      <c r="F75" s="197"/>
      <c r="G75" s="197"/>
      <c r="H75" s="197"/>
      <c r="I75" s="71"/>
      <c r="J75" s="197" t="s">
        <v>107</v>
      </c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219">
        <f>'09 - DOPRAVNÍ ZNAČENÍ'!J30</f>
        <v>0</v>
      </c>
      <c r="AH75" s="220"/>
      <c r="AI75" s="220"/>
      <c r="AJ75" s="220"/>
      <c r="AK75" s="220"/>
      <c r="AL75" s="220"/>
      <c r="AM75" s="220"/>
      <c r="AN75" s="219">
        <f t="shared" si="0"/>
        <v>0</v>
      </c>
      <c r="AO75" s="220"/>
      <c r="AP75" s="220"/>
      <c r="AQ75" s="72" t="s">
        <v>83</v>
      </c>
      <c r="AR75" s="69"/>
      <c r="AS75" s="73">
        <v>0</v>
      </c>
      <c r="AT75" s="74">
        <f t="shared" si="1"/>
        <v>0</v>
      </c>
      <c r="AU75" s="75">
        <f>'09 - DOPRAVNÍ ZNAČENÍ'!P117</f>
        <v>0</v>
      </c>
      <c r="AV75" s="74">
        <f>'09 - DOPRAVNÍ ZNAČENÍ'!J33</f>
        <v>0</v>
      </c>
      <c r="AW75" s="74">
        <f>'09 - DOPRAVNÍ ZNAČENÍ'!J34</f>
        <v>0</v>
      </c>
      <c r="AX75" s="74">
        <f>'09 - DOPRAVNÍ ZNAČENÍ'!J35</f>
        <v>0</v>
      </c>
      <c r="AY75" s="74">
        <f>'09 - DOPRAVNÍ ZNAČENÍ'!J36</f>
        <v>0</v>
      </c>
      <c r="AZ75" s="74">
        <f>'09 - DOPRAVNÍ ZNAČENÍ'!F33</f>
        <v>0</v>
      </c>
      <c r="BA75" s="74">
        <f>'09 - DOPRAVNÍ ZNAČENÍ'!F34</f>
        <v>0</v>
      </c>
      <c r="BB75" s="74">
        <f>'09 - DOPRAVNÍ ZNAČENÍ'!F35</f>
        <v>0</v>
      </c>
      <c r="BC75" s="74">
        <f>'09 - DOPRAVNÍ ZNAČENÍ'!F36</f>
        <v>0</v>
      </c>
      <c r="BD75" s="76">
        <f>'09 - DOPRAVNÍ ZNAČENÍ'!F37</f>
        <v>0</v>
      </c>
      <c r="BT75" s="77" t="s">
        <v>6</v>
      </c>
      <c r="BV75" s="77" t="s">
        <v>78</v>
      </c>
      <c r="BW75" s="77" t="s">
        <v>108</v>
      </c>
      <c r="BX75" s="77" t="s">
        <v>4</v>
      </c>
      <c r="CL75" s="77" t="s">
        <v>1</v>
      </c>
      <c r="CM75" s="77" t="s">
        <v>85</v>
      </c>
    </row>
    <row r="76" spans="1:91" s="5" customFormat="1" ht="16.5" customHeight="1">
      <c r="A76" s="68" t="s">
        <v>80</v>
      </c>
      <c r="B76" s="69"/>
      <c r="C76" s="70"/>
      <c r="D76" s="197" t="s">
        <v>109</v>
      </c>
      <c r="E76" s="197"/>
      <c r="F76" s="197"/>
      <c r="G76" s="197"/>
      <c r="H76" s="197"/>
      <c r="I76" s="71"/>
      <c r="J76" s="197" t="s">
        <v>110</v>
      </c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219">
        <f>'10 - VEDLEJŠÍ ROZPOČTOVÉ ...'!J30</f>
        <v>0</v>
      </c>
      <c r="AH76" s="220"/>
      <c r="AI76" s="220"/>
      <c r="AJ76" s="220"/>
      <c r="AK76" s="220"/>
      <c r="AL76" s="220"/>
      <c r="AM76" s="220"/>
      <c r="AN76" s="219">
        <f t="shared" si="0"/>
        <v>0</v>
      </c>
      <c r="AO76" s="220"/>
      <c r="AP76" s="220"/>
      <c r="AQ76" s="72" t="s">
        <v>83</v>
      </c>
      <c r="AR76" s="69"/>
      <c r="AS76" s="78">
        <v>0</v>
      </c>
      <c r="AT76" s="79">
        <f t="shared" si="1"/>
        <v>0</v>
      </c>
      <c r="AU76" s="80">
        <f>'10 - VEDLEJŠÍ ROZPOČTOVÉ ...'!P117</f>
        <v>0</v>
      </c>
      <c r="AV76" s="79">
        <f>'10 - VEDLEJŠÍ ROZPOČTOVÉ ...'!J33</f>
        <v>0</v>
      </c>
      <c r="AW76" s="79">
        <f>'10 - VEDLEJŠÍ ROZPOČTOVÉ ...'!J34</f>
        <v>0</v>
      </c>
      <c r="AX76" s="79">
        <f>'10 - VEDLEJŠÍ ROZPOČTOVÉ ...'!J35</f>
        <v>0</v>
      </c>
      <c r="AY76" s="79">
        <f>'10 - VEDLEJŠÍ ROZPOČTOVÉ ...'!J36</f>
        <v>0</v>
      </c>
      <c r="AZ76" s="79">
        <f>'10 - VEDLEJŠÍ ROZPOČTOVÉ ...'!F33</f>
        <v>0</v>
      </c>
      <c r="BA76" s="79">
        <f>'10 - VEDLEJŠÍ ROZPOČTOVÉ ...'!F34</f>
        <v>0</v>
      </c>
      <c r="BB76" s="79">
        <f>'10 - VEDLEJŠÍ ROZPOČTOVÉ ...'!F35</f>
        <v>0</v>
      </c>
      <c r="BC76" s="79">
        <f>'10 - VEDLEJŠÍ ROZPOČTOVÉ ...'!F36</f>
        <v>0</v>
      </c>
      <c r="BD76" s="81">
        <f>'10 - VEDLEJŠÍ ROZPOČTOVÉ ...'!F37</f>
        <v>0</v>
      </c>
      <c r="BT76" s="77" t="s">
        <v>6</v>
      </c>
      <c r="BV76" s="77" t="s">
        <v>78</v>
      </c>
      <c r="BW76" s="77" t="s">
        <v>111</v>
      </c>
      <c r="BX76" s="77" t="s">
        <v>4</v>
      </c>
      <c r="CL76" s="77" t="s">
        <v>1</v>
      </c>
      <c r="CM76" s="77" t="s">
        <v>85</v>
      </c>
    </row>
    <row r="77" spans="1:91" s="1" customFormat="1" ht="30" customHeight="1">
      <c r="B77" s="29"/>
      <c r="AR77" s="29"/>
    </row>
    <row r="78" spans="1:91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29"/>
    </row>
  </sheetData>
  <mergeCells count="78">
    <mergeCell ref="AG76:AM76"/>
    <mergeCell ref="AG68:AM68"/>
    <mergeCell ref="AG70:AM70"/>
    <mergeCell ref="AM59:AN59"/>
    <mergeCell ref="AM61:AP61"/>
    <mergeCell ref="AM62:AP62"/>
    <mergeCell ref="AN76:AP76"/>
    <mergeCell ref="AN75:AP75"/>
    <mergeCell ref="AN69:AP69"/>
    <mergeCell ref="AN64:AP64"/>
    <mergeCell ref="AN74:AP74"/>
    <mergeCell ref="AN73:AP73"/>
    <mergeCell ref="AN68:AP68"/>
    <mergeCell ref="AN72:AP72"/>
    <mergeCell ref="AN70:AP70"/>
    <mergeCell ref="AN71:AP71"/>
    <mergeCell ref="AR2:BE2"/>
    <mergeCell ref="AG75:AM75"/>
    <mergeCell ref="AG74:AM74"/>
    <mergeCell ref="AG64:AM64"/>
    <mergeCell ref="AG72:AM72"/>
    <mergeCell ref="AG67:AM67"/>
    <mergeCell ref="AG71:AM71"/>
    <mergeCell ref="AG73:AM73"/>
    <mergeCell ref="AG69:AM69"/>
    <mergeCell ref="AN67:AP67"/>
    <mergeCell ref="AS61:AT63"/>
    <mergeCell ref="AN66:AP66"/>
    <mergeCell ref="AK33:AO33"/>
    <mergeCell ref="L57:AO57"/>
    <mergeCell ref="AG66:AM66"/>
    <mergeCell ref="BE5:BE34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74:H74"/>
    <mergeCell ref="D75:H75"/>
    <mergeCell ref="D76:H76"/>
    <mergeCell ref="I64:AF64"/>
    <mergeCell ref="J73:AF73"/>
    <mergeCell ref="J72:AF72"/>
    <mergeCell ref="J74:AF74"/>
    <mergeCell ref="J75:AF75"/>
    <mergeCell ref="J71:AF71"/>
    <mergeCell ref="J69:AF69"/>
    <mergeCell ref="J70:AF70"/>
    <mergeCell ref="J76:AF76"/>
    <mergeCell ref="J68:AF68"/>
    <mergeCell ref="J67:AF67"/>
    <mergeCell ref="C64:G64"/>
    <mergeCell ref="D73:H73"/>
    <mergeCell ref="D70:H70"/>
    <mergeCell ref="D67:H67"/>
    <mergeCell ref="D71:H71"/>
    <mergeCell ref="D72:H72"/>
    <mergeCell ref="D68:H68"/>
    <mergeCell ref="D69:H69"/>
  </mergeCells>
  <hyperlinks>
    <hyperlink ref="A67" location="'01 - STAVEBNÍ ÚPRAVY'!C2" display="/" xr:uid="{00000000-0004-0000-0000-000000000000}"/>
    <hyperlink ref="A68" location="'02 - TRUHLÁŘSKÉ VÝROBKY'!C2" display="/" xr:uid="{00000000-0004-0000-0000-000001000000}"/>
    <hyperlink ref="A69" location="'03 - ZDRAVOTNÍ TECHNIKA'!C2" display="/" xr:uid="{00000000-0004-0000-0000-000002000000}"/>
    <hyperlink ref="A70" location="'04 - ELEKTRO - SILNOPROUD'!C2" display="/" xr:uid="{00000000-0004-0000-0000-000003000000}"/>
    <hyperlink ref="A71" location="'05 - ELEKTRO - SLABOPROUD'!C2" display="/" xr:uid="{00000000-0004-0000-0000-000004000000}"/>
    <hyperlink ref="A72" location="'06 - VYTÁPĚNÍ'!C2" display="/" xr:uid="{00000000-0004-0000-0000-000005000000}"/>
    <hyperlink ref="A73" location="'07 - VZDUCHOTECHNIKA'!C2" display="/" xr:uid="{00000000-0004-0000-0000-000006000000}"/>
    <hyperlink ref="A74" location="'08 - INTERIEROVÉ VYBAVENÍ'!C2" display="/" xr:uid="{00000000-0004-0000-0000-000007000000}"/>
    <hyperlink ref="A75" location="'09 - DOPRAVNÍ ZNAČENÍ'!C2" display="/" xr:uid="{00000000-0004-0000-0000-000008000000}"/>
    <hyperlink ref="A76" location="'10 - VEDLEJŠÍ ROZPOČTOVÉ 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1"/>
  <sheetViews>
    <sheetView showGridLines="0" topLeftCell="A94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34.16406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108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2893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1548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ROUND(J117,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ROUND((SUM(BE117:BE120)),  0)</f>
        <v>0</v>
      </c>
      <c r="I33" s="87">
        <v>0.21</v>
      </c>
      <c r="J33" s="86">
        <f>ROUND(((SUM(BE117:BE120))*I33),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ROUND((SUM(BF117:BF120)),  0)</f>
        <v>0</v>
      </c>
      <c r="I34" s="87">
        <v>0.12</v>
      </c>
      <c r="J34" s="86">
        <f>ROUND(((SUM(BF117:BF120))*I34),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ROUND((SUM(BG117:BG120)),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ROUND((SUM(BH117:BH120)),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ROUND((SUM(BI117:BI120)),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8.5" customHeight="1">
      <c r="B87" s="188"/>
      <c r="E87" s="237" t="str">
        <f>E9</f>
        <v>09 - DOPRAVNÍ ZNAČENÍ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25.7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KODET ARCHITEKTI SRO.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J117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2894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>
      <c r="B98" s="29"/>
      <c r="L98" s="29"/>
    </row>
    <row r="99" spans="2:12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29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9"/>
    </row>
    <row r="104" spans="2:12" s="1" customFormat="1" ht="24.95" customHeight="1">
      <c r="B104" s="29"/>
      <c r="C104" s="19" t="s">
        <v>144</v>
      </c>
      <c r="L104" s="29"/>
    </row>
    <row r="105" spans="2:12" s="1" customFormat="1" ht="6.95" customHeight="1">
      <c r="B105" s="29"/>
      <c r="L105" s="29"/>
    </row>
    <row r="106" spans="2:12" s="1" customFormat="1" ht="12" customHeight="1">
      <c r="B106" s="29"/>
      <c r="C106" s="24" t="s">
        <v>16</v>
      </c>
      <c r="L106" s="29"/>
    </row>
    <row r="107" spans="2:12" s="1" customFormat="1" ht="16.5" customHeight="1">
      <c r="B107" s="29"/>
      <c r="E107" s="239" t="str">
        <f>E7</f>
        <v>KUTNÁ HORA - PARC. Č. 294 - ÚPRAVA PROSTOR PO VŠ - PENZION</v>
      </c>
      <c r="F107" s="240"/>
      <c r="G107" s="240"/>
      <c r="H107" s="240"/>
      <c r="L107" s="29"/>
    </row>
    <row r="108" spans="2:12" s="1" customFormat="1" ht="12" customHeight="1">
      <c r="B108" s="29"/>
      <c r="C108" s="24" t="s">
        <v>113</v>
      </c>
      <c r="L108" s="29"/>
    </row>
    <row r="109" spans="2:12" s="1" customFormat="1" ht="16.5" customHeight="1">
      <c r="B109" s="29"/>
      <c r="E109" s="241" t="str">
        <f>E9</f>
        <v>09 - DOPRAVNÍ ZNAČENÍ</v>
      </c>
      <c r="F109" s="242"/>
      <c r="G109" s="242"/>
      <c r="H109" s="242"/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4" t="s">
        <v>20</v>
      </c>
      <c r="F111" s="23" t="str">
        <f>F12</f>
        <v>KUTNÁ HORA</v>
      </c>
      <c r="I111" s="24" t="s">
        <v>22</v>
      </c>
      <c r="J111" s="47">
        <f>IF(J12="","",J12)</f>
        <v>45775</v>
      </c>
      <c r="L111" s="29"/>
    </row>
    <row r="112" spans="2:12" s="1" customFormat="1" ht="6.95" customHeight="1">
      <c r="B112" s="29"/>
      <c r="L112" s="29"/>
    </row>
    <row r="113" spans="2:65" s="1" customFormat="1" ht="25.7" customHeight="1">
      <c r="B113" s="29"/>
      <c r="C113" s="24" t="s">
        <v>23</v>
      </c>
      <c r="F113" s="23" t="str">
        <f>E15</f>
        <v>GASK, BARBORSKÁ 51-53, KUTNÁ HORA</v>
      </c>
      <c r="I113" s="24" t="s">
        <v>29</v>
      </c>
      <c r="J113" s="27" t="str">
        <f>E21</f>
        <v>KODET ARCHITEKTI S.R.O.</v>
      </c>
      <c r="L113" s="29"/>
    </row>
    <row r="114" spans="2:65" s="1" customFormat="1" ht="25.7" customHeight="1">
      <c r="B114" s="29"/>
      <c r="C114" s="24" t="s">
        <v>27</v>
      </c>
      <c r="F114" s="23" t="str">
        <f>IF(E18="","",E18)</f>
        <v>Vyplň údaj</v>
      </c>
      <c r="I114" s="24" t="s">
        <v>32</v>
      </c>
      <c r="J114" s="27" t="str">
        <f>E24</f>
        <v>KODET ARCHITEKTI SRO.</v>
      </c>
      <c r="L114" s="29"/>
    </row>
    <row r="115" spans="2:65" s="1" customFormat="1" ht="10.35" customHeight="1">
      <c r="B115" s="29"/>
      <c r="L115" s="29"/>
    </row>
    <row r="116" spans="2:65" s="8" customFormat="1" ht="29.25" customHeight="1">
      <c r="B116" s="103"/>
      <c r="C116" s="104" t="s">
        <v>145</v>
      </c>
      <c r="D116" s="105" t="s">
        <v>61</v>
      </c>
      <c r="E116" s="105" t="s">
        <v>57</v>
      </c>
      <c r="F116" s="105" t="s">
        <v>58</v>
      </c>
      <c r="G116" s="105" t="s">
        <v>146</v>
      </c>
      <c r="H116" s="105" t="s">
        <v>147</v>
      </c>
      <c r="I116" s="105" t="s">
        <v>148</v>
      </c>
      <c r="J116" s="106" t="s">
        <v>117</v>
      </c>
      <c r="K116" s="107" t="s">
        <v>149</v>
      </c>
      <c r="L116" s="103"/>
      <c r="M116" s="53" t="s">
        <v>1</v>
      </c>
      <c r="N116" s="54" t="s">
        <v>40</v>
      </c>
      <c r="O116" s="54" t="s">
        <v>150</v>
      </c>
      <c r="P116" s="54" t="s">
        <v>151</v>
      </c>
      <c r="Q116" s="54" t="s">
        <v>152</v>
      </c>
      <c r="R116" s="54" t="s">
        <v>153</v>
      </c>
      <c r="S116" s="54" t="s">
        <v>154</v>
      </c>
      <c r="T116" s="55" t="s">
        <v>155</v>
      </c>
    </row>
    <row r="117" spans="2:65" s="1" customFormat="1" ht="42" customHeight="1">
      <c r="B117" s="29"/>
      <c r="C117" s="58" t="s">
        <v>156</v>
      </c>
      <c r="J117" s="108">
        <f>BK117</f>
        <v>0</v>
      </c>
      <c r="L117" s="29"/>
      <c r="M117" s="56"/>
      <c r="N117" s="48"/>
      <c r="O117" s="48"/>
      <c r="P117" s="109">
        <f>P118</f>
        <v>0</v>
      </c>
      <c r="Q117" s="48"/>
      <c r="R117" s="109">
        <f>R118</f>
        <v>0</v>
      </c>
      <c r="S117" s="48"/>
      <c r="T117" s="110">
        <f>T118</f>
        <v>0</v>
      </c>
      <c r="AT117" s="15" t="s">
        <v>75</v>
      </c>
      <c r="AU117" s="15" t="s">
        <v>119</v>
      </c>
      <c r="BK117" s="111">
        <f>BK118</f>
        <v>0</v>
      </c>
    </row>
    <row r="118" spans="2:65" s="9" customFormat="1" ht="25.9" customHeight="1">
      <c r="B118" s="112"/>
      <c r="D118" s="113" t="s">
        <v>75</v>
      </c>
      <c r="E118" s="114" t="s">
        <v>157</v>
      </c>
      <c r="F118" s="114" t="s">
        <v>2895</v>
      </c>
      <c r="I118" s="115"/>
      <c r="J118" s="116">
        <f>BK118</f>
        <v>0</v>
      </c>
      <c r="L118" s="112"/>
      <c r="M118" s="117"/>
      <c r="P118" s="118">
        <f>SUM(P119:P120)</f>
        <v>0</v>
      </c>
      <c r="R118" s="118">
        <f>SUM(R119:R120)</f>
        <v>0</v>
      </c>
      <c r="T118" s="119">
        <f>SUM(T119:T120)</f>
        <v>0</v>
      </c>
      <c r="AR118" s="113" t="s">
        <v>164</v>
      </c>
      <c r="AT118" s="120" t="s">
        <v>75</v>
      </c>
      <c r="AU118" s="120" t="s">
        <v>76</v>
      </c>
      <c r="AY118" s="113" t="s">
        <v>159</v>
      </c>
      <c r="BK118" s="121">
        <f>SUM(BK119:BK120)</f>
        <v>0</v>
      </c>
    </row>
    <row r="119" spans="2:65" s="1" customFormat="1" ht="16.5" customHeight="1">
      <c r="B119" s="122"/>
      <c r="C119" s="123" t="s">
        <v>6</v>
      </c>
      <c r="D119" s="123" t="s">
        <v>160</v>
      </c>
      <c r="E119" s="124" t="s">
        <v>2896</v>
      </c>
      <c r="F119" s="125" t="s">
        <v>2897</v>
      </c>
      <c r="G119" s="126" t="s">
        <v>529</v>
      </c>
      <c r="H119" s="127">
        <v>1</v>
      </c>
      <c r="I119" s="128"/>
      <c r="J119" s="129">
        <f>ROUND(I119*H119,0)</f>
        <v>0</v>
      </c>
      <c r="K119" s="130"/>
      <c r="L119" s="29"/>
      <c r="M119" s="131" t="s">
        <v>1</v>
      </c>
      <c r="N119" s="132" t="s">
        <v>41</v>
      </c>
      <c r="P119" s="133">
        <f>O119*H119</f>
        <v>0</v>
      </c>
      <c r="Q119" s="133">
        <v>0</v>
      </c>
      <c r="R119" s="133">
        <f>Q119*H119</f>
        <v>0</v>
      </c>
      <c r="S119" s="133">
        <v>0</v>
      </c>
      <c r="T119" s="134">
        <f>S119*H119</f>
        <v>0</v>
      </c>
      <c r="AR119" s="135" t="s">
        <v>1925</v>
      </c>
      <c r="AT119" s="135" t="s">
        <v>160</v>
      </c>
      <c r="AU119" s="135" t="s">
        <v>6</v>
      </c>
      <c r="AY119" s="15" t="s">
        <v>159</v>
      </c>
      <c r="BE119" s="136">
        <f>IF(N119="základní",J119,0)</f>
        <v>0</v>
      </c>
      <c r="BF119" s="136">
        <f>IF(N119="snížená",J119,0)</f>
        <v>0</v>
      </c>
      <c r="BG119" s="136">
        <f>IF(N119="zákl. přenesená",J119,0)</f>
        <v>0</v>
      </c>
      <c r="BH119" s="136">
        <f>IF(N119="sníž. přenesená",J119,0)</f>
        <v>0</v>
      </c>
      <c r="BI119" s="136">
        <f>IF(N119="nulová",J119,0)</f>
        <v>0</v>
      </c>
      <c r="BJ119" s="15" t="s">
        <v>6</v>
      </c>
      <c r="BK119" s="136">
        <f>ROUND(I119*H119,0)</f>
        <v>0</v>
      </c>
      <c r="BL119" s="15" t="s">
        <v>1925</v>
      </c>
      <c r="BM119" s="135" t="s">
        <v>2898</v>
      </c>
    </row>
    <row r="120" spans="2:65" s="11" customFormat="1">
      <c r="B120" s="144"/>
      <c r="D120" s="138" t="s">
        <v>166</v>
      </c>
      <c r="E120" s="145" t="s">
        <v>1</v>
      </c>
      <c r="F120" s="146" t="s">
        <v>186</v>
      </c>
      <c r="H120" s="147">
        <v>1</v>
      </c>
      <c r="I120" s="148"/>
      <c r="L120" s="144"/>
      <c r="M120" s="179"/>
      <c r="N120" s="180"/>
      <c r="O120" s="180"/>
      <c r="P120" s="180"/>
      <c r="Q120" s="180"/>
      <c r="R120" s="180"/>
      <c r="S120" s="180"/>
      <c r="T120" s="181"/>
      <c r="AT120" s="145" t="s">
        <v>166</v>
      </c>
      <c r="AU120" s="145" t="s">
        <v>6</v>
      </c>
      <c r="AV120" s="11" t="s">
        <v>85</v>
      </c>
      <c r="AW120" s="11" t="s">
        <v>31</v>
      </c>
      <c r="AX120" s="11" t="s">
        <v>6</v>
      </c>
      <c r="AY120" s="145" t="s">
        <v>159</v>
      </c>
    </row>
    <row r="121" spans="2:65" s="1" customFormat="1" ht="6.95" customHeight="1"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29"/>
    </row>
  </sheetData>
  <autoFilter ref="C116:K120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4"/>
  <sheetViews>
    <sheetView showGridLines="0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10.1640625" customWidth="1"/>
    <col min="8" max="8" width="14" customWidth="1"/>
    <col min="9" max="9" width="15.83203125" customWidth="1"/>
    <col min="10" max="10" width="31.16406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111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2899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33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ROUND(J117,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ROUND((SUM(BE117:BE133)),  0)</f>
        <v>0</v>
      </c>
      <c r="I33" s="87">
        <v>0.21</v>
      </c>
      <c r="J33" s="86">
        <f>ROUND(((SUM(BE117:BE133))*I33),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ROUND((SUM(BF117:BF133)),  0)</f>
        <v>0</v>
      </c>
      <c r="I34" s="87">
        <v>0.12</v>
      </c>
      <c r="J34" s="86">
        <f>ROUND(((SUM(BF117:BF133))*I34),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ROUND((SUM(BG117:BG133)),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ROUND((SUM(BH117:BH133)),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ROUND((SUM(BI117:BI133)),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" customFormat="1" ht="28.5" customHeight="1">
      <c r="B87" s="29"/>
      <c r="E87" s="241" t="str">
        <f>E9</f>
        <v>10 - VEDLEJŠÍ ROZPOČTOVÉ NÁKLADY</v>
      </c>
      <c r="F87" s="242"/>
      <c r="G87" s="242"/>
      <c r="H87" s="24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J. JEDLIČKOVÁ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J117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2900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>
      <c r="B98" s="29"/>
      <c r="L98" s="29"/>
    </row>
    <row r="99" spans="2:12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29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9"/>
    </row>
    <row r="104" spans="2:12" s="1" customFormat="1" ht="24.95" customHeight="1">
      <c r="B104" s="29"/>
      <c r="C104" s="19" t="s">
        <v>144</v>
      </c>
      <c r="L104" s="29"/>
    </row>
    <row r="105" spans="2:12" s="1" customFormat="1" ht="6.95" customHeight="1">
      <c r="B105" s="29"/>
      <c r="L105" s="29"/>
    </row>
    <row r="106" spans="2:12" s="1" customFormat="1" ht="12" customHeight="1">
      <c r="B106" s="29"/>
      <c r="C106" s="24" t="s">
        <v>16</v>
      </c>
      <c r="L106" s="29"/>
    </row>
    <row r="107" spans="2:12" s="1" customFormat="1" ht="16.5" customHeight="1">
      <c r="B107" s="29"/>
      <c r="E107" s="239" t="str">
        <f>E7</f>
        <v>KUTNÁ HORA - PARC. Č. 294 - ÚPRAVA PROSTOR PO VŠ - PENZION</v>
      </c>
      <c r="F107" s="240"/>
      <c r="G107" s="240"/>
      <c r="H107" s="240"/>
      <c r="L107" s="29"/>
    </row>
    <row r="108" spans="2:12" s="1" customFormat="1" ht="12" customHeight="1">
      <c r="B108" s="29"/>
      <c r="C108" s="24" t="s">
        <v>113</v>
      </c>
      <c r="L108" s="29"/>
    </row>
    <row r="109" spans="2:12" s="1" customFormat="1" ht="16.5" customHeight="1">
      <c r="B109" s="29"/>
      <c r="E109" s="241" t="str">
        <f>E9</f>
        <v>10 - VEDLEJŠÍ ROZPOČTOVÉ NÁKLADY</v>
      </c>
      <c r="F109" s="242"/>
      <c r="G109" s="242"/>
      <c r="H109" s="242"/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4" t="s">
        <v>20</v>
      </c>
      <c r="F111" s="23" t="str">
        <f>F12</f>
        <v>KUTNÁ HORA</v>
      </c>
      <c r="I111" s="24" t="s">
        <v>22</v>
      </c>
      <c r="J111" s="47">
        <f>IF(J12="","",J12)</f>
        <v>45775</v>
      </c>
      <c r="L111" s="29"/>
    </row>
    <row r="112" spans="2:12" s="1" customFormat="1" ht="6.95" customHeight="1">
      <c r="B112" s="29"/>
      <c r="L112" s="29"/>
    </row>
    <row r="113" spans="2:65" s="1" customFormat="1" ht="25.7" customHeight="1">
      <c r="B113" s="29"/>
      <c r="C113" s="24" t="s">
        <v>23</v>
      </c>
      <c r="F113" s="23" t="str">
        <f>E15</f>
        <v>GASK, BARBORSKÁ 51-53, KUTNÁ HORA</v>
      </c>
      <c r="I113" s="24" t="s">
        <v>29</v>
      </c>
      <c r="J113" s="27" t="str">
        <f>E21</f>
        <v>KODET ARCHITEKTI S.R.O.</v>
      </c>
      <c r="L113" s="29"/>
    </row>
    <row r="114" spans="2:65" s="1" customFormat="1" ht="15.2" customHeight="1">
      <c r="B114" s="29"/>
      <c r="C114" s="24" t="s">
        <v>27</v>
      </c>
      <c r="F114" s="23" t="str">
        <f>IF(E18="","",E18)</f>
        <v>Vyplň údaj</v>
      </c>
      <c r="I114" s="24" t="s">
        <v>32</v>
      </c>
      <c r="J114" s="27" t="str">
        <f>E24</f>
        <v>J. JEDLIČKOVÁ</v>
      </c>
      <c r="L114" s="29"/>
    </row>
    <row r="115" spans="2:65" s="1" customFormat="1" ht="10.35" customHeight="1">
      <c r="B115" s="29"/>
      <c r="L115" s="29"/>
    </row>
    <row r="116" spans="2:65" s="8" customFormat="1" ht="29.25" customHeight="1">
      <c r="B116" s="103"/>
      <c r="C116" s="104" t="s">
        <v>145</v>
      </c>
      <c r="D116" s="105" t="s">
        <v>61</v>
      </c>
      <c r="E116" s="105" t="s">
        <v>57</v>
      </c>
      <c r="F116" s="105" t="s">
        <v>58</v>
      </c>
      <c r="G116" s="105" t="s">
        <v>146</v>
      </c>
      <c r="H116" s="105" t="s">
        <v>147</v>
      </c>
      <c r="I116" s="105" t="s">
        <v>148</v>
      </c>
      <c r="J116" s="106" t="s">
        <v>117</v>
      </c>
      <c r="K116" s="107" t="s">
        <v>149</v>
      </c>
      <c r="L116" s="103"/>
      <c r="M116" s="53" t="s">
        <v>1</v>
      </c>
      <c r="N116" s="54" t="s">
        <v>40</v>
      </c>
      <c r="O116" s="54" t="s">
        <v>150</v>
      </c>
      <c r="P116" s="54" t="s">
        <v>151</v>
      </c>
      <c r="Q116" s="54" t="s">
        <v>152</v>
      </c>
      <c r="R116" s="54" t="s">
        <v>153</v>
      </c>
      <c r="S116" s="54" t="s">
        <v>154</v>
      </c>
      <c r="T116" s="55" t="s">
        <v>155</v>
      </c>
    </row>
    <row r="117" spans="2:65" s="1" customFormat="1" ht="36.75" customHeight="1">
      <c r="B117" s="29"/>
      <c r="C117" s="58" t="s">
        <v>156</v>
      </c>
      <c r="J117" s="108">
        <f>BK117</f>
        <v>0</v>
      </c>
      <c r="L117" s="29"/>
      <c r="M117" s="56"/>
      <c r="N117" s="48"/>
      <c r="O117" s="48"/>
      <c r="P117" s="109">
        <f>P118</f>
        <v>0</v>
      </c>
      <c r="Q117" s="48"/>
      <c r="R117" s="109">
        <f>R118</f>
        <v>0</v>
      </c>
      <c r="S117" s="48"/>
      <c r="T117" s="110">
        <f>T118</f>
        <v>0</v>
      </c>
      <c r="AT117" s="15" t="s">
        <v>75</v>
      </c>
      <c r="AU117" s="15" t="s">
        <v>119</v>
      </c>
      <c r="BK117" s="111">
        <f>BK118</f>
        <v>0</v>
      </c>
    </row>
    <row r="118" spans="2:65" s="9" customFormat="1" ht="25.9" customHeight="1">
      <c r="B118" s="112"/>
      <c r="D118" s="113" t="s">
        <v>75</v>
      </c>
      <c r="E118" s="114" t="s">
        <v>2901</v>
      </c>
      <c r="F118" s="114" t="s">
        <v>2902</v>
      </c>
      <c r="I118" s="115"/>
      <c r="J118" s="116">
        <f>BK118</f>
        <v>0</v>
      </c>
      <c r="L118" s="112"/>
      <c r="M118" s="117"/>
      <c r="P118" s="118">
        <f>SUM(P119:P133)</f>
        <v>0</v>
      </c>
      <c r="R118" s="118">
        <f>SUM(R119:R133)</f>
        <v>0</v>
      </c>
      <c r="T118" s="119">
        <f>SUM(T119:T133)</f>
        <v>0</v>
      </c>
      <c r="AR118" s="113" t="s">
        <v>188</v>
      </c>
      <c r="AT118" s="120" t="s">
        <v>75</v>
      </c>
      <c r="AU118" s="120" t="s">
        <v>76</v>
      </c>
      <c r="AY118" s="113" t="s">
        <v>159</v>
      </c>
      <c r="BK118" s="121">
        <f>SUM(BK119:BK133)</f>
        <v>0</v>
      </c>
    </row>
    <row r="119" spans="2:65" s="1" customFormat="1" ht="16.5" customHeight="1">
      <c r="B119" s="122"/>
      <c r="C119" s="123" t="s">
        <v>6</v>
      </c>
      <c r="D119" s="123" t="s">
        <v>160</v>
      </c>
      <c r="E119" s="124" t="s">
        <v>2903</v>
      </c>
      <c r="F119" s="125" t="s">
        <v>2904</v>
      </c>
      <c r="G119" s="126" t="s">
        <v>529</v>
      </c>
      <c r="H119" s="127">
        <v>1</v>
      </c>
      <c r="I119" s="128"/>
      <c r="J119" s="129">
        <f>ROUND(I119*H119,0)</f>
        <v>0</v>
      </c>
      <c r="K119" s="130"/>
      <c r="L119" s="29"/>
      <c r="M119" s="131" t="s">
        <v>1</v>
      </c>
      <c r="N119" s="132" t="s">
        <v>41</v>
      </c>
      <c r="P119" s="133">
        <f>O119*H119</f>
        <v>0</v>
      </c>
      <c r="Q119" s="133">
        <v>0</v>
      </c>
      <c r="R119" s="133">
        <f>Q119*H119</f>
        <v>0</v>
      </c>
      <c r="S119" s="133">
        <v>0</v>
      </c>
      <c r="T119" s="134">
        <f>S119*H119</f>
        <v>0</v>
      </c>
      <c r="AR119" s="135" t="s">
        <v>2905</v>
      </c>
      <c r="AT119" s="135" t="s">
        <v>160</v>
      </c>
      <c r="AU119" s="135" t="s">
        <v>6</v>
      </c>
      <c r="AY119" s="15" t="s">
        <v>159</v>
      </c>
      <c r="BE119" s="136">
        <f>IF(N119="základní",J119,0)</f>
        <v>0</v>
      </c>
      <c r="BF119" s="136">
        <f>IF(N119="snížená",J119,0)</f>
        <v>0</v>
      </c>
      <c r="BG119" s="136">
        <f>IF(N119="zákl. přenesená",J119,0)</f>
        <v>0</v>
      </c>
      <c r="BH119" s="136">
        <f>IF(N119="sníž. přenesená",J119,0)</f>
        <v>0</v>
      </c>
      <c r="BI119" s="136">
        <f>IF(N119="nulová",J119,0)</f>
        <v>0</v>
      </c>
      <c r="BJ119" s="15" t="s">
        <v>6</v>
      </c>
      <c r="BK119" s="136">
        <f>ROUND(I119*H119,0)</f>
        <v>0</v>
      </c>
      <c r="BL119" s="15" t="s">
        <v>2905</v>
      </c>
      <c r="BM119" s="135" t="s">
        <v>2906</v>
      </c>
    </row>
    <row r="120" spans="2:65" s="1" customFormat="1" ht="29.25">
      <c r="B120" s="29"/>
      <c r="D120" s="138" t="s">
        <v>303</v>
      </c>
      <c r="F120" s="158" t="s">
        <v>2907</v>
      </c>
      <c r="I120" s="159"/>
      <c r="L120" s="29"/>
      <c r="M120" s="160"/>
      <c r="T120" s="50"/>
      <c r="AT120" s="15" t="s">
        <v>303</v>
      </c>
      <c r="AU120" s="15" t="s">
        <v>6</v>
      </c>
    </row>
    <row r="121" spans="2:65" s="1" customFormat="1" ht="16.5" customHeight="1">
      <c r="B121" s="122"/>
      <c r="C121" s="123" t="s">
        <v>85</v>
      </c>
      <c r="D121" s="123" t="s">
        <v>160</v>
      </c>
      <c r="E121" s="124" t="s">
        <v>2908</v>
      </c>
      <c r="F121" s="125" t="s">
        <v>2909</v>
      </c>
      <c r="G121" s="126" t="s">
        <v>529</v>
      </c>
      <c r="H121" s="127">
        <v>1</v>
      </c>
      <c r="I121" s="128"/>
      <c r="J121" s="129">
        <f>ROUND(I121*H121,0)</f>
        <v>0</v>
      </c>
      <c r="K121" s="130"/>
      <c r="L121" s="29"/>
      <c r="M121" s="131" t="s">
        <v>1</v>
      </c>
      <c r="N121" s="132" t="s">
        <v>41</v>
      </c>
      <c r="P121" s="133">
        <f>O121*H121</f>
        <v>0</v>
      </c>
      <c r="Q121" s="133">
        <v>0</v>
      </c>
      <c r="R121" s="133">
        <f>Q121*H121</f>
        <v>0</v>
      </c>
      <c r="S121" s="133">
        <v>0</v>
      </c>
      <c r="T121" s="134">
        <f>S121*H121</f>
        <v>0</v>
      </c>
      <c r="AR121" s="135" t="s">
        <v>2905</v>
      </c>
      <c r="AT121" s="135" t="s">
        <v>160</v>
      </c>
      <c r="AU121" s="135" t="s">
        <v>6</v>
      </c>
      <c r="AY121" s="15" t="s">
        <v>159</v>
      </c>
      <c r="BE121" s="136">
        <f>IF(N121="základní",J121,0)</f>
        <v>0</v>
      </c>
      <c r="BF121" s="136">
        <f>IF(N121="snížená",J121,0)</f>
        <v>0</v>
      </c>
      <c r="BG121" s="136">
        <f>IF(N121="zákl. přenesená",J121,0)</f>
        <v>0</v>
      </c>
      <c r="BH121" s="136">
        <f>IF(N121="sníž. přenesená",J121,0)</f>
        <v>0</v>
      </c>
      <c r="BI121" s="136">
        <f>IF(N121="nulová",J121,0)</f>
        <v>0</v>
      </c>
      <c r="BJ121" s="15" t="s">
        <v>6</v>
      </c>
      <c r="BK121" s="136">
        <f>ROUND(I121*H121,0)</f>
        <v>0</v>
      </c>
      <c r="BL121" s="15" t="s">
        <v>2905</v>
      </c>
      <c r="BM121" s="135" t="s">
        <v>2910</v>
      </c>
    </row>
    <row r="122" spans="2:65" s="1" customFormat="1" ht="29.25">
      <c r="B122" s="29"/>
      <c r="D122" s="138" t="s">
        <v>303</v>
      </c>
      <c r="F122" s="158" t="s">
        <v>2907</v>
      </c>
      <c r="I122" s="159"/>
      <c r="L122" s="29"/>
      <c r="M122" s="160"/>
      <c r="T122" s="50"/>
      <c r="AT122" s="15" t="s">
        <v>303</v>
      </c>
      <c r="AU122" s="15" t="s">
        <v>6</v>
      </c>
    </row>
    <row r="123" spans="2:65" s="1" customFormat="1" ht="16.5" customHeight="1">
      <c r="B123" s="122"/>
      <c r="C123" s="123" t="s">
        <v>176</v>
      </c>
      <c r="D123" s="123" t="s">
        <v>160</v>
      </c>
      <c r="E123" s="124" t="s">
        <v>2911</v>
      </c>
      <c r="F123" s="125" t="s">
        <v>2912</v>
      </c>
      <c r="G123" s="126" t="s">
        <v>529</v>
      </c>
      <c r="H123" s="127">
        <v>1</v>
      </c>
      <c r="I123" s="128"/>
      <c r="J123" s="129">
        <f>ROUND(I123*H123,0)</f>
        <v>0</v>
      </c>
      <c r="K123" s="130"/>
      <c r="L123" s="29"/>
      <c r="M123" s="131" t="s">
        <v>1</v>
      </c>
      <c r="N123" s="132" t="s">
        <v>41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2905</v>
      </c>
      <c r="AT123" s="135" t="s">
        <v>160</v>
      </c>
      <c r="AU123" s="135" t="s">
        <v>6</v>
      </c>
      <c r="AY123" s="15" t="s">
        <v>159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5" t="s">
        <v>6</v>
      </c>
      <c r="BK123" s="136">
        <f>ROUND(I123*H123,0)</f>
        <v>0</v>
      </c>
      <c r="BL123" s="15" t="s">
        <v>2905</v>
      </c>
      <c r="BM123" s="135" t="s">
        <v>2913</v>
      </c>
    </row>
    <row r="124" spans="2:65" s="1" customFormat="1" ht="19.5">
      <c r="B124" s="29"/>
      <c r="D124" s="138" t="s">
        <v>303</v>
      </c>
      <c r="F124" s="158" t="s">
        <v>2914</v>
      </c>
      <c r="I124" s="159"/>
      <c r="L124" s="29"/>
      <c r="M124" s="160"/>
      <c r="T124" s="50"/>
      <c r="AT124" s="15" t="s">
        <v>303</v>
      </c>
      <c r="AU124" s="15" t="s">
        <v>6</v>
      </c>
    </row>
    <row r="125" spans="2:65" s="1" customFormat="1" ht="16.5" customHeight="1">
      <c r="B125" s="122"/>
      <c r="C125" s="123" t="s">
        <v>164</v>
      </c>
      <c r="D125" s="123" t="s">
        <v>160</v>
      </c>
      <c r="E125" s="124" t="s">
        <v>2915</v>
      </c>
      <c r="F125" s="125" t="s">
        <v>2916</v>
      </c>
      <c r="G125" s="126" t="s">
        <v>529</v>
      </c>
      <c r="H125" s="127">
        <v>1</v>
      </c>
      <c r="I125" s="128"/>
      <c r="J125" s="129">
        <f>ROUND(I125*H125,0)</f>
        <v>0</v>
      </c>
      <c r="K125" s="130"/>
      <c r="L125" s="29"/>
      <c r="M125" s="131" t="s">
        <v>1</v>
      </c>
      <c r="N125" s="132" t="s">
        <v>41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2905</v>
      </c>
      <c r="AT125" s="135" t="s">
        <v>160</v>
      </c>
      <c r="AU125" s="135" t="s">
        <v>6</v>
      </c>
      <c r="AY125" s="15" t="s">
        <v>159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5" t="s">
        <v>6</v>
      </c>
      <c r="BK125" s="136">
        <f>ROUND(I125*H125,0)</f>
        <v>0</v>
      </c>
      <c r="BL125" s="15" t="s">
        <v>2905</v>
      </c>
      <c r="BM125" s="135" t="s">
        <v>2917</v>
      </c>
    </row>
    <row r="126" spans="2:65" s="1" customFormat="1" ht="19.5">
      <c r="B126" s="29"/>
      <c r="D126" s="138" t="s">
        <v>303</v>
      </c>
      <c r="F126" s="158" t="s">
        <v>2918</v>
      </c>
      <c r="I126" s="159"/>
      <c r="L126" s="29"/>
      <c r="M126" s="160"/>
      <c r="T126" s="50"/>
      <c r="AT126" s="15" t="s">
        <v>303</v>
      </c>
      <c r="AU126" s="15" t="s">
        <v>6</v>
      </c>
    </row>
    <row r="127" spans="2:65" s="1" customFormat="1" ht="16.5" customHeight="1">
      <c r="B127" s="122"/>
      <c r="C127" s="123" t="s">
        <v>188</v>
      </c>
      <c r="D127" s="123" t="s">
        <v>160</v>
      </c>
      <c r="E127" s="124" t="s">
        <v>2919</v>
      </c>
      <c r="F127" s="125" t="s">
        <v>2920</v>
      </c>
      <c r="G127" s="126" t="s">
        <v>291</v>
      </c>
      <c r="H127" s="127">
        <v>55</v>
      </c>
      <c r="I127" s="128"/>
      <c r="J127" s="129">
        <f>ROUND(I127*H127,0)</f>
        <v>0</v>
      </c>
      <c r="K127" s="130"/>
      <c r="L127" s="29"/>
      <c r="M127" s="131" t="s">
        <v>1</v>
      </c>
      <c r="N127" s="132" t="s">
        <v>41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2905</v>
      </c>
      <c r="AT127" s="135" t="s">
        <v>160</v>
      </c>
      <c r="AU127" s="135" t="s">
        <v>6</v>
      </c>
      <c r="AY127" s="15" t="s">
        <v>159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5" t="s">
        <v>6</v>
      </c>
      <c r="BK127" s="136">
        <f>ROUND(I127*H127,0)</f>
        <v>0</v>
      </c>
      <c r="BL127" s="15" t="s">
        <v>2905</v>
      </c>
      <c r="BM127" s="135" t="s">
        <v>2921</v>
      </c>
    </row>
    <row r="128" spans="2:65" s="1" customFormat="1" ht="19.5">
      <c r="B128" s="29"/>
      <c r="D128" s="138" t="s">
        <v>303</v>
      </c>
      <c r="F128" s="158" t="s">
        <v>2922</v>
      </c>
      <c r="I128" s="159"/>
      <c r="L128" s="29"/>
      <c r="M128" s="160"/>
      <c r="T128" s="50"/>
      <c r="AT128" s="15" t="s">
        <v>303</v>
      </c>
      <c r="AU128" s="15" t="s">
        <v>6</v>
      </c>
    </row>
    <row r="129" spans="2:65" s="1" customFormat="1" ht="16.5" customHeight="1">
      <c r="B129" s="122"/>
      <c r="C129" s="123" t="s">
        <v>192</v>
      </c>
      <c r="D129" s="123" t="s">
        <v>160</v>
      </c>
      <c r="E129" s="124" t="s">
        <v>2923</v>
      </c>
      <c r="F129" s="125" t="s">
        <v>2924</v>
      </c>
      <c r="G129" s="126" t="s">
        <v>529</v>
      </c>
      <c r="H129" s="127">
        <v>1</v>
      </c>
      <c r="I129" s="128"/>
      <c r="J129" s="129">
        <f>ROUND(I129*H129,0)</f>
        <v>0</v>
      </c>
      <c r="K129" s="130"/>
      <c r="L129" s="29"/>
      <c r="M129" s="131" t="s">
        <v>1</v>
      </c>
      <c r="N129" s="132" t="s">
        <v>41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164</v>
      </c>
      <c r="AT129" s="135" t="s">
        <v>160</v>
      </c>
      <c r="AU129" s="135" t="s">
        <v>6</v>
      </c>
      <c r="AY129" s="15" t="s">
        <v>159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5" t="s">
        <v>6</v>
      </c>
      <c r="BK129" s="136">
        <f>ROUND(I129*H129,0)</f>
        <v>0</v>
      </c>
      <c r="BL129" s="15" t="s">
        <v>164</v>
      </c>
      <c r="BM129" s="135" t="s">
        <v>2925</v>
      </c>
    </row>
    <row r="130" spans="2:65" s="1" customFormat="1" ht="16.5" customHeight="1">
      <c r="B130" s="122"/>
      <c r="C130" s="123" t="s">
        <v>196</v>
      </c>
      <c r="D130" s="123" t="s">
        <v>160</v>
      </c>
      <c r="E130" s="124" t="s">
        <v>2926</v>
      </c>
      <c r="F130" s="125" t="s">
        <v>2927</v>
      </c>
      <c r="G130" s="126" t="s">
        <v>529</v>
      </c>
      <c r="H130" s="127">
        <v>1</v>
      </c>
      <c r="I130" s="128"/>
      <c r="J130" s="129">
        <f>ROUND(I130*H130,0)</f>
        <v>0</v>
      </c>
      <c r="K130" s="130"/>
      <c r="L130" s="29"/>
      <c r="M130" s="131" t="s">
        <v>1</v>
      </c>
      <c r="N130" s="132" t="s">
        <v>41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2905</v>
      </c>
      <c r="AT130" s="135" t="s">
        <v>160</v>
      </c>
      <c r="AU130" s="135" t="s">
        <v>6</v>
      </c>
      <c r="AY130" s="15" t="s">
        <v>159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6</v>
      </c>
      <c r="BK130" s="136">
        <f>ROUND(I130*H130,0)</f>
        <v>0</v>
      </c>
      <c r="BL130" s="15" t="s">
        <v>2905</v>
      </c>
      <c r="BM130" s="135" t="s">
        <v>2928</v>
      </c>
    </row>
    <row r="131" spans="2:65" s="1" customFormat="1" ht="19.5">
      <c r="B131" s="29"/>
      <c r="D131" s="138" t="s">
        <v>303</v>
      </c>
      <c r="F131" s="158" t="s">
        <v>2929</v>
      </c>
      <c r="I131" s="159"/>
      <c r="L131" s="29"/>
      <c r="M131" s="160"/>
      <c r="T131" s="50"/>
      <c r="AT131" s="15" t="s">
        <v>303</v>
      </c>
      <c r="AU131" s="15" t="s">
        <v>6</v>
      </c>
    </row>
    <row r="132" spans="2:65" s="1" customFormat="1" ht="16.5" customHeight="1">
      <c r="B132" s="122"/>
      <c r="C132" s="123" t="s">
        <v>200</v>
      </c>
      <c r="D132" s="123" t="s">
        <v>160</v>
      </c>
      <c r="E132" s="124" t="s">
        <v>2930</v>
      </c>
      <c r="F132" s="125" t="s">
        <v>2931</v>
      </c>
      <c r="G132" s="126" t="s">
        <v>529</v>
      </c>
      <c r="H132" s="127">
        <v>1</v>
      </c>
      <c r="I132" s="128"/>
      <c r="J132" s="129">
        <f>ROUND(I132*H132,0)</f>
        <v>0</v>
      </c>
      <c r="K132" s="130"/>
      <c r="L132" s="29"/>
      <c r="M132" s="131" t="s">
        <v>1</v>
      </c>
      <c r="N132" s="132" t="s">
        <v>41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2905</v>
      </c>
      <c r="AT132" s="135" t="s">
        <v>160</v>
      </c>
      <c r="AU132" s="135" t="s">
        <v>6</v>
      </c>
      <c r="AY132" s="15" t="s">
        <v>159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6</v>
      </c>
      <c r="BK132" s="136">
        <f>ROUND(I132*H132,0)</f>
        <v>0</v>
      </c>
      <c r="BL132" s="15" t="s">
        <v>2905</v>
      </c>
      <c r="BM132" s="135" t="s">
        <v>2932</v>
      </c>
    </row>
    <row r="133" spans="2:65" s="1" customFormat="1" ht="16.5" customHeight="1">
      <c r="B133" s="122"/>
      <c r="C133" s="123" t="s">
        <v>204</v>
      </c>
      <c r="D133" s="123" t="s">
        <v>160</v>
      </c>
      <c r="E133" s="124" t="s">
        <v>2933</v>
      </c>
      <c r="F133" s="125" t="s">
        <v>2934</v>
      </c>
      <c r="G133" s="126" t="s">
        <v>529</v>
      </c>
      <c r="H133" s="127">
        <v>1</v>
      </c>
      <c r="I133" s="128"/>
      <c r="J133" s="129">
        <f>ROUND(I133*H133,0)</f>
        <v>0</v>
      </c>
      <c r="K133" s="130"/>
      <c r="L133" s="29"/>
      <c r="M133" s="182" t="s">
        <v>1</v>
      </c>
      <c r="N133" s="183" t="s">
        <v>41</v>
      </c>
      <c r="O133" s="184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AR133" s="135" t="s">
        <v>2905</v>
      </c>
      <c r="AT133" s="135" t="s">
        <v>160</v>
      </c>
      <c r="AU133" s="135" t="s">
        <v>6</v>
      </c>
      <c r="AY133" s="15" t="s">
        <v>159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5" t="s">
        <v>6</v>
      </c>
      <c r="BK133" s="136">
        <f>ROUND(I133*H133,0)</f>
        <v>0</v>
      </c>
      <c r="BL133" s="15" t="s">
        <v>2905</v>
      </c>
      <c r="BM133" s="135" t="s">
        <v>2935</v>
      </c>
    </row>
    <row r="134" spans="2:65" s="1" customFormat="1" ht="6.95" customHeight="1"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29"/>
    </row>
  </sheetData>
  <autoFilter ref="C116:K133" xr:uid="{00000000-0009-0000-0000-00000A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10"/>
  <sheetViews>
    <sheetView showGridLines="0" topLeftCell="A1212" workbookViewId="0">
      <selection activeCell="F892" sqref="F89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9.83203125" customWidth="1"/>
    <col min="7" max="7" width="12.1640625" customWidth="1"/>
    <col min="8" max="8" width="14" customWidth="1"/>
    <col min="9" max="9" width="15.83203125" customWidth="1"/>
    <col min="10" max="10" width="34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84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114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33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ROUND(J140,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ROUND((SUM(BE140:BE1209)),  0)</f>
        <v>0</v>
      </c>
      <c r="I33" s="87">
        <v>0.21</v>
      </c>
      <c r="J33" s="86">
        <f>ROUND(((SUM(BE140:BE1209))*I33),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ROUND((SUM(BF140:BF1209)),  0)</f>
        <v>0</v>
      </c>
      <c r="I34" s="87">
        <v>0.12</v>
      </c>
      <c r="J34" s="86">
        <f>ROUND(((SUM(BF140:BF1209))*I34),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ROUND((SUM(BG140:BG1209)),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ROUND((SUM(BH140:BH1209)),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ROUND((SUM(BI140:BI1209)),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31.5" customHeight="1">
      <c r="B87" s="188"/>
      <c r="E87" s="237" t="str">
        <f>E9</f>
        <v>01 - STAVEBNÍ ÚPRAVY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J. JEDLIČKOVÁ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J140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120</v>
      </c>
      <c r="E97" s="101"/>
      <c r="F97" s="101"/>
      <c r="G97" s="101"/>
      <c r="H97" s="101"/>
      <c r="I97" s="101"/>
      <c r="J97" s="102">
        <f>J141</f>
        <v>0</v>
      </c>
      <c r="L97" s="99"/>
    </row>
    <row r="98" spans="2:12" s="7" customFormat="1" ht="24.95" customHeight="1">
      <c r="B98" s="99"/>
      <c r="D98" s="100" t="s">
        <v>121</v>
      </c>
      <c r="E98" s="101"/>
      <c r="F98" s="101"/>
      <c r="G98" s="101"/>
      <c r="H98" s="101"/>
      <c r="I98" s="101"/>
      <c r="J98" s="102">
        <f>J466</f>
        <v>0</v>
      </c>
      <c r="L98" s="99"/>
    </row>
    <row r="99" spans="2:12" s="7" customFormat="1" ht="24.95" customHeight="1">
      <c r="B99" s="99"/>
      <c r="D99" s="100" t="s">
        <v>122</v>
      </c>
      <c r="E99" s="101"/>
      <c r="F99" s="101"/>
      <c r="G99" s="101"/>
      <c r="H99" s="101"/>
      <c r="I99" s="101"/>
      <c r="J99" s="102">
        <f>J475</f>
        <v>0</v>
      </c>
      <c r="L99" s="99"/>
    </row>
    <row r="100" spans="2:12" s="7" customFormat="1" ht="24.95" customHeight="1">
      <c r="B100" s="99"/>
      <c r="D100" s="100" t="s">
        <v>123</v>
      </c>
      <c r="E100" s="101"/>
      <c r="F100" s="101"/>
      <c r="G100" s="101"/>
      <c r="H100" s="101"/>
      <c r="I100" s="101"/>
      <c r="J100" s="102">
        <f>J521</f>
        <v>0</v>
      </c>
      <c r="L100" s="99"/>
    </row>
    <row r="101" spans="2:12" s="7" customFormat="1" ht="24.95" customHeight="1">
      <c r="B101" s="99"/>
      <c r="D101" s="100" t="s">
        <v>124</v>
      </c>
      <c r="E101" s="101"/>
      <c r="F101" s="101"/>
      <c r="G101" s="101"/>
      <c r="H101" s="101"/>
      <c r="I101" s="101"/>
      <c r="J101" s="102">
        <f>J605</f>
        <v>0</v>
      </c>
      <c r="L101" s="99"/>
    </row>
    <row r="102" spans="2:12" s="7" customFormat="1" ht="24.95" customHeight="1">
      <c r="B102" s="99"/>
      <c r="D102" s="100" t="s">
        <v>125</v>
      </c>
      <c r="E102" s="101"/>
      <c r="F102" s="101"/>
      <c r="G102" s="101"/>
      <c r="H102" s="101"/>
      <c r="I102" s="101"/>
      <c r="J102" s="102">
        <f>J636</f>
        <v>0</v>
      </c>
      <c r="L102" s="99"/>
    </row>
    <row r="103" spans="2:12" s="7" customFormat="1" ht="24.95" customHeight="1">
      <c r="B103" s="99"/>
      <c r="D103" s="100" t="s">
        <v>126</v>
      </c>
      <c r="E103" s="101"/>
      <c r="F103" s="101"/>
      <c r="G103" s="101"/>
      <c r="H103" s="101"/>
      <c r="I103" s="101"/>
      <c r="J103" s="102">
        <f>J683</f>
        <v>0</v>
      </c>
      <c r="L103" s="99"/>
    </row>
    <row r="104" spans="2:12" s="7" customFormat="1" ht="24.95" customHeight="1">
      <c r="B104" s="99"/>
      <c r="D104" s="100" t="s">
        <v>127</v>
      </c>
      <c r="E104" s="101"/>
      <c r="F104" s="101"/>
      <c r="G104" s="101"/>
      <c r="H104" s="101"/>
      <c r="I104" s="101"/>
      <c r="J104" s="102">
        <f>J825</f>
        <v>0</v>
      </c>
      <c r="L104" s="99"/>
    </row>
    <row r="105" spans="2:12" s="7" customFormat="1" ht="24.95" customHeight="1">
      <c r="B105" s="99"/>
      <c r="D105" s="100" t="s">
        <v>128</v>
      </c>
      <c r="E105" s="101"/>
      <c r="F105" s="101"/>
      <c r="G105" s="101"/>
      <c r="H105" s="101"/>
      <c r="I105" s="101"/>
      <c r="J105" s="102">
        <f>J879</f>
        <v>0</v>
      </c>
      <c r="L105" s="99"/>
    </row>
    <row r="106" spans="2:12" s="7" customFormat="1" ht="24.95" customHeight="1">
      <c r="B106" s="99"/>
      <c r="D106" s="100" t="s">
        <v>129</v>
      </c>
      <c r="E106" s="101"/>
      <c r="F106" s="101"/>
      <c r="G106" s="101"/>
      <c r="H106" s="101"/>
      <c r="I106" s="101"/>
      <c r="J106" s="102">
        <f>J908</f>
        <v>0</v>
      </c>
      <c r="L106" s="99"/>
    </row>
    <row r="107" spans="2:12" s="7" customFormat="1" ht="24.95" customHeight="1">
      <c r="B107" s="99"/>
      <c r="D107" s="100" t="s">
        <v>130</v>
      </c>
      <c r="E107" s="101"/>
      <c r="F107" s="101"/>
      <c r="G107" s="101"/>
      <c r="H107" s="101"/>
      <c r="I107" s="101"/>
      <c r="J107" s="102">
        <f>J961</f>
        <v>0</v>
      </c>
      <c r="L107" s="99"/>
    </row>
    <row r="108" spans="2:12" s="7" customFormat="1" ht="24.95" customHeight="1">
      <c r="B108" s="99"/>
      <c r="D108" s="100" t="s">
        <v>131</v>
      </c>
      <c r="E108" s="101"/>
      <c r="F108" s="101"/>
      <c r="G108" s="101"/>
      <c r="H108" s="101"/>
      <c r="I108" s="101"/>
      <c r="J108" s="102">
        <f>J974</f>
        <v>0</v>
      </c>
      <c r="L108" s="99"/>
    </row>
    <row r="109" spans="2:12" s="7" customFormat="1" ht="24.95" customHeight="1">
      <c r="B109" s="99"/>
      <c r="D109" s="100" t="s">
        <v>132</v>
      </c>
      <c r="E109" s="101"/>
      <c r="F109" s="101"/>
      <c r="G109" s="101"/>
      <c r="H109" s="101"/>
      <c r="I109" s="101"/>
      <c r="J109" s="102">
        <f>J1000</f>
        <v>0</v>
      </c>
      <c r="L109" s="99"/>
    </row>
    <row r="110" spans="2:12" s="7" customFormat="1" ht="24.95" customHeight="1">
      <c r="B110" s="99"/>
      <c r="D110" s="100" t="s">
        <v>133</v>
      </c>
      <c r="E110" s="101"/>
      <c r="F110" s="101"/>
      <c r="G110" s="101"/>
      <c r="H110" s="101"/>
      <c r="I110" s="101"/>
      <c r="J110" s="102">
        <f>J1003</f>
        <v>0</v>
      </c>
      <c r="L110" s="99"/>
    </row>
    <row r="111" spans="2:12" s="7" customFormat="1" ht="24.95" customHeight="1">
      <c r="B111" s="99"/>
      <c r="D111" s="100" t="s">
        <v>134</v>
      </c>
      <c r="E111" s="101"/>
      <c r="F111" s="101"/>
      <c r="G111" s="101"/>
      <c r="H111" s="101"/>
      <c r="I111" s="101"/>
      <c r="J111" s="102">
        <f>J1010</f>
        <v>0</v>
      </c>
      <c r="L111" s="99"/>
    </row>
    <row r="112" spans="2:12" s="7" customFormat="1" ht="24.95" customHeight="1">
      <c r="B112" s="99"/>
      <c r="D112" s="100" t="s">
        <v>135</v>
      </c>
      <c r="E112" s="101"/>
      <c r="F112" s="101"/>
      <c r="G112" s="101"/>
      <c r="H112" s="101"/>
      <c r="I112" s="101"/>
      <c r="J112" s="102">
        <f>J1055</f>
        <v>0</v>
      </c>
      <c r="L112" s="99"/>
    </row>
    <row r="113" spans="2:12" s="7" customFormat="1" ht="24.95" customHeight="1">
      <c r="B113" s="99"/>
      <c r="D113" s="100" t="s">
        <v>136</v>
      </c>
      <c r="E113" s="101"/>
      <c r="F113" s="101"/>
      <c r="G113" s="101"/>
      <c r="H113" s="101"/>
      <c r="I113" s="101"/>
      <c r="J113" s="102">
        <f>J1064</f>
        <v>0</v>
      </c>
      <c r="L113" s="99"/>
    </row>
    <row r="114" spans="2:12" s="7" customFormat="1" ht="24.95" customHeight="1">
      <c r="B114" s="99"/>
      <c r="D114" s="100" t="s">
        <v>137</v>
      </c>
      <c r="E114" s="101"/>
      <c r="F114" s="101"/>
      <c r="G114" s="101"/>
      <c r="H114" s="101"/>
      <c r="I114" s="101"/>
      <c r="J114" s="102">
        <f>J1103</f>
        <v>0</v>
      </c>
      <c r="L114" s="99"/>
    </row>
    <row r="115" spans="2:12" s="7" customFormat="1" ht="24.95" customHeight="1">
      <c r="B115" s="99"/>
      <c r="D115" s="100" t="s">
        <v>138</v>
      </c>
      <c r="E115" s="101"/>
      <c r="F115" s="101"/>
      <c r="G115" s="101"/>
      <c r="H115" s="101"/>
      <c r="I115" s="101"/>
      <c r="J115" s="102">
        <f>J1109</f>
        <v>0</v>
      </c>
      <c r="L115" s="99"/>
    </row>
    <row r="116" spans="2:12" s="7" customFormat="1" ht="24.95" customHeight="1">
      <c r="B116" s="99"/>
      <c r="D116" s="100" t="s">
        <v>139</v>
      </c>
      <c r="E116" s="101"/>
      <c r="F116" s="101"/>
      <c r="G116" s="101"/>
      <c r="H116" s="101"/>
      <c r="I116" s="101"/>
      <c r="J116" s="102">
        <f>J1128</f>
        <v>0</v>
      </c>
      <c r="L116" s="99"/>
    </row>
    <row r="117" spans="2:12" s="7" customFormat="1" ht="24.95" customHeight="1">
      <c r="B117" s="99"/>
      <c r="D117" s="100" t="s">
        <v>140</v>
      </c>
      <c r="E117" s="101"/>
      <c r="F117" s="101"/>
      <c r="G117" s="101"/>
      <c r="H117" s="101"/>
      <c r="I117" s="101"/>
      <c r="J117" s="102">
        <f>J1140</f>
        <v>0</v>
      </c>
      <c r="L117" s="99"/>
    </row>
    <row r="118" spans="2:12" s="7" customFormat="1" ht="24.95" customHeight="1">
      <c r="B118" s="99"/>
      <c r="D118" s="100" t="s">
        <v>141</v>
      </c>
      <c r="E118" s="101"/>
      <c r="F118" s="101"/>
      <c r="G118" s="101"/>
      <c r="H118" s="101"/>
      <c r="I118" s="101"/>
      <c r="J118" s="102">
        <f>J1164</f>
        <v>0</v>
      </c>
      <c r="L118" s="99"/>
    </row>
    <row r="119" spans="2:12" s="7" customFormat="1" ht="24.95" customHeight="1">
      <c r="B119" s="99"/>
      <c r="D119" s="100" t="s">
        <v>142</v>
      </c>
      <c r="E119" s="101"/>
      <c r="F119" s="101"/>
      <c r="G119" s="101"/>
      <c r="H119" s="101"/>
      <c r="I119" s="101"/>
      <c r="J119" s="102">
        <f>J1175</f>
        <v>0</v>
      </c>
      <c r="L119" s="99"/>
    </row>
    <row r="120" spans="2:12" s="7" customFormat="1" ht="24.95" customHeight="1">
      <c r="B120" s="99"/>
      <c r="D120" s="100" t="s">
        <v>143</v>
      </c>
      <c r="E120" s="101"/>
      <c r="F120" s="101"/>
      <c r="G120" s="101"/>
      <c r="H120" s="101"/>
      <c r="I120" s="101"/>
      <c r="J120" s="102">
        <f>J1177</f>
        <v>0</v>
      </c>
      <c r="L120" s="99"/>
    </row>
    <row r="121" spans="2:12" s="1" customFormat="1" ht="21.75" customHeight="1">
      <c r="B121" s="29"/>
      <c r="L121" s="29"/>
    </row>
    <row r="122" spans="2:12" s="1" customFormat="1" ht="6.95" customHeight="1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29"/>
    </row>
    <row r="126" spans="2:12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29"/>
    </row>
    <row r="127" spans="2:12" s="1" customFormat="1" ht="24.95" customHeight="1">
      <c r="B127" s="29"/>
      <c r="C127" s="19" t="s">
        <v>144</v>
      </c>
      <c r="L127" s="29"/>
    </row>
    <row r="128" spans="2:12" s="1" customFormat="1" ht="6.95" customHeight="1">
      <c r="B128" s="29"/>
      <c r="L128" s="29"/>
    </row>
    <row r="129" spans="2:65" s="1" customFormat="1" ht="12" customHeight="1">
      <c r="B129" s="29"/>
      <c r="C129" s="24" t="s">
        <v>16</v>
      </c>
      <c r="L129" s="29"/>
    </row>
    <row r="130" spans="2:65" s="1" customFormat="1" ht="16.5" customHeight="1">
      <c r="B130" s="29"/>
      <c r="E130" s="239" t="str">
        <f>E7</f>
        <v>KUTNÁ HORA - PARC. Č. 294 - ÚPRAVA PROSTOR PO VŠ - PENZION</v>
      </c>
      <c r="F130" s="240"/>
      <c r="G130" s="240"/>
      <c r="H130" s="240"/>
      <c r="L130" s="29"/>
    </row>
    <row r="131" spans="2:65" s="1" customFormat="1" ht="12" customHeight="1">
      <c r="B131" s="29"/>
      <c r="C131" s="24" t="s">
        <v>113</v>
      </c>
      <c r="L131" s="29"/>
    </row>
    <row r="132" spans="2:65" s="1" customFormat="1" ht="16.5" customHeight="1">
      <c r="B132" s="29"/>
      <c r="E132" s="241" t="str">
        <f>E9</f>
        <v>01 - STAVEBNÍ ÚPRAVY</v>
      </c>
      <c r="F132" s="242"/>
      <c r="G132" s="242"/>
      <c r="H132" s="242"/>
      <c r="L132" s="29"/>
    </row>
    <row r="133" spans="2:65" s="1" customFormat="1" ht="6.95" customHeight="1">
      <c r="B133" s="29"/>
      <c r="L133" s="29"/>
    </row>
    <row r="134" spans="2:65" s="1" customFormat="1" ht="12" customHeight="1">
      <c r="B134" s="29"/>
      <c r="C134" s="24" t="s">
        <v>20</v>
      </c>
      <c r="F134" s="23" t="str">
        <f>F12</f>
        <v>KUTNÁ HORA</v>
      </c>
      <c r="I134" s="24" t="s">
        <v>22</v>
      </c>
      <c r="J134" s="47">
        <f>IF(J12="","",J12)</f>
        <v>45775</v>
      </c>
      <c r="L134" s="29"/>
    </row>
    <row r="135" spans="2:65" s="1" customFormat="1" ht="6.95" customHeight="1">
      <c r="B135" s="29"/>
      <c r="L135" s="29"/>
    </row>
    <row r="136" spans="2:65" s="1" customFormat="1" ht="25.7" customHeight="1">
      <c r="B136" s="29"/>
      <c r="C136" s="24" t="s">
        <v>23</v>
      </c>
      <c r="F136" s="23" t="str">
        <f>E15</f>
        <v>GASK, BARBORSKÁ 51-53, KUTNÁ HORA</v>
      </c>
      <c r="I136" s="24" t="s">
        <v>29</v>
      </c>
      <c r="J136" s="27" t="str">
        <f>E21</f>
        <v>KODET ARCHITEKTI S.R.O.</v>
      </c>
      <c r="L136" s="29"/>
    </row>
    <row r="137" spans="2:65" s="1" customFormat="1" ht="15.2" customHeight="1">
      <c r="B137" s="29"/>
      <c r="C137" s="24" t="s">
        <v>27</v>
      </c>
      <c r="F137" s="23" t="str">
        <f>IF(E18="","",E18)</f>
        <v>Vyplň údaj</v>
      </c>
      <c r="I137" s="24" t="s">
        <v>32</v>
      </c>
      <c r="J137" s="27" t="str">
        <f>E24</f>
        <v>J. JEDLIČKOVÁ</v>
      </c>
      <c r="L137" s="29"/>
    </row>
    <row r="138" spans="2:65" s="1" customFormat="1" ht="10.35" customHeight="1">
      <c r="B138" s="29"/>
      <c r="L138" s="29"/>
    </row>
    <row r="139" spans="2:65" s="8" customFormat="1" ht="29.25" customHeight="1">
      <c r="B139" s="103"/>
      <c r="C139" s="104" t="s">
        <v>145</v>
      </c>
      <c r="D139" s="105" t="s">
        <v>61</v>
      </c>
      <c r="E139" s="105" t="s">
        <v>57</v>
      </c>
      <c r="F139" s="105" t="s">
        <v>58</v>
      </c>
      <c r="G139" s="105" t="s">
        <v>146</v>
      </c>
      <c r="H139" s="105" t="s">
        <v>147</v>
      </c>
      <c r="I139" s="105" t="s">
        <v>148</v>
      </c>
      <c r="J139" s="106" t="s">
        <v>117</v>
      </c>
      <c r="K139" s="107" t="s">
        <v>149</v>
      </c>
      <c r="L139" s="103"/>
      <c r="M139" s="53" t="s">
        <v>1</v>
      </c>
      <c r="N139" s="54" t="s">
        <v>40</v>
      </c>
      <c r="O139" s="54" t="s">
        <v>150</v>
      </c>
      <c r="P139" s="54" t="s">
        <v>151</v>
      </c>
      <c r="Q139" s="54" t="s">
        <v>152</v>
      </c>
      <c r="R139" s="54" t="s">
        <v>153</v>
      </c>
      <c r="S139" s="54" t="s">
        <v>154</v>
      </c>
      <c r="T139" s="55" t="s">
        <v>155</v>
      </c>
    </row>
    <row r="140" spans="2:65" s="1" customFormat="1" ht="32.25" customHeight="1">
      <c r="B140" s="29"/>
      <c r="C140" s="58" t="s">
        <v>156</v>
      </c>
      <c r="J140" s="108">
        <f>BK140</f>
        <v>0</v>
      </c>
      <c r="L140" s="29"/>
      <c r="M140" s="56"/>
      <c r="N140" s="48"/>
      <c r="O140" s="48"/>
      <c r="P140" s="109">
        <f>P141+P466+P475+P521+P605+P636+P683+P825+P879+P908+P961+P974+P1000+P1003+P1010+P1055+P1064+P1103+P1109+P1128+P1140+P1164+P1175+P1177</f>
        <v>0</v>
      </c>
      <c r="Q140" s="48"/>
      <c r="R140" s="109">
        <f>R141+R466+R475+R521+R605+R636+R683+R825+R879+R908+R961+R974+R1000+R1003+R1010+R1055+R1064+R1103+R1109+R1128+R1140+R1164+R1175+R1177</f>
        <v>108.60715713</v>
      </c>
      <c r="S140" s="48"/>
      <c r="T140" s="110">
        <f>T141+T466+T475+T521+T605+T636+T683+T825+T879+T908+T961+T974+T1000+T1003+T1010+T1055+T1064+T1103+T1109+T1128+T1140+T1164+T1175+T1177</f>
        <v>97.682155000000037</v>
      </c>
      <c r="AT140" s="15" t="s">
        <v>75</v>
      </c>
      <c r="AU140" s="15" t="s">
        <v>119</v>
      </c>
      <c r="BK140" s="111">
        <f>BK141+BK466+BK475+BK521+BK605+BK636+BK683+BK825+BK879+BK908+BK961+BK974+BK1000+BK1003+BK1010+BK1055+BK1064+BK1103+BK1109+BK1128+BK1140+BK1164+BK1175+BK1177</f>
        <v>0</v>
      </c>
    </row>
    <row r="141" spans="2:65" s="9" customFormat="1" ht="25.9" customHeight="1">
      <c r="B141" s="112"/>
      <c r="D141" s="113" t="s">
        <v>75</v>
      </c>
      <c r="E141" s="114" t="s">
        <v>157</v>
      </c>
      <c r="F141" s="114" t="s">
        <v>158</v>
      </c>
      <c r="I141" s="115"/>
      <c r="J141" s="116">
        <f>BK141</f>
        <v>0</v>
      </c>
      <c r="L141" s="112"/>
      <c r="M141" s="117"/>
      <c r="P141" s="118">
        <f>SUM(P142:P465)</f>
        <v>0</v>
      </c>
      <c r="R141" s="118">
        <f>SUM(R142:R465)</f>
        <v>8.0940000000000005E-3</v>
      </c>
      <c r="T141" s="119">
        <f>SUM(T142:T465)</f>
        <v>97.396696400000025</v>
      </c>
      <c r="AR141" s="113" t="s">
        <v>6</v>
      </c>
      <c r="AT141" s="120" t="s">
        <v>75</v>
      </c>
      <c r="AU141" s="120" t="s">
        <v>76</v>
      </c>
      <c r="AY141" s="113" t="s">
        <v>159</v>
      </c>
      <c r="BK141" s="121">
        <f>SUM(BK142:BK465)</f>
        <v>0</v>
      </c>
    </row>
    <row r="142" spans="2:65" s="1" customFormat="1" ht="16.5" customHeight="1">
      <c r="B142" s="122"/>
      <c r="C142" s="123" t="s">
        <v>6</v>
      </c>
      <c r="D142" s="123" t="s">
        <v>160</v>
      </c>
      <c r="E142" s="124" t="s">
        <v>161</v>
      </c>
      <c r="F142" s="125" t="s">
        <v>162</v>
      </c>
      <c r="G142" s="126" t="s">
        <v>163</v>
      </c>
      <c r="H142" s="127">
        <v>13</v>
      </c>
      <c r="I142" s="128"/>
      <c r="J142" s="129">
        <f>ROUND(I142*H142,0)</f>
        <v>0</v>
      </c>
      <c r="K142" s="130"/>
      <c r="L142" s="29"/>
      <c r="M142" s="131" t="s">
        <v>1</v>
      </c>
      <c r="N142" s="132" t="s">
        <v>41</v>
      </c>
      <c r="P142" s="133">
        <f>O142*H142</f>
        <v>0</v>
      </c>
      <c r="Q142" s="133">
        <v>0</v>
      </c>
      <c r="R142" s="133">
        <f>Q142*H142</f>
        <v>0</v>
      </c>
      <c r="S142" s="133">
        <v>3.0000000000000001E-3</v>
      </c>
      <c r="T142" s="134">
        <f>S142*H142</f>
        <v>3.9E-2</v>
      </c>
      <c r="AR142" s="135" t="s">
        <v>164</v>
      </c>
      <c r="AT142" s="135" t="s">
        <v>160</v>
      </c>
      <c r="AU142" s="135" t="s">
        <v>6</v>
      </c>
      <c r="AY142" s="15" t="s">
        <v>159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5" t="s">
        <v>6</v>
      </c>
      <c r="BK142" s="136">
        <f>ROUND(I142*H142,0)</f>
        <v>0</v>
      </c>
      <c r="BL142" s="15" t="s">
        <v>164</v>
      </c>
      <c r="BM142" s="135" t="s">
        <v>165</v>
      </c>
    </row>
    <row r="143" spans="2:65" s="10" customFormat="1">
      <c r="B143" s="137"/>
      <c r="D143" s="138" t="s">
        <v>166</v>
      </c>
      <c r="E143" s="139" t="s">
        <v>1</v>
      </c>
      <c r="F143" s="140" t="s">
        <v>167</v>
      </c>
      <c r="H143" s="139" t="s">
        <v>1</v>
      </c>
      <c r="I143" s="141"/>
      <c r="L143" s="137"/>
      <c r="M143" s="142"/>
      <c r="T143" s="143"/>
      <c r="AT143" s="139" t="s">
        <v>166</v>
      </c>
      <c r="AU143" s="139" t="s">
        <v>6</v>
      </c>
      <c r="AV143" s="10" t="s">
        <v>6</v>
      </c>
      <c r="AW143" s="10" t="s">
        <v>31</v>
      </c>
      <c r="AX143" s="10" t="s">
        <v>76</v>
      </c>
      <c r="AY143" s="139" t="s">
        <v>159</v>
      </c>
    </row>
    <row r="144" spans="2:65" s="11" customFormat="1">
      <c r="B144" s="144"/>
      <c r="D144" s="138" t="s">
        <v>166</v>
      </c>
      <c r="E144" s="145" t="s">
        <v>1</v>
      </c>
      <c r="F144" s="146" t="s">
        <v>168</v>
      </c>
      <c r="H144" s="147">
        <v>6</v>
      </c>
      <c r="I144" s="148"/>
      <c r="L144" s="144"/>
      <c r="M144" s="149"/>
      <c r="T144" s="150"/>
      <c r="AT144" s="145" t="s">
        <v>166</v>
      </c>
      <c r="AU144" s="145" t="s">
        <v>6</v>
      </c>
      <c r="AV144" s="11" t="s">
        <v>85</v>
      </c>
      <c r="AW144" s="11" t="s">
        <v>31</v>
      </c>
      <c r="AX144" s="11" t="s">
        <v>76</v>
      </c>
      <c r="AY144" s="145" t="s">
        <v>159</v>
      </c>
    </row>
    <row r="145" spans="2:65" s="10" customFormat="1">
      <c r="B145" s="137"/>
      <c r="D145" s="138" t="s">
        <v>166</v>
      </c>
      <c r="E145" s="139" t="s">
        <v>1</v>
      </c>
      <c r="F145" s="140" t="s">
        <v>169</v>
      </c>
      <c r="H145" s="139" t="s">
        <v>1</v>
      </c>
      <c r="I145" s="141"/>
      <c r="L145" s="137"/>
      <c r="M145" s="142"/>
      <c r="T145" s="143"/>
      <c r="AT145" s="139" t="s">
        <v>166</v>
      </c>
      <c r="AU145" s="139" t="s">
        <v>6</v>
      </c>
      <c r="AV145" s="10" t="s">
        <v>6</v>
      </c>
      <c r="AW145" s="10" t="s">
        <v>31</v>
      </c>
      <c r="AX145" s="10" t="s">
        <v>76</v>
      </c>
      <c r="AY145" s="139" t="s">
        <v>159</v>
      </c>
    </row>
    <row r="146" spans="2:65" s="11" customFormat="1">
      <c r="B146" s="144"/>
      <c r="D146" s="138" t="s">
        <v>166</v>
      </c>
      <c r="E146" s="145" t="s">
        <v>1</v>
      </c>
      <c r="F146" s="146" t="s">
        <v>170</v>
      </c>
      <c r="H146" s="147">
        <v>7</v>
      </c>
      <c r="I146" s="148"/>
      <c r="L146" s="144"/>
      <c r="M146" s="149"/>
      <c r="T146" s="150"/>
      <c r="AT146" s="145" t="s">
        <v>166</v>
      </c>
      <c r="AU146" s="145" t="s">
        <v>6</v>
      </c>
      <c r="AV146" s="11" t="s">
        <v>85</v>
      </c>
      <c r="AW146" s="11" t="s">
        <v>31</v>
      </c>
      <c r="AX146" s="11" t="s">
        <v>76</v>
      </c>
      <c r="AY146" s="145" t="s">
        <v>159</v>
      </c>
    </row>
    <row r="147" spans="2:65" s="12" customFormat="1">
      <c r="B147" s="151"/>
      <c r="D147" s="138" t="s">
        <v>166</v>
      </c>
      <c r="E147" s="152" t="s">
        <v>1</v>
      </c>
      <c r="F147" s="153" t="s">
        <v>171</v>
      </c>
      <c r="H147" s="154">
        <v>13</v>
      </c>
      <c r="I147" s="155"/>
      <c r="L147" s="151"/>
      <c r="M147" s="156"/>
      <c r="T147" s="157"/>
      <c r="AT147" s="152" t="s">
        <v>166</v>
      </c>
      <c r="AU147" s="152" t="s">
        <v>6</v>
      </c>
      <c r="AV147" s="12" t="s">
        <v>164</v>
      </c>
      <c r="AW147" s="12" t="s">
        <v>31</v>
      </c>
      <c r="AX147" s="12" t="s">
        <v>6</v>
      </c>
      <c r="AY147" s="152" t="s">
        <v>159</v>
      </c>
    </row>
    <row r="148" spans="2:65" s="1" customFormat="1" ht="16.5" customHeight="1">
      <c r="B148" s="122"/>
      <c r="C148" s="123" t="s">
        <v>85</v>
      </c>
      <c r="D148" s="123" t="s">
        <v>160</v>
      </c>
      <c r="E148" s="124" t="s">
        <v>172</v>
      </c>
      <c r="F148" s="125" t="s">
        <v>173</v>
      </c>
      <c r="G148" s="126" t="s">
        <v>163</v>
      </c>
      <c r="H148" s="127">
        <v>5</v>
      </c>
      <c r="I148" s="128"/>
      <c r="J148" s="129">
        <f>ROUND(I148*H148,0)</f>
        <v>0</v>
      </c>
      <c r="K148" s="130"/>
      <c r="L148" s="29"/>
      <c r="M148" s="131" t="s">
        <v>1</v>
      </c>
      <c r="N148" s="132" t="s">
        <v>41</v>
      </c>
      <c r="P148" s="133">
        <f>O148*H148</f>
        <v>0</v>
      </c>
      <c r="Q148" s="133">
        <v>0</v>
      </c>
      <c r="R148" s="133">
        <f>Q148*H148</f>
        <v>0</v>
      </c>
      <c r="S148" s="133">
        <v>5.0000000000000001E-3</v>
      </c>
      <c r="T148" s="134">
        <f>S148*H148</f>
        <v>2.5000000000000001E-2</v>
      </c>
      <c r="AR148" s="135" t="s">
        <v>164</v>
      </c>
      <c r="AT148" s="135" t="s">
        <v>160</v>
      </c>
      <c r="AU148" s="135" t="s">
        <v>6</v>
      </c>
      <c r="AY148" s="15" t="s">
        <v>159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5" t="s">
        <v>6</v>
      </c>
      <c r="BK148" s="136">
        <f>ROUND(I148*H148,0)</f>
        <v>0</v>
      </c>
      <c r="BL148" s="15" t="s">
        <v>164</v>
      </c>
      <c r="BM148" s="135" t="s">
        <v>174</v>
      </c>
    </row>
    <row r="149" spans="2:65" s="10" customFormat="1">
      <c r="B149" s="137"/>
      <c r="D149" s="138" t="s">
        <v>166</v>
      </c>
      <c r="E149" s="139" t="s">
        <v>1</v>
      </c>
      <c r="F149" s="140" t="s">
        <v>169</v>
      </c>
      <c r="H149" s="139" t="s">
        <v>1</v>
      </c>
      <c r="I149" s="141"/>
      <c r="L149" s="137"/>
      <c r="M149" s="142"/>
      <c r="T149" s="143"/>
      <c r="AT149" s="139" t="s">
        <v>166</v>
      </c>
      <c r="AU149" s="139" t="s">
        <v>6</v>
      </c>
      <c r="AV149" s="10" t="s">
        <v>6</v>
      </c>
      <c r="AW149" s="10" t="s">
        <v>31</v>
      </c>
      <c r="AX149" s="10" t="s">
        <v>76</v>
      </c>
      <c r="AY149" s="139" t="s">
        <v>159</v>
      </c>
    </row>
    <row r="150" spans="2:65" s="11" customFormat="1">
      <c r="B150" s="144"/>
      <c r="D150" s="138" t="s">
        <v>166</v>
      </c>
      <c r="E150" s="145" t="s">
        <v>1</v>
      </c>
      <c r="F150" s="146" t="s">
        <v>175</v>
      </c>
      <c r="H150" s="147">
        <v>5</v>
      </c>
      <c r="I150" s="148"/>
      <c r="L150" s="144"/>
      <c r="M150" s="149"/>
      <c r="T150" s="150"/>
      <c r="AT150" s="145" t="s">
        <v>166</v>
      </c>
      <c r="AU150" s="145" t="s">
        <v>6</v>
      </c>
      <c r="AV150" s="11" t="s">
        <v>85</v>
      </c>
      <c r="AW150" s="11" t="s">
        <v>31</v>
      </c>
      <c r="AX150" s="11" t="s">
        <v>6</v>
      </c>
      <c r="AY150" s="145" t="s">
        <v>159</v>
      </c>
    </row>
    <row r="151" spans="2:65" s="1" customFormat="1" ht="16.5" customHeight="1">
      <c r="B151" s="122"/>
      <c r="C151" s="123" t="s">
        <v>176</v>
      </c>
      <c r="D151" s="123" t="s">
        <v>160</v>
      </c>
      <c r="E151" s="124" t="s">
        <v>177</v>
      </c>
      <c r="F151" s="125" t="s">
        <v>178</v>
      </c>
      <c r="G151" s="126" t="s">
        <v>179</v>
      </c>
      <c r="H151" s="127">
        <v>54.34</v>
      </c>
      <c r="I151" s="128"/>
      <c r="J151" s="129">
        <f>ROUND(I151*H151,0)</f>
        <v>0</v>
      </c>
      <c r="K151" s="130"/>
      <c r="L151" s="29"/>
      <c r="M151" s="131" t="s">
        <v>1</v>
      </c>
      <c r="N151" s="132" t="s">
        <v>41</v>
      </c>
      <c r="P151" s="133">
        <f>O151*H151</f>
        <v>0</v>
      </c>
      <c r="Q151" s="133">
        <v>0</v>
      </c>
      <c r="R151" s="133">
        <f>Q151*H151</f>
        <v>0</v>
      </c>
      <c r="S151" s="133">
        <v>2.5000000000000001E-3</v>
      </c>
      <c r="T151" s="134">
        <f>S151*H151</f>
        <v>0.13585</v>
      </c>
      <c r="AR151" s="135" t="s">
        <v>164</v>
      </c>
      <c r="AT151" s="135" t="s">
        <v>160</v>
      </c>
      <c r="AU151" s="135" t="s">
        <v>6</v>
      </c>
      <c r="AY151" s="15" t="s">
        <v>159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5" t="s">
        <v>6</v>
      </c>
      <c r="BK151" s="136">
        <f>ROUND(I151*H151,0)</f>
        <v>0</v>
      </c>
      <c r="BL151" s="15" t="s">
        <v>164</v>
      </c>
      <c r="BM151" s="135" t="s">
        <v>180</v>
      </c>
    </row>
    <row r="152" spans="2:65" s="10" customFormat="1">
      <c r="B152" s="137"/>
      <c r="D152" s="138" t="s">
        <v>166</v>
      </c>
      <c r="E152" s="139" t="s">
        <v>1</v>
      </c>
      <c r="F152" s="140" t="s">
        <v>169</v>
      </c>
      <c r="H152" s="139" t="s">
        <v>1</v>
      </c>
      <c r="I152" s="141"/>
      <c r="L152" s="137"/>
      <c r="M152" s="142"/>
      <c r="T152" s="143"/>
      <c r="AT152" s="139" t="s">
        <v>166</v>
      </c>
      <c r="AU152" s="139" t="s">
        <v>6</v>
      </c>
      <c r="AV152" s="10" t="s">
        <v>6</v>
      </c>
      <c r="AW152" s="10" t="s">
        <v>31</v>
      </c>
      <c r="AX152" s="10" t="s">
        <v>76</v>
      </c>
      <c r="AY152" s="139" t="s">
        <v>159</v>
      </c>
    </row>
    <row r="153" spans="2:65" s="11" customFormat="1">
      <c r="B153" s="144"/>
      <c r="D153" s="138" t="s">
        <v>166</v>
      </c>
      <c r="E153" s="145" t="s">
        <v>1</v>
      </c>
      <c r="F153" s="146" t="s">
        <v>181</v>
      </c>
      <c r="H153" s="147">
        <v>54.34</v>
      </c>
      <c r="I153" s="148"/>
      <c r="L153" s="144"/>
      <c r="M153" s="149"/>
      <c r="T153" s="150"/>
      <c r="AT153" s="145" t="s">
        <v>166</v>
      </c>
      <c r="AU153" s="145" t="s">
        <v>6</v>
      </c>
      <c r="AV153" s="11" t="s">
        <v>85</v>
      </c>
      <c r="AW153" s="11" t="s">
        <v>31</v>
      </c>
      <c r="AX153" s="11" t="s">
        <v>6</v>
      </c>
      <c r="AY153" s="145" t="s">
        <v>159</v>
      </c>
    </row>
    <row r="154" spans="2:65" s="1" customFormat="1" ht="16.5" customHeight="1">
      <c r="B154" s="122"/>
      <c r="C154" s="123" t="s">
        <v>164</v>
      </c>
      <c r="D154" s="123" t="s">
        <v>160</v>
      </c>
      <c r="E154" s="124" t="s">
        <v>182</v>
      </c>
      <c r="F154" s="125" t="s">
        <v>183</v>
      </c>
      <c r="G154" s="126" t="s">
        <v>184</v>
      </c>
      <c r="H154" s="127">
        <v>9</v>
      </c>
      <c r="I154" s="128"/>
      <c r="J154" s="129">
        <f>ROUND(I154*H154,0)</f>
        <v>0</v>
      </c>
      <c r="K154" s="130"/>
      <c r="L154" s="29"/>
      <c r="M154" s="131" t="s">
        <v>1</v>
      </c>
      <c r="N154" s="132" t="s">
        <v>41</v>
      </c>
      <c r="P154" s="133">
        <f>O154*H154</f>
        <v>0</v>
      </c>
      <c r="Q154" s="133">
        <v>0</v>
      </c>
      <c r="R154" s="133">
        <f>Q154*H154</f>
        <v>0</v>
      </c>
      <c r="S154" s="133">
        <v>1.9460000000000002E-2</v>
      </c>
      <c r="T154" s="134">
        <f>S154*H154</f>
        <v>0.17514000000000002</v>
      </c>
      <c r="AR154" s="135" t="s">
        <v>164</v>
      </c>
      <c r="AT154" s="135" t="s">
        <v>160</v>
      </c>
      <c r="AU154" s="135" t="s">
        <v>6</v>
      </c>
      <c r="AY154" s="15" t="s">
        <v>159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5" t="s">
        <v>6</v>
      </c>
      <c r="BK154" s="136">
        <f>ROUND(I154*H154,0)</f>
        <v>0</v>
      </c>
      <c r="BL154" s="15" t="s">
        <v>164</v>
      </c>
      <c r="BM154" s="135" t="s">
        <v>185</v>
      </c>
    </row>
    <row r="155" spans="2:65" s="10" customFormat="1">
      <c r="B155" s="137"/>
      <c r="D155" s="138" t="s">
        <v>166</v>
      </c>
      <c r="E155" s="139" t="s">
        <v>1</v>
      </c>
      <c r="F155" s="140" t="s">
        <v>167</v>
      </c>
      <c r="H155" s="139" t="s">
        <v>1</v>
      </c>
      <c r="I155" s="141"/>
      <c r="L155" s="137"/>
      <c r="M155" s="142"/>
      <c r="T155" s="143"/>
      <c r="AT155" s="139" t="s">
        <v>166</v>
      </c>
      <c r="AU155" s="139" t="s">
        <v>6</v>
      </c>
      <c r="AV155" s="10" t="s">
        <v>6</v>
      </c>
      <c r="AW155" s="10" t="s">
        <v>31</v>
      </c>
      <c r="AX155" s="10" t="s">
        <v>76</v>
      </c>
      <c r="AY155" s="139" t="s">
        <v>159</v>
      </c>
    </row>
    <row r="156" spans="2:65" s="11" customFormat="1">
      <c r="B156" s="144"/>
      <c r="D156" s="138" t="s">
        <v>166</v>
      </c>
      <c r="E156" s="145" t="s">
        <v>1</v>
      </c>
      <c r="F156" s="146" t="s">
        <v>186</v>
      </c>
      <c r="H156" s="147">
        <v>1</v>
      </c>
      <c r="I156" s="148"/>
      <c r="L156" s="144"/>
      <c r="M156" s="149"/>
      <c r="T156" s="150"/>
      <c r="AT156" s="145" t="s">
        <v>166</v>
      </c>
      <c r="AU156" s="145" t="s">
        <v>6</v>
      </c>
      <c r="AV156" s="11" t="s">
        <v>85</v>
      </c>
      <c r="AW156" s="11" t="s">
        <v>31</v>
      </c>
      <c r="AX156" s="11" t="s">
        <v>76</v>
      </c>
      <c r="AY156" s="145" t="s">
        <v>159</v>
      </c>
    </row>
    <row r="157" spans="2:65" s="10" customFormat="1">
      <c r="B157" s="137"/>
      <c r="D157" s="138" t="s">
        <v>166</v>
      </c>
      <c r="E157" s="139" t="s">
        <v>1</v>
      </c>
      <c r="F157" s="140" t="s">
        <v>169</v>
      </c>
      <c r="H157" s="139" t="s">
        <v>1</v>
      </c>
      <c r="I157" s="141"/>
      <c r="L157" s="137"/>
      <c r="M157" s="142"/>
      <c r="T157" s="143"/>
      <c r="AT157" s="139" t="s">
        <v>166</v>
      </c>
      <c r="AU157" s="139" t="s">
        <v>6</v>
      </c>
      <c r="AV157" s="10" t="s">
        <v>6</v>
      </c>
      <c r="AW157" s="10" t="s">
        <v>31</v>
      </c>
      <c r="AX157" s="10" t="s">
        <v>76</v>
      </c>
      <c r="AY157" s="139" t="s">
        <v>159</v>
      </c>
    </row>
    <row r="158" spans="2:65" s="11" customFormat="1">
      <c r="B158" s="144"/>
      <c r="D158" s="138" t="s">
        <v>166</v>
      </c>
      <c r="E158" s="145" t="s">
        <v>1</v>
      </c>
      <c r="F158" s="146" t="s">
        <v>187</v>
      </c>
      <c r="H158" s="147">
        <v>8</v>
      </c>
      <c r="I158" s="148"/>
      <c r="L158" s="144"/>
      <c r="M158" s="149"/>
      <c r="T158" s="150"/>
      <c r="AT158" s="145" t="s">
        <v>166</v>
      </c>
      <c r="AU158" s="145" t="s">
        <v>6</v>
      </c>
      <c r="AV158" s="11" t="s">
        <v>85</v>
      </c>
      <c r="AW158" s="11" t="s">
        <v>31</v>
      </c>
      <c r="AX158" s="11" t="s">
        <v>76</v>
      </c>
      <c r="AY158" s="145" t="s">
        <v>159</v>
      </c>
    </row>
    <row r="159" spans="2:65" s="12" customFormat="1">
      <c r="B159" s="151"/>
      <c r="D159" s="138" t="s">
        <v>166</v>
      </c>
      <c r="E159" s="152" t="s">
        <v>1</v>
      </c>
      <c r="F159" s="153" t="s">
        <v>171</v>
      </c>
      <c r="H159" s="154">
        <v>9</v>
      </c>
      <c r="I159" s="155"/>
      <c r="L159" s="151"/>
      <c r="M159" s="156"/>
      <c r="T159" s="157"/>
      <c r="AT159" s="152" t="s">
        <v>166</v>
      </c>
      <c r="AU159" s="152" t="s">
        <v>6</v>
      </c>
      <c r="AV159" s="12" t="s">
        <v>164</v>
      </c>
      <c r="AW159" s="12" t="s">
        <v>31</v>
      </c>
      <c r="AX159" s="12" t="s">
        <v>6</v>
      </c>
      <c r="AY159" s="152" t="s">
        <v>159</v>
      </c>
    </row>
    <row r="160" spans="2:65" s="1" customFormat="1" ht="16.5" customHeight="1">
      <c r="B160" s="122"/>
      <c r="C160" s="123" t="s">
        <v>188</v>
      </c>
      <c r="D160" s="123" t="s">
        <v>160</v>
      </c>
      <c r="E160" s="124" t="s">
        <v>189</v>
      </c>
      <c r="F160" s="125" t="s">
        <v>190</v>
      </c>
      <c r="G160" s="126" t="s">
        <v>184</v>
      </c>
      <c r="H160" s="127">
        <v>2</v>
      </c>
      <c r="I160" s="128"/>
      <c r="J160" s="129">
        <f>ROUND(I160*H160,0)</f>
        <v>0</v>
      </c>
      <c r="K160" s="130"/>
      <c r="L160" s="29"/>
      <c r="M160" s="131" t="s">
        <v>1</v>
      </c>
      <c r="N160" s="132" t="s">
        <v>41</v>
      </c>
      <c r="P160" s="133">
        <f>O160*H160</f>
        <v>0</v>
      </c>
      <c r="Q160" s="133">
        <v>0</v>
      </c>
      <c r="R160" s="133">
        <f>Q160*H160</f>
        <v>0</v>
      </c>
      <c r="S160" s="133">
        <v>1.8800000000000001E-2</v>
      </c>
      <c r="T160" s="134">
        <f>S160*H160</f>
        <v>3.7600000000000001E-2</v>
      </c>
      <c r="AR160" s="135" t="s">
        <v>164</v>
      </c>
      <c r="AT160" s="135" t="s">
        <v>160</v>
      </c>
      <c r="AU160" s="135" t="s">
        <v>6</v>
      </c>
      <c r="AY160" s="15" t="s">
        <v>159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5" t="s">
        <v>6</v>
      </c>
      <c r="BK160" s="136">
        <f>ROUND(I160*H160,0)</f>
        <v>0</v>
      </c>
      <c r="BL160" s="15" t="s">
        <v>164</v>
      </c>
      <c r="BM160" s="135" t="s">
        <v>191</v>
      </c>
    </row>
    <row r="161" spans="2:65" s="10" customFormat="1">
      <c r="B161" s="137"/>
      <c r="D161" s="138" t="s">
        <v>166</v>
      </c>
      <c r="E161" s="139" t="s">
        <v>1</v>
      </c>
      <c r="F161" s="140" t="s">
        <v>167</v>
      </c>
      <c r="H161" s="139" t="s">
        <v>1</v>
      </c>
      <c r="I161" s="141"/>
      <c r="L161" s="137"/>
      <c r="M161" s="142"/>
      <c r="T161" s="143"/>
      <c r="AT161" s="139" t="s">
        <v>166</v>
      </c>
      <c r="AU161" s="139" t="s">
        <v>6</v>
      </c>
      <c r="AV161" s="10" t="s">
        <v>6</v>
      </c>
      <c r="AW161" s="10" t="s">
        <v>31</v>
      </c>
      <c r="AX161" s="10" t="s">
        <v>76</v>
      </c>
      <c r="AY161" s="139" t="s">
        <v>159</v>
      </c>
    </row>
    <row r="162" spans="2:65" s="11" customFormat="1">
      <c r="B162" s="144"/>
      <c r="D162" s="138" t="s">
        <v>166</v>
      </c>
      <c r="E162" s="145" t="s">
        <v>1</v>
      </c>
      <c r="F162" s="146" t="s">
        <v>186</v>
      </c>
      <c r="H162" s="147">
        <v>1</v>
      </c>
      <c r="I162" s="148"/>
      <c r="L162" s="144"/>
      <c r="M162" s="149"/>
      <c r="T162" s="150"/>
      <c r="AT162" s="145" t="s">
        <v>166</v>
      </c>
      <c r="AU162" s="145" t="s">
        <v>6</v>
      </c>
      <c r="AV162" s="11" t="s">
        <v>85</v>
      </c>
      <c r="AW162" s="11" t="s">
        <v>31</v>
      </c>
      <c r="AX162" s="11" t="s">
        <v>76</v>
      </c>
      <c r="AY162" s="145" t="s">
        <v>159</v>
      </c>
    </row>
    <row r="163" spans="2:65" s="10" customFormat="1">
      <c r="B163" s="137"/>
      <c r="D163" s="138" t="s">
        <v>166</v>
      </c>
      <c r="E163" s="139" t="s">
        <v>1</v>
      </c>
      <c r="F163" s="140" t="s">
        <v>169</v>
      </c>
      <c r="H163" s="139" t="s">
        <v>1</v>
      </c>
      <c r="I163" s="141"/>
      <c r="L163" s="137"/>
      <c r="M163" s="142"/>
      <c r="T163" s="143"/>
      <c r="AT163" s="139" t="s">
        <v>166</v>
      </c>
      <c r="AU163" s="139" t="s">
        <v>6</v>
      </c>
      <c r="AV163" s="10" t="s">
        <v>6</v>
      </c>
      <c r="AW163" s="10" t="s">
        <v>31</v>
      </c>
      <c r="AX163" s="10" t="s">
        <v>76</v>
      </c>
      <c r="AY163" s="139" t="s">
        <v>159</v>
      </c>
    </row>
    <row r="164" spans="2:65" s="11" customFormat="1">
      <c r="B164" s="144"/>
      <c r="D164" s="138" t="s">
        <v>166</v>
      </c>
      <c r="E164" s="145" t="s">
        <v>1</v>
      </c>
      <c r="F164" s="146" t="s">
        <v>186</v>
      </c>
      <c r="H164" s="147">
        <v>1</v>
      </c>
      <c r="I164" s="148"/>
      <c r="L164" s="144"/>
      <c r="M164" s="149"/>
      <c r="T164" s="150"/>
      <c r="AT164" s="145" t="s">
        <v>166</v>
      </c>
      <c r="AU164" s="145" t="s">
        <v>6</v>
      </c>
      <c r="AV164" s="11" t="s">
        <v>85</v>
      </c>
      <c r="AW164" s="11" t="s">
        <v>31</v>
      </c>
      <c r="AX164" s="11" t="s">
        <v>76</v>
      </c>
      <c r="AY164" s="145" t="s">
        <v>159</v>
      </c>
    </row>
    <row r="165" spans="2:65" s="12" customFormat="1">
      <c r="B165" s="151"/>
      <c r="D165" s="138" t="s">
        <v>166</v>
      </c>
      <c r="E165" s="152" t="s">
        <v>1</v>
      </c>
      <c r="F165" s="153" t="s">
        <v>171</v>
      </c>
      <c r="H165" s="154">
        <v>2</v>
      </c>
      <c r="I165" s="155"/>
      <c r="L165" s="151"/>
      <c r="M165" s="156"/>
      <c r="T165" s="157"/>
      <c r="AT165" s="152" t="s">
        <v>166</v>
      </c>
      <c r="AU165" s="152" t="s">
        <v>6</v>
      </c>
      <c r="AV165" s="12" t="s">
        <v>164</v>
      </c>
      <c r="AW165" s="12" t="s">
        <v>31</v>
      </c>
      <c r="AX165" s="12" t="s">
        <v>6</v>
      </c>
      <c r="AY165" s="152" t="s">
        <v>159</v>
      </c>
    </row>
    <row r="166" spans="2:65" s="1" customFormat="1" ht="16.5" customHeight="1">
      <c r="B166" s="122"/>
      <c r="C166" s="123" t="s">
        <v>192</v>
      </c>
      <c r="D166" s="123" t="s">
        <v>160</v>
      </c>
      <c r="E166" s="124" t="s">
        <v>193</v>
      </c>
      <c r="F166" s="125" t="s">
        <v>194</v>
      </c>
      <c r="G166" s="126" t="s">
        <v>184</v>
      </c>
      <c r="H166" s="127">
        <v>1</v>
      </c>
      <c r="I166" s="128"/>
      <c r="J166" s="129">
        <f>ROUND(I166*H166,0)</f>
        <v>0</v>
      </c>
      <c r="K166" s="130"/>
      <c r="L166" s="29"/>
      <c r="M166" s="131" t="s">
        <v>1</v>
      </c>
      <c r="N166" s="132" t="s">
        <v>41</v>
      </c>
      <c r="P166" s="133">
        <f>O166*H166</f>
        <v>0</v>
      </c>
      <c r="Q166" s="133">
        <v>0</v>
      </c>
      <c r="R166" s="133">
        <f>Q166*H166</f>
        <v>0</v>
      </c>
      <c r="S166" s="133">
        <v>1.72E-2</v>
      </c>
      <c r="T166" s="134">
        <f>S166*H166</f>
        <v>1.72E-2</v>
      </c>
      <c r="AR166" s="135" t="s">
        <v>164</v>
      </c>
      <c r="AT166" s="135" t="s">
        <v>160</v>
      </c>
      <c r="AU166" s="135" t="s">
        <v>6</v>
      </c>
      <c r="AY166" s="15" t="s">
        <v>159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5" t="s">
        <v>6</v>
      </c>
      <c r="BK166" s="136">
        <f>ROUND(I166*H166,0)</f>
        <v>0</v>
      </c>
      <c r="BL166" s="15" t="s">
        <v>164</v>
      </c>
      <c r="BM166" s="135" t="s">
        <v>195</v>
      </c>
    </row>
    <row r="167" spans="2:65" s="10" customFormat="1">
      <c r="B167" s="137"/>
      <c r="D167" s="138" t="s">
        <v>166</v>
      </c>
      <c r="E167" s="139" t="s">
        <v>1</v>
      </c>
      <c r="F167" s="140" t="s">
        <v>169</v>
      </c>
      <c r="H167" s="139" t="s">
        <v>1</v>
      </c>
      <c r="I167" s="141"/>
      <c r="L167" s="137"/>
      <c r="M167" s="142"/>
      <c r="T167" s="143"/>
      <c r="AT167" s="139" t="s">
        <v>166</v>
      </c>
      <c r="AU167" s="139" t="s">
        <v>6</v>
      </c>
      <c r="AV167" s="10" t="s">
        <v>6</v>
      </c>
      <c r="AW167" s="10" t="s">
        <v>31</v>
      </c>
      <c r="AX167" s="10" t="s">
        <v>76</v>
      </c>
      <c r="AY167" s="139" t="s">
        <v>159</v>
      </c>
    </row>
    <row r="168" spans="2:65" s="11" customFormat="1">
      <c r="B168" s="144"/>
      <c r="D168" s="138" t="s">
        <v>166</v>
      </c>
      <c r="E168" s="145" t="s">
        <v>1</v>
      </c>
      <c r="F168" s="146" t="s">
        <v>186</v>
      </c>
      <c r="H168" s="147">
        <v>1</v>
      </c>
      <c r="I168" s="148"/>
      <c r="L168" s="144"/>
      <c r="M168" s="149"/>
      <c r="T168" s="150"/>
      <c r="AT168" s="145" t="s">
        <v>166</v>
      </c>
      <c r="AU168" s="145" t="s">
        <v>6</v>
      </c>
      <c r="AV168" s="11" t="s">
        <v>85</v>
      </c>
      <c r="AW168" s="11" t="s">
        <v>31</v>
      </c>
      <c r="AX168" s="11" t="s">
        <v>6</v>
      </c>
      <c r="AY168" s="145" t="s">
        <v>159</v>
      </c>
    </row>
    <row r="169" spans="2:65" s="1" customFormat="1" ht="16.5" customHeight="1">
      <c r="B169" s="122"/>
      <c r="C169" s="123" t="s">
        <v>196</v>
      </c>
      <c r="D169" s="123" t="s">
        <v>160</v>
      </c>
      <c r="E169" s="124" t="s">
        <v>197</v>
      </c>
      <c r="F169" s="125" t="s">
        <v>198</v>
      </c>
      <c r="G169" s="126" t="s">
        <v>184</v>
      </c>
      <c r="H169" s="127">
        <v>1</v>
      </c>
      <c r="I169" s="128"/>
      <c r="J169" s="129">
        <f>ROUND(I169*H169,0)</f>
        <v>0</v>
      </c>
      <c r="K169" s="130"/>
      <c r="L169" s="29"/>
      <c r="M169" s="131" t="s">
        <v>1</v>
      </c>
      <c r="N169" s="132" t="s">
        <v>41</v>
      </c>
      <c r="P169" s="133">
        <f>O169*H169</f>
        <v>0</v>
      </c>
      <c r="Q169" s="133">
        <v>0</v>
      </c>
      <c r="R169" s="133">
        <f>Q169*H169</f>
        <v>0</v>
      </c>
      <c r="S169" s="133">
        <v>2.4500000000000001E-2</v>
      </c>
      <c r="T169" s="134">
        <f>S169*H169</f>
        <v>2.4500000000000001E-2</v>
      </c>
      <c r="AR169" s="135" t="s">
        <v>164</v>
      </c>
      <c r="AT169" s="135" t="s">
        <v>160</v>
      </c>
      <c r="AU169" s="135" t="s">
        <v>6</v>
      </c>
      <c r="AY169" s="15" t="s">
        <v>159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5" t="s">
        <v>6</v>
      </c>
      <c r="BK169" s="136">
        <f>ROUND(I169*H169,0)</f>
        <v>0</v>
      </c>
      <c r="BL169" s="15" t="s">
        <v>164</v>
      </c>
      <c r="BM169" s="135" t="s">
        <v>199</v>
      </c>
    </row>
    <row r="170" spans="2:65" s="10" customFormat="1">
      <c r="B170" s="137"/>
      <c r="D170" s="138" t="s">
        <v>166</v>
      </c>
      <c r="E170" s="139" t="s">
        <v>1</v>
      </c>
      <c r="F170" s="140" t="s">
        <v>169</v>
      </c>
      <c r="H170" s="139" t="s">
        <v>1</v>
      </c>
      <c r="I170" s="141"/>
      <c r="L170" s="137"/>
      <c r="M170" s="142"/>
      <c r="T170" s="143"/>
      <c r="AT170" s="139" t="s">
        <v>166</v>
      </c>
      <c r="AU170" s="139" t="s">
        <v>6</v>
      </c>
      <c r="AV170" s="10" t="s">
        <v>6</v>
      </c>
      <c r="AW170" s="10" t="s">
        <v>31</v>
      </c>
      <c r="AX170" s="10" t="s">
        <v>76</v>
      </c>
      <c r="AY170" s="139" t="s">
        <v>159</v>
      </c>
    </row>
    <row r="171" spans="2:65" s="11" customFormat="1">
      <c r="B171" s="144"/>
      <c r="D171" s="138" t="s">
        <v>166</v>
      </c>
      <c r="E171" s="145" t="s">
        <v>1</v>
      </c>
      <c r="F171" s="146" t="s">
        <v>186</v>
      </c>
      <c r="H171" s="147">
        <v>1</v>
      </c>
      <c r="I171" s="148"/>
      <c r="L171" s="144"/>
      <c r="M171" s="149"/>
      <c r="T171" s="150"/>
      <c r="AT171" s="145" t="s">
        <v>166</v>
      </c>
      <c r="AU171" s="145" t="s">
        <v>6</v>
      </c>
      <c r="AV171" s="11" t="s">
        <v>85</v>
      </c>
      <c r="AW171" s="11" t="s">
        <v>31</v>
      </c>
      <c r="AX171" s="11" t="s">
        <v>6</v>
      </c>
      <c r="AY171" s="145" t="s">
        <v>159</v>
      </c>
    </row>
    <row r="172" spans="2:65" s="1" customFormat="1" ht="16.5" customHeight="1">
      <c r="B172" s="122"/>
      <c r="C172" s="123" t="s">
        <v>200</v>
      </c>
      <c r="D172" s="123" t="s">
        <v>160</v>
      </c>
      <c r="E172" s="124" t="s">
        <v>201</v>
      </c>
      <c r="F172" s="125" t="s">
        <v>202</v>
      </c>
      <c r="G172" s="126" t="s">
        <v>163</v>
      </c>
      <c r="H172" s="127">
        <v>9</v>
      </c>
      <c r="I172" s="128"/>
      <c r="J172" s="129">
        <f>ROUND(I172*H172,0)</f>
        <v>0</v>
      </c>
      <c r="K172" s="130"/>
      <c r="L172" s="29"/>
      <c r="M172" s="131" t="s">
        <v>1</v>
      </c>
      <c r="N172" s="132" t="s">
        <v>41</v>
      </c>
      <c r="P172" s="133">
        <f>O172*H172</f>
        <v>0</v>
      </c>
      <c r="Q172" s="133">
        <v>0</v>
      </c>
      <c r="R172" s="133">
        <f>Q172*H172</f>
        <v>0</v>
      </c>
      <c r="S172" s="133">
        <v>5.4000000000000001E-4</v>
      </c>
      <c r="T172" s="134">
        <f>S172*H172</f>
        <v>4.8599999999999997E-3</v>
      </c>
      <c r="AR172" s="135" t="s">
        <v>164</v>
      </c>
      <c r="AT172" s="135" t="s">
        <v>160</v>
      </c>
      <c r="AU172" s="135" t="s">
        <v>6</v>
      </c>
      <c r="AY172" s="15" t="s">
        <v>159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5" t="s">
        <v>6</v>
      </c>
      <c r="BK172" s="136">
        <f>ROUND(I172*H172,0)</f>
        <v>0</v>
      </c>
      <c r="BL172" s="15" t="s">
        <v>164</v>
      </c>
      <c r="BM172" s="135" t="s">
        <v>203</v>
      </c>
    </row>
    <row r="173" spans="2:65" s="10" customFormat="1">
      <c r="B173" s="137"/>
      <c r="D173" s="138" t="s">
        <v>166</v>
      </c>
      <c r="E173" s="139" t="s">
        <v>1</v>
      </c>
      <c r="F173" s="140" t="s">
        <v>167</v>
      </c>
      <c r="H173" s="139" t="s">
        <v>1</v>
      </c>
      <c r="I173" s="141"/>
      <c r="L173" s="137"/>
      <c r="M173" s="142"/>
      <c r="T173" s="143"/>
      <c r="AT173" s="139" t="s">
        <v>166</v>
      </c>
      <c r="AU173" s="139" t="s">
        <v>6</v>
      </c>
      <c r="AV173" s="10" t="s">
        <v>6</v>
      </c>
      <c r="AW173" s="10" t="s">
        <v>31</v>
      </c>
      <c r="AX173" s="10" t="s">
        <v>76</v>
      </c>
      <c r="AY173" s="139" t="s">
        <v>159</v>
      </c>
    </row>
    <row r="174" spans="2:65" s="11" customFormat="1">
      <c r="B174" s="144"/>
      <c r="D174" s="138" t="s">
        <v>166</v>
      </c>
      <c r="E174" s="145" t="s">
        <v>1</v>
      </c>
      <c r="F174" s="146" t="s">
        <v>186</v>
      </c>
      <c r="H174" s="147">
        <v>1</v>
      </c>
      <c r="I174" s="148"/>
      <c r="L174" s="144"/>
      <c r="M174" s="149"/>
      <c r="T174" s="150"/>
      <c r="AT174" s="145" t="s">
        <v>166</v>
      </c>
      <c r="AU174" s="145" t="s">
        <v>6</v>
      </c>
      <c r="AV174" s="11" t="s">
        <v>85</v>
      </c>
      <c r="AW174" s="11" t="s">
        <v>31</v>
      </c>
      <c r="AX174" s="11" t="s">
        <v>76</v>
      </c>
      <c r="AY174" s="145" t="s">
        <v>159</v>
      </c>
    </row>
    <row r="175" spans="2:65" s="10" customFormat="1">
      <c r="B175" s="137"/>
      <c r="D175" s="138" t="s">
        <v>166</v>
      </c>
      <c r="E175" s="139" t="s">
        <v>1</v>
      </c>
      <c r="F175" s="140" t="s">
        <v>169</v>
      </c>
      <c r="H175" s="139" t="s">
        <v>1</v>
      </c>
      <c r="I175" s="141"/>
      <c r="L175" s="137"/>
      <c r="M175" s="142"/>
      <c r="T175" s="143"/>
      <c r="AT175" s="139" t="s">
        <v>166</v>
      </c>
      <c r="AU175" s="139" t="s">
        <v>6</v>
      </c>
      <c r="AV175" s="10" t="s">
        <v>6</v>
      </c>
      <c r="AW175" s="10" t="s">
        <v>31</v>
      </c>
      <c r="AX175" s="10" t="s">
        <v>76</v>
      </c>
      <c r="AY175" s="139" t="s">
        <v>159</v>
      </c>
    </row>
    <row r="176" spans="2:65" s="11" customFormat="1">
      <c r="B176" s="144"/>
      <c r="D176" s="138" t="s">
        <v>166</v>
      </c>
      <c r="E176" s="145" t="s">
        <v>1</v>
      </c>
      <c r="F176" s="146" t="s">
        <v>187</v>
      </c>
      <c r="H176" s="147">
        <v>8</v>
      </c>
      <c r="I176" s="148"/>
      <c r="L176" s="144"/>
      <c r="M176" s="149"/>
      <c r="T176" s="150"/>
      <c r="AT176" s="145" t="s">
        <v>166</v>
      </c>
      <c r="AU176" s="145" t="s">
        <v>6</v>
      </c>
      <c r="AV176" s="11" t="s">
        <v>85</v>
      </c>
      <c r="AW176" s="11" t="s">
        <v>31</v>
      </c>
      <c r="AX176" s="11" t="s">
        <v>76</v>
      </c>
      <c r="AY176" s="145" t="s">
        <v>159</v>
      </c>
    </row>
    <row r="177" spans="2:65" s="12" customFormat="1">
      <c r="B177" s="151"/>
      <c r="D177" s="138" t="s">
        <v>166</v>
      </c>
      <c r="E177" s="152" t="s">
        <v>1</v>
      </c>
      <c r="F177" s="153" t="s">
        <v>171</v>
      </c>
      <c r="H177" s="154">
        <v>9</v>
      </c>
      <c r="I177" s="155"/>
      <c r="L177" s="151"/>
      <c r="M177" s="156"/>
      <c r="T177" s="157"/>
      <c r="AT177" s="152" t="s">
        <v>166</v>
      </c>
      <c r="AU177" s="152" t="s">
        <v>6</v>
      </c>
      <c r="AV177" s="12" t="s">
        <v>164</v>
      </c>
      <c r="AW177" s="12" t="s">
        <v>31</v>
      </c>
      <c r="AX177" s="12" t="s">
        <v>6</v>
      </c>
      <c r="AY177" s="152" t="s">
        <v>159</v>
      </c>
    </row>
    <row r="178" spans="2:65" s="1" customFormat="1" ht="16.5" customHeight="1">
      <c r="B178" s="122"/>
      <c r="C178" s="123" t="s">
        <v>204</v>
      </c>
      <c r="D178" s="123" t="s">
        <v>160</v>
      </c>
      <c r="E178" s="124" t="s">
        <v>205</v>
      </c>
      <c r="F178" s="125" t="s">
        <v>206</v>
      </c>
      <c r="G178" s="126" t="s">
        <v>163</v>
      </c>
      <c r="H178" s="127">
        <v>3</v>
      </c>
      <c r="I178" s="128"/>
      <c r="J178" s="129">
        <f>ROUND(I178*H178,0)</f>
        <v>0</v>
      </c>
      <c r="K178" s="130"/>
      <c r="L178" s="29"/>
      <c r="M178" s="131" t="s">
        <v>1</v>
      </c>
      <c r="N178" s="132" t="s">
        <v>41</v>
      </c>
      <c r="P178" s="133">
        <f>O178*H178</f>
        <v>0</v>
      </c>
      <c r="Q178" s="133">
        <v>0</v>
      </c>
      <c r="R178" s="133">
        <f>Q178*H178</f>
        <v>0</v>
      </c>
      <c r="S178" s="133">
        <v>4.8999999999999998E-4</v>
      </c>
      <c r="T178" s="134">
        <f>S178*H178</f>
        <v>1.47E-3</v>
      </c>
      <c r="AR178" s="135" t="s">
        <v>164</v>
      </c>
      <c r="AT178" s="135" t="s">
        <v>160</v>
      </c>
      <c r="AU178" s="135" t="s">
        <v>6</v>
      </c>
      <c r="AY178" s="15" t="s">
        <v>159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6</v>
      </c>
      <c r="BK178" s="136">
        <f>ROUND(I178*H178,0)</f>
        <v>0</v>
      </c>
      <c r="BL178" s="15" t="s">
        <v>164</v>
      </c>
      <c r="BM178" s="135" t="s">
        <v>207</v>
      </c>
    </row>
    <row r="179" spans="2:65" s="10" customFormat="1">
      <c r="B179" s="137"/>
      <c r="D179" s="138" t="s">
        <v>166</v>
      </c>
      <c r="E179" s="139" t="s">
        <v>1</v>
      </c>
      <c r="F179" s="140" t="s">
        <v>167</v>
      </c>
      <c r="H179" s="139" t="s">
        <v>1</v>
      </c>
      <c r="I179" s="141"/>
      <c r="L179" s="137"/>
      <c r="M179" s="142"/>
      <c r="T179" s="143"/>
      <c r="AT179" s="139" t="s">
        <v>166</v>
      </c>
      <c r="AU179" s="139" t="s">
        <v>6</v>
      </c>
      <c r="AV179" s="10" t="s">
        <v>6</v>
      </c>
      <c r="AW179" s="10" t="s">
        <v>31</v>
      </c>
      <c r="AX179" s="10" t="s">
        <v>76</v>
      </c>
      <c r="AY179" s="139" t="s">
        <v>159</v>
      </c>
    </row>
    <row r="180" spans="2:65" s="11" customFormat="1">
      <c r="B180" s="144"/>
      <c r="D180" s="138" t="s">
        <v>166</v>
      </c>
      <c r="E180" s="145" t="s">
        <v>1</v>
      </c>
      <c r="F180" s="146" t="s">
        <v>186</v>
      </c>
      <c r="H180" s="147">
        <v>1</v>
      </c>
      <c r="I180" s="148"/>
      <c r="L180" s="144"/>
      <c r="M180" s="149"/>
      <c r="T180" s="150"/>
      <c r="AT180" s="145" t="s">
        <v>166</v>
      </c>
      <c r="AU180" s="145" t="s">
        <v>6</v>
      </c>
      <c r="AV180" s="11" t="s">
        <v>85</v>
      </c>
      <c r="AW180" s="11" t="s">
        <v>31</v>
      </c>
      <c r="AX180" s="11" t="s">
        <v>76</v>
      </c>
      <c r="AY180" s="145" t="s">
        <v>159</v>
      </c>
    </row>
    <row r="181" spans="2:65" s="10" customFormat="1">
      <c r="B181" s="137"/>
      <c r="D181" s="138" t="s">
        <v>166</v>
      </c>
      <c r="E181" s="139" t="s">
        <v>1</v>
      </c>
      <c r="F181" s="140" t="s">
        <v>169</v>
      </c>
      <c r="H181" s="139" t="s">
        <v>1</v>
      </c>
      <c r="I181" s="141"/>
      <c r="L181" s="137"/>
      <c r="M181" s="142"/>
      <c r="T181" s="143"/>
      <c r="AT181" s="139" t="s">
        <v>166</v>
      </c>
      <c r="AU181" s="139" t="s">
        <v>6</v>
      </c>
      <c r="AV181" s="10" t="s">
        <v>6</v>
      </c>
      <c r="AW181" s="10" t="s">
        <v>31</v>
      </c>
      <c r="AX181" s="10" t="s">
        <v>76</v>
      </c>
      <c r="AY181" s="139" t="s">
        <v>159</v>
      </c>
    </row>
    <row r="182" spans="2:65" s="11" customFormat="1">
      <c r="B182" s="144"/>
      <c r="D182" s="138" t="s">
        <v>166</v>
      </c>
      <c r="E182" s="145" t="s">
        <v>1</v>
      </c>
      <c r="F182" s="146" t="s">
        <v>208</v>
      </c>
      <c r="H182" s="147">
        <v>2</v>
      </c>
      <c r="I182" s="148"/>
      <c r="L182" s="144"/>
      <c r="M182" s="149"/>
      <c r="T182" s="150"/>
      <c r="AT182" s="145" t="s">
        <v>166</v>
      </c>
      <c r="AU182" s="145" t="s">
        <v>6</v>
      </c>
      <c r="AV182" s="11" t="s">
        <v>85</v>
      </c>
      <c r="AW182" s="11" t="s">
        <v>31</v>
      </c>
      <c r="AX182" s="11" t="s">
        <v>76</v>
      </c>
      <c r="AY182" s="145" t="s">
        <v>159</v>
      </c>
    </row>
    <row r="183" spans="2:65" s="12" customFormat="1">
      <c r="B183" s="151"/>
      <c r="D183" s="138" t="s">
        <v>166</v>
      </c>
      <c r="E183" s="152" t="s">
        <v>1</v>
      </c>
      <c r="F183" s="153" t="s">
        <v>171</v>
      </c>
      <c r="H183" s="154">
        <v>3</v>
      </c>
      <c r="I183" s="155"/>
      <c r="L183" s="151"/>
      <c r="M183" s="156"/>
      <c r="T183" s="157"/>
      <c r="AT183" s="152" t="s">
        <v>166</v>
      </c>
      <c r="AU183" s="152" t="s">
        <v>6</v>
      </c>
      <c r="AV183" s="12" t="s">
        <v>164</v>
      </c>
      <c r="AW183" s="12" t="s">
        <v>31</v>
      </c>
      <c r="AX183" s="12" t="s">
        <v>6</v>
      </c>
      <c r="AY183" s="152" t="s">
        <v>159</v>
      </c>
    </row>
    <row r="184" spans="2:65" s="1" customFormat="1" ht="16.5" customHeight="1">
      <c r="B184" s="122"/>
      <c r="C184" s="123" t="s">
        <v>109</v>
      </c>
      <c r="D184" s="123" t="s">
        <v>160</v>
      </c>
      <c r="E184" s="124" t="s">
        <v>209</v>
      </c>
      <c r="F184" s="125" t="s">
        <v>210</v>
      </c>
      <c r="G184" s="126" t="s">
        <v>184</v>
      </c>
      <c r="H184" s="127">
        <v>9</v>
      </c>
      <c r="I184" s="128"/>
      <c r="J184" s="129">
        <f>ROUND(I184*H184,0)</f>
        <v>0</v>
      </c>
      <c r="K184" s="130"/>
      <c r="L184" s="29"/>
      <c r="M184" s="131" t="s">
        <v>1</v>
      </c>
      <c r="N184" s="132" t="s">
        <v>41</v>
      </c>
      <c r="P184" s="133">
        <f>O184*H184</f>
        <v>0</v>
      </c>
      <c r="Q184" s="133">
        <v>0</v>
      </c>
      <c r="R184" s="133">
        <f>Q184*H184</f>
        <v>0</v>
      </c>
      <c r="S184" s="133">
        <v>8.5999999999999998E-4</v>
      </c>
      <c r="T184" s="134">
        <f>S184*H184</f>
        <v>7.7399999999999995E-3</v>
      </c>
      <c r="AR184" s="135" t="s">
        <v>164</v>
      </c>
      <c r="AT184" s="135" t="s">
        <v>160</v>
      </c>
      <c r="AU184" s="135" t="s">
        <v>6</v>
      </c>
      <c r="AY184" s="15" t="s">
        <v>159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5" t="s">
        <v>6</v>
      </c>
      <c r="BK184" s="136">
        <f>ROUND(I184*H184,0)</f>
        <v>0</v>
      </c>
      <c r="BL184" s="15" t="s">
        <v>164</v>
      </c>
      <c r="BM184" s="135" t="s">
        <v>211</v>
      </c>
    </row>
    <row r="185" spans="2:65" s="10" customFormat="1">
      <c r="B185" s="137"/>
      <c r="D185" s="138" t="s">
        <v>166</v>
      </c>
      <c r="E185" s="139" t="s">
        <v>1</v>
      </c>
      <c r="F185" s="140" t="s">
        <v>167</v>
      </c>
      <c r="H185" s="139" t="s">
        <v>1</v>
      </c>
      <c r="I185" s="141"/>
      <c r="L185" s="137"/>
      <c r="M185" s="142"/>
      <c r="T185" s="143"/>
      <c r="AT185" s="139" t="s">
        <v>166</v>
      </c>
      <c r="AU185" s="139" t="s">
        <v>6</v>
      </c>
      <c r="AV185" s="10" t="s">
        <v>6</v>
      </c>
      <c r="AW185" s="10" t="s">
        <v>31</v>
      </c>
      <c r="AX185" s="10" t="s">
        <v>76</v>
      </c>
      <c r="AY185" s="139" t="s">
        <v>159</v>
      </c>
    </row>
    <row r="186" spans="2:65" s="11" customFormat="1">
      <c r="B186" s="144"/>
      <c r="D186" s="138" t="s">
        <v>166</v>
      </c>
      <c r="E186" s="145" t="s">
        <v>1</v>
      </c>
      <c r="F186" s="146" t="s">
        <v>186</v>
      </c>
      <c r="H186" s="147">
        <v>1</v>
      </c>
      <c r="I186" s="148"/>
      <c r="L186" s="144"/>
      <c r="M186" s="149"/>
      <c r="T186" s="150"/>
      <c r="AT186" s="145" t="s">
        <v>166</v>
      </c>
      <c r="AU186" s="145" t="s">
        <v>6</v>
      </c>
      <c r="AV186" s="11" t="s">
        <v>85</v>
      </c>
      <c r="AW186" s="11" t="s">
        <v>31</v>
      </c>
      <c r="AX186" s="11" t="s">
        <v>76</v>
      </c>
      <c r="AY186" s="145" t="s">
        <v>159</v>
      </c>
    </row>
    <row r="187" spans="2:65" s="10" customFormat="1">
      <c r="B187" s="137"/>
      <c r="D187" s="138" t="s">
        <v>166</v>
      </c>
      <c r="E187" s="139" t="s">
        <v>1</v>
      </c>
      <c r="F187" s="140" t="s">
        <v>169</v>
      </c>
      <c r="H187" s="139" t="s">
        <v>1</v>
      </c>
      <c r="I187" s="141"/>
      <c r="L187" s="137"/>
      <c r="M187" s="142"/>
      <c r="T187" s="143"/>
      <c r="AT187" s="139" t="s">
        <v>166</v>
      </c>
      <c r="AU187" s="139" t="s">
        <v>6</v>
      </c>
      <c r="AV187" s="10" t="s">
        <v>6</v>
      </c>
      <c r="AW187" s="10" t="s">
        <v>31</v>
      </c>
      <c r="AX187" s="10" t="s">
        <v>76</v>
      </c>
      <c r="AY187" s="139" t="s">
        <v>159</v>
      </c>
    </row>
    <row r="188" spans="2:65" s="11" customFormat="1">
      <c r="B188" s="144"/>
      <c r="D188" s="138" t="s">
        <v>166</v>
      </c>
      <c r="E188" s="145" t="s">
        <v>1</v>
      </c>
      <c r="F188" s="146" t="s">
        <v>187</v>
      </c>
      <c r="H188" s="147">
        <v>8</v>
      </c>
      <c r="I188" s="148"/>
      <c r="L188" s="144"/>
      <c r="M188" s="149"/>
      <c r="T188" s="150"/>
      <c r="AT188" s="145" t="s">
        <v>166</v>
      </c>
      <c r="AU188" s="145" t="s">
        <v>6</v>
      </c>
      <c r="AV188" s="11" t="s">
        <v>85</v>
      </c>
      <c r="AW188" s="11" t="s">
        <v>31</v>
      </c>
      <c r="AX188" s="11" t="s">
        <v>76</v>
      </c>
      <c r="AY188" s="145" t="s">
        <v>159</v>
      </c>
    </row>
    <row r="189" spans="2:65" s="12" customFormat="1">
      <c r="B189" s="151"/>
      <c r="D189" s="138" t="s">
        <v>166</v>
      </c>
      <c r="E189" s="152" t="s">
        <v>1</v>
      </c>
      <c r="F189" s="153" t="s">
        <v>171</v>
      </c>
      <c r="H189" s="154">
        <v>9</v>
      </c>
      <c r="I189" s="155"/>
      <c r="L189" s="151"/>
      <c r="M189" s="156"/>
      <c r="T189" s="157"/>
      <c r="AT189" s="152" t="s">
        <v>166</v>
      </c>
      <c r="AU189" s="152" t="s">
        <v>6</v>
      </c>
      <c r="AV189" s="12" t="s">
        <v>164</v>
      </c>
      <c r="AW189" s="12" t="s">
        <v>31</v>
      </c>
      <c r="AX189" s="12" t="s">
        <v>6</v>
      </c>
      <c r="AY189" s="152" t="s">
        <v>159</v>
      </c>
    </row>
    <row r="190" spans="2:65" s="1" customFormat="1" ht="16.5" customHeight="1">
      <c r="B190" s="122"/>
      <c r="C190" s="123" t="s">
        <v>212</v>
      </c>
      <c r="D190" s="123" t="s">
        <v>160</v>
      </c>
      <c r="E190" s="124" t="s">
        <v>213</v>
      </c>
      <c r="F190" s="125" t="s">
        <v>214</v>
      </c>
      <c r="G190" s="126" t="s">
        <v>163</v>
      </c>
      <c r="H190" s="127">
        <v>1</v>
      </c>
      <c r="I190" s="128"/>
      <c r="J190" s="129">
        <f>ROUND(I190*H190,0)</f>
        <v>0</v>
      </c>
      <c r="K190" s="130"/>
      <c r="L190" s="29"/>
      <c r="M190" s="131" t="s">
        <v>1</v>
      </c>
      <c r="N190" s="132" t="s">
        <v>41</v>
      </c>
      <c r="P190" s="133">
        <f>O190*H190</f>
        <v>0</v>
      </c>
      <c r="Q190" s="133">
        <v>0</v>
      </c>
      <c r="R190" s="133">
        <f>Q190*H190</f>
        <v>0</v>
      </c>
      <c r="S190" s="133">
        <v>2.2499999999999998E-3</v>
      </c>
      <c r="T190" s="134">
        <f>S190*H190</f>
        <v>2.2499999999999998E-3</v>
      </c>
      <c r="AR190" s="135" t="s">
        <v>164</v>
      </c>
      <c r="AT190" s="135" t="s">
        <v>160</v>
      </c>
      <c r="AU190" s="135" t="s">
        <v>6</v>
      </c>
      <c r="AY190" s="15" t="s">
        <v>159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5" t="s">
        <v>6</v>
      </c>
      <c r="BK190" s="136">
        <f>ROUND(I190*H190,0)</f>
        <v>0</v>
      </c>
      <c r="BL190" s="15" t="s">
        <v>164</v>
      </c>
      <c r="BM190" s="135" t="s">
        <v>215</v>
      </c>
    </row>
    <row r="191" spans="2:65" s="10" customFormat="1">
      <c r="B191" s="137"/>
      <c r="D191" s="138" t="s">
        <v>166</v>
      </c>
      <c r="E191" s="139" t="s">
        <v>1</v>
      </c>
      <c r="F191" s="140" t="s">
        <v>169</v>
      </c>
      <c r="H191" s="139" t="s">
        <v>1</v>
      </c>
      <c r="I191" s="141"/>
      <c r="L191" s="137"/>
      <c r="M191" s="142"/>
      <c r="T191" s="143"/>
      <c r="AT191" s="139" t="s">
        <v>166</v>
      </c>
      <c r="AU191" s="139" t="s">
        <v>6</v>
      </c>
      <c r="AV191" s="10" t="s">
        <v>6</v>
      </c>
      <c r="AW191" s="10" t="s">
        <v>31</v>
      </c>
      <c r="AX191" s="10" t="s">
        <v>76</v>
      </c>
      <c r="AY191" s="139" t="s">
        <v>159</v>
      </c>
    </row>
    <row r="192" spans="2:65" s="11" customFormat="1">
      <c r="B192" s="144"/>
      <c r="D192" s="138" t="s">
        <v>166</v>
      </c>
      <c r="E192" s="145" t="s">
        <v>1</v>
      </c>
      <c r="F192" s="146" t="s">
        <v>186</v>
      </c>
      <c r="H192" s="147">
        <v>1</v>
      </c>
      <c r="I192" s="148"/>
      <c r="L192" s="144"/>
      <c r="M192" s="149"/>
      <c r="T192" s="150"/>
      <c r="AT192" s="145" t="s">
        <v>166</v>
      </c>
      <c r="AU192" s="145" t="s">
        <v>6</v>
      </c>
      <c r="AV192" s="11" t="s">
        <v>85</v>
      </c>
      <c r="AW192" s="11" t="s">
        <v>31</v>
      </c>
      <c r="AX192" s="11" t="s">
        <v>6</v>
      </c>
      <c r="AY192" s="145" t="s">
        <v>159</v>
      </c>
    </row>
    <row r="193" spans="2:65" s="1" customFormat="1" ht="16.5" customHeight="1">
      <c r="B193" s="122"/>
      <c r="C193" s="123" t="s">
        <v>8</v>
      </c>
      <c r="D193" s="123" t="s">
        <v>160</v>
      </c>
      <c r="E193" s="124" t="s">
        <v>216</v>
      </c>
      <c r="F193" s="125" t="s">
        <v>217</v>
      </c>
      <c r="G193" s="126" t="s">
        <v>184</v>
      </c>
      <c r="H193" s="127">
        <v>3</v>
      </c>
      <c r="I193" s="128"/>
      <c r="J193" s="129">
        <f>ROUND(I193*H193,0)</f>
        <v>0</v>
      </c>
      <c r="K193" s="130"/>
      <c r="L193" s="29"/>
      <c r="M193" s="131" t="s">
        <v>1</v>
      </c>
      <c r="N193" s="132" t="s">
        <v>41</v>
      </c>
      <c r="P193" s="133">
        <f>O193*H193</f>
        <v>0</v>
      </c>
      <c r="Q193" s="133">
        <v>0</v>
      </c>
      <c r="R193" s="133">
        <f>Q193*H193</f>
        <v>0</v>
      </c>
      <c r="S193" s="133">
        <v>1.56E-3</v>
      </c>
      <c r="T193" s="134">
        <f>S193*H193</f>
        <v>4.6800000000000001E-3</v>
      </c>
      <c r="AR193" s="135" t="s">
        <v>164</v>
      </c>
      <c r="AT193" s="135" t="s">
        <v>160</v>
      </c>
      <c r="AU193" s="135" t="s">
        <v>6</v>
      </c>
      <c r="AY193" s="15" t="s">
        <v>159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5" t="s">
        <v>6</v>
      </c>
      <c r="BK193" s="136">
        <f>ROUND(I193*H193,0)</f>
        <v>0</v>
      </c>
      <c r="BL193" s="15" t="s">
        <v>164</v>
      </c>
      <c r="BM193" s="135" t="s">
        <v>218</v>
      </c>
    </row>
    <row r="194" spans="2:65" s="10" customFormat="1">
      <c r="B194" s="137"/>
      <c r="D194" s="138" t="s">
        <v>166</v>
      </c>
      <c r="E194" s="139" t="s">
        <v>1</v>
      </c>
      <c r="F194" s="140" t="s">
        <v>167</v>
      </c>
      <c r="H194" s="139" t="s">
        <v>1</v>
      </c>
      <c r="I194" s="141"/>
      <c r="L194" s="137"/>
      <c r="M194" s="142"/>
      <c r="T194" s="143"/>
      <c r="AT194" s="139" t="s">
        <v>166</v>
      </c>
      <c r="AU194" s="139" t="s">
        <v>6</v>
      </c>
      <c r="AV194" s="10" t="s">
        <v>6</v>
      </c>
      <c r="AW194" s="10" t="s">
        <v>31</v>
      </c>
      <c r="AX194" s="10" t="s">
        <v>76</v>
      </c>
      <c r="AY194" s="139" t="s">
        <v>159</v>
      </c>
    </row>
    <row r="195" spans="2:65" s="11" customFormat="1">
      <c r="B195" s="144"/>
      <c r="D195" s="138" t="s">
        <v>166</v>
      </c>
      <c r="E195" s="145" t="s">
        <v>1</v>
      </c>
      <c r="F195" s="146" t="s">
        <v>186</v>
      </c>
      <c r="H195" s="147">
        <v>1</v>
      </c>
      <c r="I195" s="148"/>
      <c r="L195" s="144"/>
      <c r="M195" s="149"/>
      <c r="T195" s="150"/>
      <c r="AT195" s="145" t="s">
        <v>166</v>
      </c>
      <c r="AU195" s="145" t="s">
        <v>6</v>
      </c>
      <c r="AV195" s="11" t="s">
        <v>85</v>
      </c>
      <c r="AW195" s="11" t="s">
        <v>31</v>
      </c>
      <c r="AX195" s="11" t="s">
        <v>76</v>
      </c>
      <c r="AY195" s="145" t="s">
        <v>159</v>
      </c>
    </row>
    <row r="196" spans="2:65" s="10" customFormat="1">
      <c r="B196" s="137"/>
      <c r="D196" s="138" t="s">
        <v>166</v>
      </c>
      <c r="E196" s="139" t="s">
        <v>1</v>
      </c>
      <c r="F196" s="140" t="s">
        <v>169</v>
      </c>
      <c r="H196" s="139" t="s">
        <v>1</v>
      </c>
      <c r="I196" s="141"/>
      <c r="L196" s="137"/>
      <c r="M196" s="142"/>
      <c r="T196" s="143"/>
      <c r="AT196" s="139" t="s">
        <v>166</v>
      </c>
      <c r="AU196" s="139" t="s">
        <v>6</v>
      </c>
      <c r="AV196" s="10" t="s">
        <v>6</v>
      </c>
      <c r="AW196" s="10" t="s">
        <v>31</v>
      </c>
      <c r="AX196" s="10" t="s">
        <v>76</v>
      </c>
      <c r="AY196" s="139" t="s">
        <v>159</v>
      </c>
    </row>
    <row r="197" spans="2:65" s="11" customFormat="1">
      <c r="B197" s="144"/>
      <c r="D197" s="138" t="s">
        <v>166</v>
      </c>
      <c r="E197" s="145" t="s">
        <v>1</v>
      </c>
      <c r="F197" s="146" t="s">
        <v>208</v>
      </c>
      <c r="H197" s="147">
        <v>2</v>
      </c>
      <c r="I197" s="148"/>
      <c r="L197" s="144"/>
      <c r="M197" s="149"/>
      <c r="T197" s="150"/>
      <c r="AT197" s="145" t="s">
        <v>166</v>
      </c>
      <c r="AU197" s="145" t="s">
        <v>6</v>
      </c>
      <c r="AV197" s="11" t="s">
        <v>85</v>
      </c>
      <c r="AW197" s="11" t="s">
        <v>31</v>
      </c>
      <c r="AX197" s="11" t="s">
        <v>76</v>
      </c>
      <c r="AY197" s="145" t="s">
        <v>159</v>
      </c>
    </row>
    <row r="198" spans="2:65" s="12" customFormat="1">
      <c r="B198" s="151"/>
      <c r="D198" s="138" t="s">
        <v>166</v>
      </c>
      <c r="E198" s="152" t="s">
        <v>1</v>
      </c>
      <c r="F198" s="153" t="s">
        <v>171</v>
      </c>
      <c r="H198" s="154">
        <v>3</v>
      </c>
      <c r="I198" s="155"/>
      <c r="L198" s="151"/>
      <c r="M198" s="156"/>
      <c r="T198" s="157"/>
      <c r="AT198" s="152" t="s">
        <v>166</v>
      </c>
      <c r="AU198" s="152" t="s">
        <v>6</v>
      </c>
      <c r="AV198" s="12" t="s">
        <v>164</v>
      </c>
      <c r="AW198" s="12" t="s">
        <v>31</v>
      </c>
      <c r="AX198" s="12" t="s">
        <v>6</v>
      </c>
      <c r="AY198" s="152" t="s">
        <v>159</v>
      </c>
    </row>
    <row r="199" spans="2:65" s="1" customFormat="1" ht="16.5" customHeight="1">
      <c r="B199" s="122"/>
      <c r="C199" s="123" t="s">
        <v>219</v>
      </c>
      <c r="D199" s="123" t="s">
        <v>160</v>
      </c>
      <c r="E199" s="124" t="s">
        <v>220</v>
      </c>
      <c r="F199" s="125" t="s">
        <v>221</v>
      </c>
      <c r="G199" s="126" t="s">
        <v>184</v>
      </c>
      <c r="H199" s="127">
        <v>3</v>
      </c>
      <c r="I199" s="128"/>
      <c r="J199" s="129">
        <f>ROUND(I199*H199,0)</f>
        <v>0</v>
      </c>
      <c r="K199" s="130"/>
      <c r="L199" s="29"/>
      <c r="M199" s="131" t="s">
        <v>1</v>
      </c>
      <c r="N199" s="132" t="s">
        <v>41</v>
      </c>
      <c r="P199" s="133">
        <f>O199*H199</f>
        <v>0</v>
      </c>
      <c r="Q199" s="133">
        <v>0</v>
      </c>
      <c r="R199" s="133">
        <f>Q199*H199</f>
        <v>0</v>
      </c>
      <c r="S199" s="133">
        <v>3.4200000000000001E-2</v>
      </c>
      <c r="T199" s="134">
        <f>S199*H199</f>
        <v>0.1026</v>
      </c>
      <c r="AR199" s="135" t="s">
        <v>164</v>
      </c>
      <c r="AT199" s="135" t="s">
        <v>160</v>
      </c>
      <c r="AU199" s="135" t="s">
        <v>6</v>
      </c>
      <c r="AY199" s="15" t="s">
        <v>159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5" t="s">
        <v>6</v>
      </c>
      <c r="BK199" s="136">
        <f>ROUND(I199*H199,0)</f>
        <v>0</v>
      </c>
      <c r="BL199" s="15" t="s">
        <v>164</v>
      </c>
      <c r="BM199" s="135" t="s">
        <v>222</v>
      </c>
    </row>
    <row r="200" spans="2:65" s="10" customFormat="1">
      <c r="B200" s="137"/>
      <c r="D200" s="138" t="s">
        <v>166</v>
      </c>
      <c r="E200" s="139" t="s">
        <v>1</v>
      </c>
      <c r="F200" s="140" t="s">
        <v>167</v>
      </c>
      <c r="H200" s="139" t="s">
        <v>1</v>
      </c>
      <c r="I200" s="141"/>
      <c r="L200" s="137"/>
      <c r="M200" s="142"/>
      <c r="T200" s="143"/>
      <c r="AT200" s="139" t="s">
        <v>166</v>
      </c>
      <c r="AU200" s="139" t="s">
        <v>6</v>
      </c>
      <c r="AV200" s="10" t="s">
        <v>6</v>
      </c>
      <c r="AW200" s="10" t="s">
        <v>31</v>
      </c>
      <c r="AX200" s="10" t="s">
        <v>76</v>
      </c>
      <c r="AY200" s="139" t="s">
        <v>159</v>
      </c>
    </row>
    <row r="201" spans="2:65" s="11" customFormat="1">
      <c r="B201" s="144"/>
      <c r="D201" s="138" t="s">
        <v>166</v>
      </c>
      <c r="E201" s="145" t="s">
        <v>1</v>
      </c>
      <c r="F201" s="146" t="s">
        <v>186</v>
      </c>
      <c r="H201" s="147">
        <v>1</v>
      </c>
      <c r="I201" s="148"/>
      <c r="L201" s="144"/>
      <c r="M201" s="149"/>
      <c r="T201" s="150"/>
      <c r="AT201" s="145" t="s">
        <v>166</v>
      </c>
      <c r="AU201" s="145" t="s">
        <v>6</v>
      </c>
      <c r="AV201" s="11" t="s">
        <v>85</v>
      </c>
      <c r="AW201" s="11" t="s">
        <v>31</v>
      </c>
      <c r="AX201" s="11" t="s">
        <v>76</v>
      </c>
      <c r="AY201" s="145" t="s">
        <v>159</v>
      </c>
    </row>
    <row r="202" spans="2:65" s="10" customFormat="1">
      <c r="B202" s="137"/>
      <c r="D202" s="138" t="s">
        <v>166</v>
      </c>
      <c r="E202" s="139" t="s">
        <v>1</v>
      </c>
      <c r="F202" s="140" t="s">
        <v>169</v>
      </c>
      <c r="H202" s="139" t="s">
        <v>1</v>
      </c>
      <c r="I202" s="141"/>
      <c r="L202" s="137"/>
      <c r="M202" s="142"/>
      <c r="T202" s="143"/>
      <c r="AT202" s="139" t="s">
        <v>166</v>
      </c>
      <c r="AU202" s="139" t="s">
        <v>6</v>
      </c>
      <c r="AV202" s="10" t="s">
        <v>6</v>
      </c>
      <c r="AW202" s="10" t="s">
        <v>31</v>
      </c>
      <c r="AX202" s="10" t="s">
        <v>76</v>
      </c>
      <c r="AY202" s="139" t="s">
        <v>159</v>
      </c>
    </row>
    <row r="203" spans="2:65" s="11" customFormat="1">
      <c r="B203" s="144"/>
      <c r="D203" s="138" t="s">
        <v>166</v>
      </c>
      <c r="E203" s="145" t="s">
        <v>1</v>
      </c>
      <c r="F203" s="146" t="s">
        <v>208</v>
      </c>
      <c r="H203" s="147">
        <v>2</v>
      </c>
      <c r="I203" s="148"/>
      <c r="L203" s="144"/>
      <c r="M203" s="149"/>
      <c r="T203" s="150"/>
      <c r="AT203" s="145" t="s">
        <v>166</v>
      </c>
      <c r="AU203" s="145" t="s">
        <v>6</v>
      </c>
      <c r="AV203" s="11" t="s">
        <v>85</v>
      </c>
      <c r="AW203" s="11" t="s">
        <v>31</v>
      </c>
      <c r="AX203" s="11" t="s">
        <v>76</v>
      </c>
      <c r="AY203" s="145" t="s">
        <v>159</v>
      </c>
    </row>
    <row r="204" spans="2:65" s="12" customFormat="1">
      <c r="B204" s="151"/>
      <c r="D204" s="138" t="s">
        <v>166</v>
      </c>
      <c r="E204" s="152" t="s">
        <v>1</v>
      </c>
      <c r="F204" s="153" t="s">
        <v>171</v>
      </c>
      <c r="H204" s="154">
        <v>3</v>
      </c>
      <c r="I204" s="155"/>
      <c r="L204" s="151"/>
      <c r="M204" s="156"/>
      <c r="T204" s="157"/>
      <c r="AT204" s="152" t="s">
        <v>166</v>
      </c>
      <c r="AU204" s="152" t="s">
        <v>6</v>
      </c>
      <c r="AV204" s="12" t="s">
        <v>164</v>
      </c>
      <c r="AW204" s="12" t="s">
        <v>31</v>
      </c>
      <c r="AX204" s="12" t="s">
        <v>6</v>
      </c>
      <c r="AY204" s="152" t="s">
        <v>159</v>
      </c>
    </row>
    <row r="205" spans="2:65" s="1" customFormat="1" ht="16.5" customHeight="1">
      <c r="B205" s="122"/>
      <c r="C205" s="123" t="s">
        <v>223</v>
      </c>
      <c r="D205" s="123" t="s">
        <v>160</v>
      </c>
      <c r="E205" s="124" t="s">
        <v>224</v>
      </c>
      <c r="F205" s="125" t="s">
        <v>225</v>
      </c>
      <c r="G205" s="126" t="s">
        <v>184</v>
      </c>
      <c r="H205" s="127">
        <v>1</v>
      </c>
      <c r="I205" s="128"/>
      <c r="J205" s="129">
        <f>ROUND(I205*H205,0)</f>
        <v>0</v>
      </c>
      <c r="K205" s="130"/>
      <c r="L205" s="29"/>
      <c r="M205" s="131" t="s">
        <v>1</v>
      </c>
      <c r="N205" s="132" t="s">
        <v>41</v>
      </c>
      <c r="P205" s="133">
        <f>O205*H205</f>
        <v>0</v>
      </c>
      <c r="Q205" s="133">
        <v>0</v>
      </c>
      <c r="R205" s="133">
        <f>Q205*H205</f>
        <v>0</v>
      </c>
      <c r="S205" s="133">
        <v>1.4930000000000001E-2</v>
      </c>
      <c r="T205" s="134">
        <f>S205*H205</f>
        <v>1.4930000000000001E-2</v>
      </c>
      <c r="AR205" s="135" t="s">
        <v>164</v>
      </c>
      <c r="AT205" s="135" t="s">
        <v>160</v>
      </c>
      <c r="AU205" s="135" t="s">
        <v>6</v>
      </c>
      <c r="AY205" s="15" t="s">
        <v>159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5" t="s">
        <v>6</v>
      </c>
      <c r="BK205" s="136">
        <f>ROUND(I205*H205,0)</f>
        <v>0</v>
      </c>
      <c r="BL205" s="15" t="s">
        <v>164</v>
      </c>
      <c r="BM205" s="135" t="s">
        <v>226</v>
      </c>
    </row>
    <row r="206" spans="2:65" s="10" customFormat="1">
      <c r="B206" s="137"/>
      <c r="D206" s="138" t="s">
        <v>166</v>
      </c>
      <c r="E206" s="139" t="s">
        <v>1</v>
      </c>
      <c r="F206" s="140" t="s">
        <v>169</v>
      </c>
      <c r="H206" s="139" t="s">
        <v>1</v>
      </c>
      <c r="I206" s="141"/>
      <c r="L206" s="137"/>
      <c r="M206" s="142"/>
      <c r="T206" s="143"/>
      <c r="AT206" s="139" t="s">
        <v>166</v>
      </c>
      <c r="AU206" s="139" t="s">
        <v>6</v>
      </c>
      <c r="AV206" s="10" t="s">
        <v>6</v>
      </c>
      <c r="AW206" s="10" t="s">
        <v>31</v>
      </c>
      <c r="AX206" s="10" t="s">
        <v>76</v>
      </c>
      <c r="AY206" s="139" t="s">
        <v>159</v>
      </c>
    </row>
    <row r="207" spans="2:65" s="11" customFormat="1">
      <c r="B207" s="144"/>
      <c r="D207" s="138" t="s">
        <v>166</v>
      </c>
      <c r="E207" s="145" t="s">
        <v>1</v>
      </c>
      <c r="F207" s="146" t="s">
        <v>186</v>
      </c>
      <c r="H207" s="147">
        <v>1</v>
      </c>
      <c r="I207" s="148"/>
      <c r="L207" s="144"/>
      <c r="M207" s="149"/>
      <c r="T207" s="150"/>
      <c r="AT207" s="145" t="s">
        <v>166</v>
      </c>
      <c r="AU207" s="145" t="s">
        <v>6</v>
      </c>
      <c r="AV207" s="11" t="s">
        <v>85</v>
      </c>
      <c r="AW207" s="11" t="s">
        <v>31</v>
      </c>
      <c r="AX207" s="11" t="s">
        <v>6</v>
      </c>
      <c r="AY207" s="145" t="s">
        <v>159</v>
      </c>
    </row>
    <row r="208" spans="2:65" s="1" customFormat="1" ht="16.5" customHeight="1">
      <c r="B208" s="122"/>
      <c r="C208" s="123" t="s">
        <v>227</v>
      </c>
      <c r="D208" s="123" t="s">
        <v>160</v>
      </c>
      <c r="E208" s="124" t="s">
        <v>228</v>
      </c>
      <c r="F208" s="125" t="s">
        <v>229</v>
      </c>
      <c r="G208" s="126" t="s">
        <v>163</v>
      </c>
      <c r="H208" s="127">
        <v>25</v>
      </c>
      <c r="I208" s="128"/>
      <c r="J208" s="129">
        <f>ROUND(I208*H208,0)</f>
        <v>0</v>
      </c>
      <c r="K208" s="130"/>
      <c r="L208" s="29"/>
      <c r="M208" s="131" t="s">
        <v>1</v>
      </c>
      <c r="N208" s="132" t="s">
        <v>41</v>
      </c>
      <c r="P208" s="133">
        <f>O208*H208</f>
        <v>0</v>
      </c>
      <c r="Q208" s="133">
        <v>0</v>
      </c>
      <c r="R208" s="133">
        <f>Q208*H208</f>
        <v>0</v>
      </c>
      <c r="S208" s="133">
        <v>6.8999999999999997E-4</v>
      </c>
      <c r="T208" s="134">
        <f>S208*H208</f>
        <v>1.7249999999999998E-2</v>
      </c>
      <c r="AR208" s="135" t="s">
        <v>164</v>
      </c>
      <c r="AT208" s="135" t="s">
        <v>160</v>
      </c>
      <c r="AU208" s="135" t="s">
        <v>6</v>
      </c>
      <c r="AY208" s="15" t="s">
        <v>159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5" t="s">
        <v>6</v>
      </c>
      <c r="BK208" s="136">
        <f>ROUND(I208*H208,0)</f>
        <v>0</v>
      </c>
      <c r="BL208" s="15" t="s">
        <v>164</v>
      </c>
      <c r="BM208" s="135" t="s">
        <v>230</v>
      </c>
    </row>
    <row r="209" spans="2:65" s="10" customFormat="1">
      <c r="B209" s="137"/>
      <c r="D209" s="138" t="s">
        <v>166</v>
      </c>
      <c r="E209" s="139" t="s">
        <v>1</v>
      </c>
      <c r="F209" s="140" t="s">
        <v>167</v>
      </c>
      <c r="H209" s="139" t="s">
        <v>1</v>
      </c>
      <c r="I209" s="141"/>
      <c r="L209" s="137"/>
      <c r="M209" s="142"/>
      <c r="T209" s="143"/>
      <c r="AT209" s="139" t="s">
        <v>166</v>
      </c>
      <c r="AU209" s="139" t="s">
        <v>6</v>
      </c>
      <c r="AV209" s="10" t="s">
        <v>6</v>
      </c>
      <c r="AW209" s="10" t="s">
        <v>31</v>
      </c>
      <c r="AX209" s="10" t="s">
        <v>76</v>
      </c>
      <c r="AY209" s="139" t="s">
        <v>159</v>
      </c>
    </row>
    <row r="210" spans="2:65" s="11" customFormat="1">
      <c r="B210" s="144"/>
      <c r="D210" s="138" t="s">
        <v>166</v>
      </c>
      <c r="E210" s="145" t="s">
        <v>1</v>
      </c>
      <c r="F210" s="146" t="s">
        <v>231</v>
      </c>
      <c r="H210" s="147">
        <v>4</v>
      </c>
      <c r="I210" s="148"/>
      <c r="L210" s="144"/>
      <c r="M210" s="149"/>
      <c r="T210" s="150"/>
      <c r="AT210" s="145" t="s">
        <v>166</v>
      </c>
      <c r="AU210" s="145" t="s">
        <v>6</v>
      </c>
      <c r="AV210" s="11" t="s">
        <v>85</v>
      </c>
      <c r="AW210" s="11" t="s">
        <v>31</v>
      </c>
      <c r="AX210" s="11" t="s">
        <v>76</v>
      </c>
      <c r="AY210" s="145" t="s">
        <v>159</v>
      </c>
    </row>
    <row r="211" spans="2:65" s="10" customFormat="1">
      <c r="B211" s="137"/>
      <c r="D211" s="138" t="s">
        <v>166</v>
      </c>
      <c r="E211" s="139" t="s">
        <v>1</v>
      </c>
      <c r="F211" s="140" t="s">
        <v>169</v>
      </c>
      <c r="H211" s="139" t="s">
        <v>1</v>
      </c>
      <c r="I211" s="141"/>
      <c r="L211" s="137"/>
      <c r="M211" s="142"/>
      <c r="T211" s="143"/>
      <c r="AT211" s="139" t="s">
        <v>166</v>
      </c>
      <c r="AU211" s="139" t="s">
        <v>6</v>
      </c>
      <c r="AV211" s="10" t="s">
        <v>6</v>
      </c>
      <c r="AW211" s="10" t="s">
        <v>31</v>
      </c>
      <c r="AX211" s="10" t="s">
        <v>76</v>
      </c>
      <c r="AY211" s="139" t="s">
        <v>159</v>
      </c>
    </row>
    <row r="212" spans="2:65" s="11" customFormat="1">
      <c r="B212" s="144"/>
      <c r="D212" s="138" t="s">
        <v>166</v>
      </c>
      <c r="E212" s="145" t="s">
        <v>1</v>
      </c>
      <c r="F212" s="146" t="s">
        <v>232</v>
      </c>
      <c r="H212" s="147">
        <v>21</v>
      </c>
      <c r="I212" s="148"/>
      <c r="L212" s="144"/>
      <c r="M212" s="149"/>
      <c r="T212" s="150"/>
      <c r="AT212" s="145" t="s">
        <v>166</v>
      </c>
      <c r="AU212" s="145" t="s">
        <v>6</v>
      </c>
      <c r="AV212" s="11" t="s">
        <v>85</v>
      </c>
      <c r="AW212" s="11" t="s">
        <v>31</v>
      </c>
      <c r="AX212" s="11" t="s">
        <v>76</v>
      </c>
      <c r="AY212" s="145" t="s">
        <v>159</v>
      </c>
    </row>
    <row r="213" spans="2:65" s="12" customFormat="1">
      <c r="B213" s="151"/>
      <c r="D213" s="138" t="s">
        <v>166</v>
      </c>
      <c r="E213" s="152" t="s">
        <v>1</v>
      </c>
      <c r="F213" s="153" t="s">
        <v>171</v>
      </c>
      <c r="H213" s="154">
        <v>25</v>
      </c>
      <c r="I213" s="155"/>
      <c r="L213" s="151"/>
      <c r="M213" s="156"/>
      <c r="T213" s="157"/>
      <c r="AT213" s="152" t="s">
        <v>166</v>
      </c>
      <c r="AU213" s="152" t="s">
        <v>6</v>
      </c>
      <c r="AV213" s="12" t="s">
        <v>164</v>
      </c>
      <c r="AW213" s="12" t="s">
        <v>31</v>
      </c>
      <c r="AX213" s="12" t="s">
        <v>6</v>
      </c>
      <c r="AY213" s="152" t="s">
        <v>159</v>
      </c>
    </row>
    <row r="214" spans="2:65" s="1" customFormat="1" ht="16.5" customHeight="1">
      <c r="B214" s="122"/>
      <c r="C214" s="123" t="s">
        <v>233</v>
      </c>
      <c r="D214" s="123" t="s">
        <v>160</v>
      </c>
      <c r="E214" s="124" t="s">
        <v>234</v>
      </c>
      <c r="F214" s="125" t="s">
        <v>235</v>
      </c>
      <c r="G214" s="126" t="s">
        <v>163</v>
      </c>
      <c r="H214" s="127">
        <v>65</v>
      </c>
      <c r="I214" s="128"/>
      <c r="J214" s="129">
        <f>ROUND(I214*H214,0)</f>
        <v>0</v>
      </c>
      <c r="K214" s="130"/>
      <c r="L214" s="29"/>
      <c r="M214" s="131" t="s">
        <v>1</v>
      </c>
      <c r="N214" s="132" t="s">
        <v>41</v>
      </c>
      <c r="P214" s="133">
        <f>O214*H214</f>
        <v>0</v>
      </c>
      <c r="Q214" s="133">
        <v>0</v>
      </c>
      <c r="R214" s="133">
        <f>Q214*H214</f>
        <v>0</v>
      </c>
      <c r="S214" s="133">
        <v>1E-3</v>
      </c>
      <c r="T214" s="134">
        <f>S214*H214</f>
        <v>6.5000000000000002E-2</v>
      </c>
      <c r="AR214" s="135" t="s">
        <v>164</v>
      </c>
      <c r="AT214" s="135" t="s">
        <v>160</v>
      </c>
      <c r="AU214" s="135" t="s">
        <v>6</v>
      </c>
      <c r="AY214" s="15" t="s">
        <v>159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5" t="s">
        <v>6</v>
      </c>
      <c r="BK214" s="136">
        <f>ROUND(I214*H214,0)</f>
        <v>0</v>
      </c>
      <c r="BL214" s="15" t="s">
        <v>164</v>
      </c>
      <c r="BM214" s="135" t="s">
        <v>236</v>
      </c>
    </row>
    <row r="215" spans="2:65" s="10" customFormat="1">
      <c r="B215" s="137"/>
      <c r="D215" s="138" t="s">
        <v>166</v>
      </c>
      <c r="E215" s="139" t="s">
        <v>1</v>
      </c>
      <c r="F215" s="140" t="s">
        <v>237</v>
      </c>
      <c r="H215" s="139" t="s">
        <v>1</v>
      </c>
      <c r="I215" s="141"/>
      <c r="L215" s="137"/>
      <c r="M215" s="142"/>
      <c r="T215" s="143"/>
      <c r="AT215" s="139" t="s">
        <v>166</v>
      </c>
      <c r="AU215" s="139" t="s">
        <v>6</v>
      </c>
      <c r="AV215" s="10" t="s">
        <v>6</v>
      </c>
      <c r="AW215" s="10" t="s">
        <v>31</v>
      </c>
      <c r="AX215" s="10" t="s">
        <v>76</v>
      </c>
      <c r="AY215" s="139" t="s">
        <v>159</v>
      </c>
    </row>
    <row r="216" spans="2:65" s="11" customFormat="1">
      <c r="B216" s="144"/>
      <c r="D216" s="138" t="s">
        <v>166</v>
      </c>
      <c r="E216" s="145" t="s">
        <v>1</v>
      </c>
      <c r="F216" s="146" t="s">
        <v>238</v>
      </c>
      <c r="H216" s="147">
        <v>19</v>
      </c>
      <c r="I216" s="148"/>
      <c r="L216" s="144"/>
      <c r="M216" s="149"/>
      <c r="T216" s="150"/>
      <c r="AT216" s="145" t="s">
        <v>166</v>
      </c>
      <c r="AU216" s="145" t="s">
        <v>6</v>
      </c>
      <c r="AV216" s="11" t="s">
        <v>85</v>
      </c>
      <c r="AW216" s="11" t="s">
        <v>31</v>
      </c>
      <c r="AX216" s="11" t="s">
        <v>76</v>
      </c>
      <c r="AY216" s="145" t="s">
        <v>159</v>
      </c>
    </row>
    <row r="217" spans="2:65" s="10" customFormat="1">
      <c r="B217" s="137"/>
      <c r="D217" s="138" t="s">
        <v>166</v>
      </c>
      <c r="E217" s="139" t="s">
        <v>1</v>
      </c>
      <c r="F217" s="140" t="s">
        <v>169</v>
      </c>
      <c r="H217" s="139" t="s">
        <v>1</v>
      </c>
      <c r="I217" s="141"/>
      <c r="L217" s="137"/>
      <c r="M217" s="142"/>
      <c r="T217" s="143"/>
      <c r="AT217" s="139" t="s">
        <v>166</v>
      </c>
      <c r="AU217" s="139" t="s">
        <v>6</v>
      </c>
      <c r="AV217" s="10" t="s">
        <v>6</v>
      </c>
      <c r="AW217" s="10" t="s">
        <v>31</v>
      </c>
      <c r="AX217" s="10" t="s">
        <v>76</v>
      </c>
      <c r="AY217" s="139" t="s">
        <v>159</v>
      </c>
    </row>
    <row r="218" spans="2:65" s="11" customFormat="1">
      <c r="B218" s="144"/>
      <c r="D218" s="138" t="s">
        <v>166</v>
      </c>
      <c r="E218" s="145" t="s">
        <v>1</v>
      </c>
      <c r="F218" s="146" t="s">
        <v>239</v>
      </c>
      <c r="H218" s="147">
        <v>46</v>
      </c>
      <c r="I218" s="148"/>
      <c r="L218" s="144"/>
      <c r="M218" s="149"/>
      <c r="T218" s="150"/>
      <c r="AT218" s="145" t="s">
        <v>166</v>
      </c>
      <c r="AU218" s="145" t="s">
        <v>6</v>
      </c>
      <c r="AV218" s="11" t="s">
        <v>85</v>
      </c>
      <c r="AW218" s="11" t="s">
        <v>31</v>
      </c>
      <c r="AX218" s="11" t="s">
        <v>76</v>
      </c>
      <c r="AY218" s="145" t="s">
        <v>159</v>
      </c>
    </row>
    <row r="219" spans="2:65" s="12" customFormat="1">
      <c r="B219" s="151"/>
      <c r="D219" s="138" t="s">
        <v>166</v>
      </c>
      <c r="E219" s="152" t="s">
        <v>1</v>
      </c>
      <c r="F219" s="153" t="s">
        <v>171</v>
      </c>
      <c r="H219" s="154">
        <v>65</v>
      </c>
      <c r="I219" s="155"/>
      <c r="L219" s="151"/>
      <c r="M219" s="156"/>
      <c r="T219" s="157"/>
      <c r="AT219" s="152" t="s">
        <v>166</v>
      </c>
      <c r="AU219" s="152" t="s">
        <v>6</v>
      </c>
      <c r="AV219" s="12" t="s">
        <v>164</v>
      </c>
      <c r="AW219" s="12" t="s">
        <v>31</v>
      </c>
      <c r="AX219" s="12" t="s">
        <v>6</v>
      </c>
      <c r="AY219" s="152" t="s">
        <v>159</v>
      </c>
    </row>
    <row r="220" spans="2:65" s="1" customFormat="1" ht="24.2" customHeight="1">
      <c r="B220" s="122"/>
      <c r="C220" s="123" t="s">
        <v>240</v>
      </c>
      <c r="D220" s="123" t="s">
        <v>160</v>
      </c>
      <c r="E220" s="124" t="s">
        <v>241</v>
      </c>
      <c r="F220" s="125" t="s">
        <v>242</v>
      </c>
      <c r="G220" s="126" t="s">
        <v>163</v>
      </c>
      <c r="H220" s="127">
        <v>7</v>
      </c>
      <c r="I220" s="128"/>
      <c r="J220" s="129">
        <f>ROUND(I220*H220,0)</f>
        <v>0</v>
      </c>
      <c r="K220" s="130"/>
      <c r="L220" s="29"/>
      <c r="M220" s="131" t="s">
        <v>1</v>
      </c>
      <c r="N220" s="132" t="s">
        <v>41</v>
      </c>
      <c r="P220" s="133">
        <f>O220*H220</f>
        <v>0</v>
      </c>
      <c r="Q220" s="133">
        <v>0</v>
      </c>
      <c r="R220" s="133">
        <f>Q220*H220</f>
        <v>0</v>
      </c>
      <c r="S220" s="133">
        <v>1E-3</v>
      </c>
      <c r="T220" s="134">
        <f>S220*H220</f>
        <v>7.0000000000000001E-3</v>
      </c>
      <c r="AR220" s="135" t="s">
        <v>164</v>
      </c>
      <c r="AT220" s="135" t="s">
        <v>160</v>
      </c>
      <c r="AU220" s="135" t="s">
        <v>6</v>
      </c>
      <c r="AY220" s="15" t="s">
        <v>159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5" t="s">
        <v>6</v>
      </c>
      <c r="BK220" s="136">
        <f>ROUND(I220*H220,0)</f>
        <v>0</v>
      </c>
      <c r="BL220" s="15" t="s">
        <v>164</v>
      </c>
      <c r="BM220" s="135" t="s">
        <v>243</v>
      </c>
    </row>
    <row r="221" spans="2:65" s="10" customFormat="1">
      <c r="B221" s="137"/>
      <c r="D221" s="138" t="s">
        <v>166</v>
      </c>
      <c r="E221" s="139" t="s">
        <v>1</v>
      </c>
      <c r="F221" s="140" t="s">
        <v>167</v>
      </c>
      <c r="H221" s="139" t="s">
        <v>1</v>
      </c>
      <c r="I221" s="141"/>
      <c r="L221" s="137"/>
      <c r="M221" s="142"/>
      <c r="T221" s="143"/>
      <c r="AT221" s="139" t="s">
        <v>166</v>
      </c>
      <c r="AU221" s="139" t="s">
        <v>6</v>
      </c>
      <c r="AV221" s="10" t="s">
        <v>6</v>
      </c>
      <c r="AW221" s="10" t="s">
        <v>31</v>
      </c>
      <c r="AX221" s="10" t="s">
        <v>76</v>
      </c>
      <c r="AY221" s="139" t="s">
        <v>159</v>
      </c>
    </row>
    <row r="222" spans="2:65" s="11" customFormat="1">
      <c r="B222" s="144"/>
      <c r="D222" s="138" t="s">
        <v>166</v>
      </c>
      <c r="E222" s="145" t="s">
        <v>1</v>
      </c>
      <c r="F222" s="146" t="s">
        <v>175</v>
      </c>
      <c r="H222" s="147">
        <v>5</v>
      </c>
      <c r="I222" s="148"/>
      <c r="L222" s="144"/>
      <c r="M222" s="149"/>
      <c r="T222" s="150"/>
      <c r="AT222" s="145" t="s">
        <v>166</v>
      </c>
      <c r="AU222" s="145" t="s">
        <v>6</v>
      </c>
      <c r="AV222" s="11" t="s">
        <v>85</v>
      </c>
      <c r="AW222" s="11" t="s">
        <v>31</v>
      </c>
      <c r="AX222" s="11" t="s">
        <v>76</v>
      </c>
      <c r="AY222" s="145" t="s">
        <v>159</v>
      </c>
    </row>
    <row r="223" spans="2:65" s="10" customFormat="1">
      <c r="B223" s="137"/>
      <c r="D223" s="138" t="s">
        <v>166</v>
      </c>
      <c r="E223" s="139" t="s">
        <v>1</v>
      </c>
      <c r="F223" s="140" t="s">
        <v>169</v>
      </c>
      <c r="H223" s="139" t="s">
        <v>1</v>
      </c>
      <c r="I223" s="141"/>
      <c r="L223" s="137"/>
      <c r="M223" s="142"/>
      <c r="T223" s="143"/>
      <c r="AT223" s="139" t="s">
        <v>166</v>
      </c>
      <c r="AU223" s="139" t="s">
        <v>6</v>
      </c>
      <c r="AV223" s="10" t="s">
        <v>6</v>
      </c>
      <c r="AW223" s="10" t="s">
        <v>31</v>
      </c>
      <c r="AX223" s="10" t="s">
        <v>76</v>
      </c>
      <c r="AY223" s="139" t="s">
        <v>159</v>
      </c>
    </row>
    <row r="224" spans="2:65" s="11" customFormat="1">
      <c r="B224" s="144"/>
      <c r="D224" s="138" t="s">
        <v>166</v>
      </c>
      <c r="E224" s="145" t="s">
        <v>1</v>
      </c>
      <c r="F224" s="146" t="s">
        <v>208</v>
      </c>
      <c r="H224" s="147">
        <v>2</v>
      </c>
      <c r="I224" s="148"/>
      <c r="L224" s="144"/>
      <c r="M224" s="149"/>
      <c r="T224" s="150"/>
      <c r="AT224" s="145" t="s">
        <v>166</v>
      </c>
      <c r="AU224" s="145" t="s">
        <v>6</v>
      </c>
      <c r="AV224" s="11" t="s">
        <v>85</v>
      </c>
      <c r="AW224" s="11" t="s">
        <v>31</v>
      </c>
      <c r="AX224" s="11" t="s">
        <v>76</v>
      </c>
      <c r="AY224" s="145" t="s">
        <v>159</v>
      </c>
    </row>
    <row r="225" spans="2:65" s="12" customFormat="1">
      <c r="B225" s="151"/>
      <c r="D225" s="138" t="s">
        <v>166</v>
      </c>
      <c r="E225" s="152" t="s">
        <v>1</v>
      </c>
      <c r="F225" s="153" t="s">
        <v>171</v>
      </c>
      <c r="H225" s="154">
        <v>7</v>
      </c>
      <c r="I225" s="155"/>
      <c r="L225" s="151"/>
      <c r="M225" s="156"/>
      <c r="T225" s="157"/>
      <c r="AT225" s="152" t="s">
        <v>166</v>
      </c>
      <c r="AU225" s="152" t="s">
        <v>6</v>
      </c>
      <c r="AV225" s="12" t="s">
        <v>164</v>
      </c>
      <c r="AW225" s="12" t="s">
        <v>31</v>
      </c>
      <c r="AX225" s="12" t="s">
        <v>6</v>
      </c>
      <c r="AY225" s="152" t="s">
        <v>159</v>
      </c>
    </row>
    <row r="226" spans="2:65" s="1" customFormat="1" ht="24.2" customHeight="1">
      <c r="B226" s="122"/>
      <c r="C226" s="123" t="s">
        <v>244</v>
      </c>
      <c r="D226" s="123" t="s">
        <v>160</v>
      </c>
      <c r="E226" s="124" t="s">
        <v>245</v>
      </c>
      <c r="F226" s="125" t="s">
        <v>246</v>
      </c>
      <c r="G226" s="126" t="s">
        <v>163</v>
      </c>
      <c r="H226" s="127">
        <v>28</v>
      </c>
      <c r="I226" s="128"/>
      <c r="J226" s="129">
        <f>ROUND(I226*H226,0)</f>
        <v>0</v>
      </c>
      <c r="K226" s="130"/>
      <c r="L226" s="29"/>
      <c r="M226" s="131" t="s">
        <v>1</v>
      </c>
      <c r="N226" s="132" t="s">
        <v>41</v>
      </c>
      <c r="P226" s="133">
        <f>O226*H226</f>
        <v>0</v>
      </c>
      <c r="Q226" s="133">
        <v>0</v>
      </c>
      <c r="R226" s="133">
        <f>Q226*H226</f>
        <v>0</v>
      </c>
      <c r="S226" s="133">
        <v>5.0000000000000002E-5</v>
      </c>
      <c r="T226" s="134">
        <f>S226*H226</f>
        <v>1.4E-3</v>
      </c>
      <c r="AR226" s="135" t="s">
        <v>164</v>
      </c>
      <c r="AT226" s="135" t="s">
        <v>160</v>
      </c>
      <c r="AU226" s="135" t="s">
        <v>6</v>
      </c>
      <c r="AY226" s="15" t="s">
        <v>159</v>
      </c>
      <c r="BE226" s="136">
        <f>IF(N226="základní",J226,0)</f>
        <v>0</v>
      </c>
      <c r="BF226" s="136">
        <f>IF(N226="snížená",J226,0)</f>
        <v>0</v>
      </c>
      <c r="BG226" s="136">
        <f>IF(N226="zákl. přenesená",J226,0)</f>
        <v>0</v>
      </c>
      <c r="BH226" s="136">
        <f>IF(N226="sníž. přenesená",J226,0)</f>
        <v>0</v>
      </c>
      <c r="BI226" s="136">
        <f>IF(N226="nulová",J226,0)</f>
        <v>0</v>
      </c>
      <c r="BJ226" s="15" t="s">
        <v>6</v>
      </c>
      <c r="BK226" s="136">
        <f>ROUND(I226*H226,0)</f>
        <v>0</v>
      </c>
      <c r="BL226" s="15" t="s">
        <v>164</v>
      </c>
      <c r="BM226" s="135" t="s">
        <v>247</v>
      </c>
    </row>
    <row r="227" spans="2:65" s="10" customFormat="1">
      <c r="B227" s="137"/>
      <c r="D227" s="138" t="s">
        <v>166</v>
      </c>
      <c r="E227" s="139" t="s">
        <v>1</v>
      </c>
      <c r="F227" s="140" t="s">
        <v>248</v>
      </c>
      <c r="H227" s="139" t="s">
        <v>1</v>
      </c>
      <c r="I227" s="141"/>
      <c r="L227" s="137"/>
      <c r="M227" s="142"/>
      <c r="T227" s="143"/>
      <c r="AT227" s="139" t="s">
        <v>166</v>
      </c>
      <c r="AU227" s="139" t="s">
        <v>6</v>
      </c>
      <c r="AV227" s="10" t="s">
        <v>6</v>
      </c>
      <c r="AW227" s="10" t="s">
        <v>31</v>
      </c>
      <c r="AX227" s="10" t="s">
        <v>76</v>
      </c>
      <c r="AY227" s="139" t="s">
        <v>159</v>
      </c>
    </row>
    <row r="228" spans="2:65" s="11" customFormat="1">
      <c r="B228" s="144"/>
      <c r="D228" s="138" t="s">
        <v>166</v>
      </c>
      <c r="E228" s="145" t="s">
        <v>1</v>
      </c>
      <c r="F228" s="146" t="s">
        <v>170</v>
      </c>
      <c r="H228" s="147">
        <v>7</v>
      </c>
      <c r="I228" s="148"/>
      <c r="L228" s="144"/>
      <c r="M228" s="149"/>
      <c r="T228" s="150"/>
      <c r="AT228" s="145" t="s">
        <v>166</v>
      </c>
      <c r="AU228" s="145" t="s">
        <v>6</v>
      </c>
      <c r="AV228" s="11" t="s">
        <v>85</v>
      </c>
      <c r="AW228" s="11" t="s">
        <v>31</v>
      </c>
      <c r="AX228" s="11" t="s">
        <v>76</v>
      </c>
      <c r="AY228" s="145" t="s">
        <v>159</v>
      </c>
    </row>
    <row r="229" spans="2:65" s="10" customFormat="1">
      <c r="B229" s="137"/>
      <c r="D229" s="138" t="s">
        <v>166</v>
      </c>
      <c r="E229" s="139" t="s">
        <v>1</v>
      </c>
      <c r="F229" s="140" t="s">
        <v>169</v>
      </c>
      <c r="H229" s="139" t="s">
        <v>1</v>
      </c>
      <c r="I229" s="141"/>
      <c r="L229" s="137"/>
      <c r="M229" s="142"/>
      <c r="T229" s="143"/>
      <c r="AT229" s="139" t="s">
        <v>166</v>
      </c>
      <c r="AU229" s="139" t="s">
        <v>6</v>
      </c>
      <c r="AV229" s="10" t="s">
        <v>6</v>
      </c>
      <c r="AW229" s="10" t="s">
        <v>31</v>
      </c>
      <c r="AX229" s="10" t="s">
        <v>76</v>
      </c>
      <c r="AY229" s="139" t="s">
        <v>159</v>
      </c>
    </row>
    <row r="230" spans="2:65" s="11" customFormat="1">
      <c r="B230" s="144"/>
      <c r="D230" s="138" t="s">
        <v>166</v>
      </c>
      <c r="E230" s="145" t="s">
        <v>1</v>
      </c>
      <c r="F230" s="146" t="s">
        <v>232</v>
      </c>
      <c r="H230" s="147">
        <v>21</v>
      </c>
      <c r="I230" s="148"/>
      <c r="L230" s="144"/>
      <c r="M230" s="149"/>
      <c r="T230" s="150"/>
      <c r="AT230" s="145" t="s">
        <v>166</v>
      </c>
      <c r="AU230" s="145" t="s">
        <v>6</v>
      </c>
      <c r="AV230" s="11" t="s">
        <v>85</v>
      </c>
      <c r="AW230" s="11" t="s">
        <v>31</v>
      </c>
      <c r="AX230" s="11" t="s">
        <v>76</v>
      </c>
      <c r="AY230" s="145" t="s">
        <v>159</v>
      </c>
    </row>
    <row r="231" spans="2:65" s="12" customFormat="1">
      <c r="B231" s="151"/>
      <c r="D231" s="138" t="s">
        <v>166</v>
      </c>
      <c r="E231" s="152" t="s">
        <v>1</v>
      </c>
      <c r="F231" s="153" t="s">
        <v>171</v>
      </c>
      <c r="H231" s="154">
        <v>28</v>
      </c>
      <c r="I231" s="155"/>
      <c r="L231" s="151"/>
      <c r="M231" s="156"/>
      <c r="T231" s="157"/>
      <c r="AT231" s="152" t="s">
        <v>166</v>
      </c>
      <c r="AU231" s="152" t="s">
        <v>6</v>
      </c>
      <c r="AV231" s="12" t="s">
        <v>164</v>
      </c>
      <c r="AW231" s="12" t="s">
        <v>31</v>
      </c>
      <c r="AX231" s="12" t="s">
        <v>6</v>
      </c>
      <c r="AY231" s="152" t="s">
        <v>159</v>
      </c>
    </row>
    <row r="232" spans="2:65" s="1" customFormat="1" ht="24.2" customHeight="1">
      <c r="B232" s="122"/>
      <c r="C232" s="123" t="s">
        <v>249</v>
      </c>
      <c r="D232" s="123" t="s">
        <v>160</v>
      </c>
      <c r="E232" s="124" t="s">
        <v>250</v>
      </c>
      <c r="F232" s="125" t="s">
        <v>251</v>
      </c>
      <c r="G232" s="126" t="s">
        <v>163</v>
      </c>
      <c r="H232" s="127">
        <v>124</v>
      </c>
      <c r="I232" s="128"/>
      <c r="J232" s="129">
        <f>ROUND(I232*H232,0)</f>
        <v>0</v>
      </c>
      <c r="K232" s="130"/>
      <c r="L232" s="29"/>
      <c r="M232" s="131" t="s">
        <v>1</v>
      </c>
      <c r="N232" s="132" t="s">
        <v>41</v>
      </c>
      <c r="P232" s="133">
        <f>O232*H232</f>
        <v>0</v>
      </c>
      <c r="Q232" s="133">
        <v>0</v>
      </c>
      <c r="R232" s="133">
        <f>Q232*H232</f>
        <v>0</v>
      </c>
      <c r="S232" s="133">
        <v>5.0000000000000002E-5</v>
      </c>
      <c r="T232" s="134">
        <f>S232*H232</f>
        <v>6.2000000000000006E-3</v>
      </c>
      <c r="AR232" s="135" t="s">
        <v>164</v>
      </c>
      <c r="AT232" s="135" t="s">
        <v>160</v>
      </c>
      <c r="AU232" s="135" t="s">
        <v>6</v>
      </c>
      <c r="AY232" s="15" t="s">
        <v>159</v>
      </c>
      <c r="BE232" s="136">
        <f>IF(N232="základní",J232,0)</f>
        <v>0</v>
      </c>
      <c r="BF232" s="136">
        <f>IF(N232="snížená",J232,0)</f>
        <v>0</v>
      </c>
      <c r="BG232" s="136">
        <f>IF(N232="zákl. přenesená",J232,0)</f>
        <v>0</v>
      </c>
      <c r="BH232" s="136">
        <f>IF(N232="sníž. přenesená",J232,0)</f>
        <v>0</v>
      </c>
      <c r="BI232" s="136">
        <f>IF(N232="nulová",J232,0)</f>
        <v>0</v>
      </c>
      <c r="BJ232" s="15" t="s">
        <v>6</v>
      </c>
      <c r="BK232" s="136">
        <f>ROUND(I232*H232,0)</f>
        <v>0</v>
      </c>
      <c r="BL232" s="15" t="s">
        <v>164</v>
      </c>
      <c r="BM232" s="135" t="s">
        <v>252</v>
      </c>
    </row>
    <row r="233" spans="2:65" s="10" customFormat="1">
      <c r="B233" s="137"/>
      <c r="D233" s="138" t="s">
        <v>166</v>
      </c>
      <c r="E233" s="139" t="s">
        <v>1</v>
      </c>
      <c r="F233" s="140" t="s">
        <v>237</v>
      </c>
      <c r="H233" s="139" t="s">
        <v>1</v>
      </c>
      <c r="I233" s="141"/>
      <c r="L233" s="137"/>
      <c r="M233" s="142"/>
      <c r="T233" s="143"/>
      <c r="AT233" s="139" t="s">
        <v>166</v>
      </c>
      <c r="AU233" s="139" t="s">
        <v>6</v>
      </c>
      <c r="AV233" s="10" t="s">
        <v>6</v>
      </c>
      <c r="AW233" s="10" t="s">
        <v>31</v>
      </c>
      <c r="AX233" s="10" t="s">
        <v>76</v>
      </c>
      <c r="AY233" s="139" t="s">
        <v>159</v>
      </c>
    </row>
    <row r="234" spans="2:65" s="11" customFormat="1">
      <c r="B234" s="144"/>
      <c r="D234" s="138" t="s">
        <v>166</v>
      </c>
      <c r="E234" s="145" t="s">
        <v>1</v>
      </c>
      <c r="F234" s="146" t="s">
        <v>238</v>
      </c>
      <c r="H234" s="147">
        <v>19</v>
      </c>
      <c r="I234" s="148"/>
      <c r="L234" s="144"/>
      <c r="M234" s="149"/>
      <c r="T234" s="150"/>
      <c r="AT234" s="145" t="s">
        <v>166</v>
      </c>
      <c r="AU234" s="145" t="s">
        <v>6</v>
      </c>
      <c r="AV234" s="11" t="s">
        <v>85</v>
      </c>
      <c r="AW234" s="11" t="s">
        <v>31</v>
      </c>
      <c r="AX234" s="11" t="s">
        <v>76</v>
      </c>
      <c r="AY234" s="145" t="s">
        <v>159</v>
      </c>
    </row>
    <row r="235" spans="2:65" s="10" customFormat="1">
      <c r="B235" s="137"/>
      <c r="D235" s="138" t="s">
        <v>166</v>
      </c>
      <c r="E235" s="139" t="s">
        <v>1</v>
      </c>
      <c r="F235" s="140" t="s">
        <v>169</v>
      </c>
      <c r="H235" s="139" t="s">
        <v>1</v>
      </c>
      <c r="I235" s="141"/>
      <c r="L235" s="137"/>
      <c r="M235" s="142"/>
      <c r="T235" s="143"/>
      <c r="AT235" s="139" t="s">
        <v>166</v>
      </c>
      <c r="AU235" s="139" t="s">
        <v>6</v>
      </c>
      <c r="AV235" s="10" t="s">
        <v>6</v>
      </c>
      <c r="AW235" s="10" t="s">
        <v>31</v>
      </c>
      <c r="AX235" s="10" t="s">
        <v>76</v>
      </c>
      <c r="AY235" s="139" t="s">
        <v>159</v>
      </c>
    </row>
    <row r="236" spans="2:65" s="11" customFormat="1">
      <c r="B236" s="144"/>
      <c r="D236" s="138" t="s">
        <v>166</v>
      </c>
      <c r="E236" s="145" t="s">
        <v>1</v>
      </c>
      <c r="F236" s="146" t="s">
        <v>253</v>
      </c>
      <c r="H236" s="147">
        <v>105</v>
      </c>
      <c r="I236" s="148"/>
      <c r="L236" s="144"/>
      <c r="M236" s="149"/>
      <c r="T236" s="150"/>
      <c r="AT236" s="145" t="s">
        <v>166</v>
      </c>
      <c r="AU236" s="145" t="s">
        <v>6</v>
      </c>
      <c r="AV236" s="11" t="s">
        <v>85</v>
      </c>
      <c r="AW236" s="11" t="s">
        <v>31</v>
      </c>
      <c r="AX236" s="11" t="s">
        <v>76</v>
      </c>
      <c r="AY236" s="145" t="s">
        <v>159</v>
      </c>
    </row>
    <row r="237" spans="2:65" s="12" customFormat="1">
      <c r="B237" s="151"/>
      <c r="D237" s="138" t="s">
        <v>166</v>
      </c>
      <c r="E237" s="152" t="s">
        <v>1</v>
      </c>
      <c r="F237" s="153" t="s">
        <v>171</v>
      </c>
      <c r="H237" s="154">
        <v>124</v>
      </c>
      <c r="I237" s="155"/>
      <c r="L237" s="151"/>
      <c r="M237" s="156"/>
      <c r="T237" s="157"/>
      <c r="AT237" s="152" t="s">
        <v>166</v>
      </c>
      <c r="AU237" s="152" t="s">
        <v>6</v>
      </c>
      <c r="AV237" s="12" t="s">
        <v>164</v>
      </c>
      <c r="AW237" s="12" t="s">
        <v>31</v>
      </c>
      <c r="AX237" s="12" t="s">
        <v>6</v>
      </c>
      <c r="AY237" s="152" t="s">
        <v>159</v>
      </c>
    </row>
    <row r="238" spans="2:65" s="1" customFormat="1" ht="16.5" customHeight="1">
      <c r="B238" s="122"/>
      <c r="C238" s="123" t="s">
        <v>254</v>
      </c>
      <c r="D238" s="123" t="s">
        <v>160</v>
      </c>
      <c r="E238" s="124" t="s">
        <v>255</v>
      </c>
      <c r="F238" s="125" t="s">
        <v>256</v>
      </c>
      <c r="G238" s="126" t="s">
        <v>163</v>
      </c>
      <c r="H238" s="127">
        <v>3</v>
      </c>
      <c r="I238" s="128"/>
      <c r="J238" s="129">
        <f>ROUND(I238*H238,0)</f>
        <v>0</v>
      </c>
      <c r="K238" s="130"/>
      <c r="L238" s="29"/>
      <c r="M238" s="131" t="s">
        <v>1</v>
      </c>
      <c r="N238" s="132" t="s">
        <v>41</v>
      </c>
      <c r="P238" s="133">
        <f>O238*H238</f>
        <v>0</v>
      </c>
      <c r="Q238" s="133">
        <v>0</v>
      </c>
      <c r="R238" s="133">
        <f>Q238*H238</f>
        <v>0</v>
      </c>
      <c r="S238" s="133">
        <v>5.0000000000000002E-5</v>
      </c>
      <c r="T238" s="134">
        <f>S238*H238</f>
        <v>1.5000000000000001E-4</v>
      </c>
      <c r="AR238" s="135" t="s">
        <v>164</v>
      </c>
      <c r="AT238" s="135" t="s">
        <v>160</v>
      </c>
      <c r="AU238" s="135" t="s">
        <v>6</v>
      </c>
      <c r="AY238" s="15" t="s">
        <v>159</v>
      </c>
      <c r="BE238" s="136">
        <f>IF(N238="základní",J238,0)</f>
        <v>0</v>
      </c>
      <c r="BF238" s="136">
        <f>IF(N238="snížená",J238,0)</f>
        <v>0</v>
      </c>
      <c r="BG238" s="136">
        <f>IF(N238="zákl. přenesená",J238,0)</f>
        <v>0</v>
      </c>
      <c r="BH238" s="136">
        <f>IF(N238="sníž. přenesená",J238,0)</f>
        <v>0</v>
      </c>
      <c r="BI238" s="136">
        <f>IF(N238="nulová",J238,0)</f>
        <v>0</v>
      </c>
      <c r="BJ238" s="15" t="s">
        <v>6</v>
      </c>
      <c r="BK238" s="136">
        <f>ROUND(I238*H238,0)</f>
        <v>0</v>
      </c>
      <c r="BL238" s="15" t="s">
        <v>164</v>
      </c>
      <c r="BM238" s="135" t="s">
        <v>257</v>
      </c>
    </row>
    <row r="239" spans="2:65" s="10" customFormat="1">
      <c r="B239" s="137"/>
      <c r="D239" s="138" t="s">
        <v>166</v>
      </c>
      <c r="E239" s="139" t="s">
        <v>1</v>
      </c>
      <c r="F239" s="140" t="s">
        <v>169</v>
      </c>
      <c r="H239" s="139" t="s">
        <v>1</v>
      </c>
      <c r="I239" s="141"/>
      <c r="L239" s="137"/>
      <c r="M239" s="142"/>
      <c r="T239" s="143"/>
      <c r="AT239" s="139" t="s">
        <v>166</v>
      </c>
      <c r="AU239" s="139" t="s">
        <v>6</v>
      </c>
      <c r="AV239" s="10" t="s">
        <v>6</v>
      </c>
      <c r="AW239" s="10" t="s">
        <v>31</v>
      </c>
      <c r="AX239" s="10" t="s">
        <v>76</v>
      </c>
      <c r="AY239" s="139" t="s">
        <v>159</v>
      </c>
    </row>
    <row r="240" spans="2:65" s="11" customFormat="1">
      <c r="B240" s="144"/>
      <c r="D240" s="138" t="s">
        <v>166</v>
      </c>
      <c r="E240" s="145" t="s">
        <v>1</v>
      </c>
      <c r="F240" s="146" t="s">
        <v>258</v>
      </c>
      <c r="H240" s="147">
        <v>3</v>
      </c>
      <c r="I240" s="148"/>
      <c r="L240" s="144"/>
      <c r="M240" s="149"/>
      <c r="T240" s="150"/>
      <c r="AT240" s="145" t="s">
        <v>166</v>
      </c>
      <c r="AU240" s="145" t="s">
        <v>6</v>
      </c>
      <c r="AV240" s="11" t="s">
        <v>85</v>
      </c>
      <c r="AW240" s="11" t="s">
        <v>31</v>
      </c>
      <c r="AX240" s="11" t="s">
        <v>6</v>
      </c>
      <c r="AY240" s="145" t="s">
        <v>159</v>
      </c>
    </row>
    <row r="241" spans="2:65" s="1" customFormat="1" ht="16.5" customHeight="1">
      <c r="B241" s="122"/>
      <c r="C241" s="123" t="s">
        <v>7</v>
      </c>
      <c r="D241" s="123" t="s">
        <v>160</v>
      </c>
      <c r="E241" s="124" t="s">
        <v>259</v>
      </c>
      <c r="F241" s="125" t="s">
        <v>260</v>
      </c>
      <c r="G241" s="126" t="s">
        <v>163</v>
      </c>
      <c r="H241" s="127">
        <v>11</v>
      </c>
      <c r="I241" s="128"/>
      <c r="J241" s="129">
        <f>ROUND(I241*H241,0)</f>
        <v>0</v>
      </c>
      <c r="K241" s="130"/>
      <c r="L241" s="29"/>
      <c r="M241" s="131" t="s">
        <v>1</v>
      </c>
      <c r="N241" s="132" t="s">
        <v>41</v>
      </c>
      <c r="P241" s="133">
        <f>O241*H241</f>
        <v>0</v>
      </c>
      <c r="Q241" s="133">
        <v>0</v>
      </c>
      <c r="R241" s="133">
        <f>Q241*H241</f>
        <v>0</v>
      </c>
      <c r="S241" s="133">
        <v>5.9999999999999995E-4</v>
      </c>
      <c r="T241" s="134">
        <f>S241*H241</f>
        <v>6.5999999999999991E-3</v>
      </c>
      <c r="AR241" s="135" t="s">
        <v>164</v>
      </c>
      <c r="AT241" s="135" t="s">
        <v>160</v>
      </c>
      <c r="AU241" s="135" t="s">
        <v>6</v>
      </c>
      <c r="AY241" s="15" t="s">
        <v>159</v>
      </c>
      <c r="BE241" s="136">
        <f>IF(N241="základní",J241,0)</f>
        <v>0</v>
      </c>
      <c r="BF241" s="136">
        <f>IF(N241="snížená",J241,0)</f>
        <v>0</v>
      </c>
      <c r="BG241" s="136">
        <f>IF(N241="zákl. přenesená",J241,0)</f>
        <v>0</v>
      </c>
      <c r="BH241" s="136">
        <f>IF(N241="sníž. přenesená",J241,0)</f>
        <v>0</v>
      </c>
      <c r="BI241" s="136">
        <f>IF(N241="nulová",J241,0)</f>
        <v>0</v>
      </c>
      <c r="BJ241" s="15" t="s">
        <v>6</v>
      </c>
      <c r="BK241" s="136">
        <f>ROUND(I241*H241,0)</f>
        <v>0</v>
      </c>
      <c r="BL241" s="15" t="s">
        <v>164</v>
      </c>
      <c r="BM241" s="135" t="s">
        <v>261</v>
      </c>
    </row>
    <row r="242" spans="2:65" s="10" customFormat="1">
      <c r="B242" s="137"/>
      <c r="D242" s="138" t="s">
        <v>166</v>
      </c>
      <c r="E242" s="139" t="s">
        <v>1</v>
      </c>
      <c r="F242" s="140" t="s">
        <v>167</v>
      </c>
      <c r="H242" s="139" t="s">
        <v>1</v>
      </c>
      <c r="I242" s="141"/>
      <c r="L242" s="137"/>
      <c r="M242" s="142"/>
      <c r="T242" s="143"/>
      <c r="AT242" s="139" t="s">
        <v>166</v>
      </c>
      <c r="AU242" s="139" t="s">
        <v>6</v>
      </c>
      <c r="AV242" s="10" t="s">
        <v>6</v>
      </c>
      <c r="AW242" s="10" t="s">
        <v>31</v>
      </c>
      <c r="AX242" s="10" t="s">
        <v>76</v>
      </c>
      <c r="AY242" s="139" t="s">
        <v>159</v>
      </c>
    </row>
    <row r="243" spans="2:65" s="11" customFormat="1">
      <c r="B243" s="144"/>
      <c r="D243" s="138" t="s">
        <v>166</v>
      </c>
      <c r="E243" s="145" t="s">
        <v>1</v>
      </c>
      <c r="F243" s="146" t="s">
        <v>208</v>
      </c>
      <c r="H243" s="147">
        <v>2</v>
      </c>
      <c r="I243" s="148"/>
      <c r="L243" s="144"/>
      <c r="M243" s="149"/>
      <c r="T243" s="150"/>
      <c r="AT243" s="145" t="s">
        <v>166</v>
      </c>
      <c r="AU243" s="145" t="s">
        <v>6</v>
      </c>
      <c r="AV243" s="11" t="s">
        <v>85</v>
      </c>
      <c r="AW243" s="11" t="s">
        <v>31</v>
      </c>
      <c r="AX243" s="11" t="s">
        <v>76</v>
      </c>
      <c r="AY243" s="145" t="s">
        <v>159</v>
      </c>
    </row>
    <row r="244" spans="2:65" s="10" customFormat="1">
      <c r="B244" s="137"/>
      <c r="D244" s="138" t="s">
        <v>166</v>
      </c>
      <c r="E244" s="139" t="s">
        <v>1</v>
      </c>
      <c r="F244" s="140" t="s">
        <v>169</v>
      </c>
      <c r="H244" s="139" t="s">
        <v>1</v>
      </c>
      <c r="I244" s="141"/>
      <c r="L244" s="137"/>
      <c r="M244" s="142"/>
      <c r="T244" s="143"/>
      <c r="AT244" s="139" t="s">
        <v>166</v>
      </c>
      <c r="AU244" s="139" t="s">
        <v>6</v>
      </c>
      <c r="AV244" s="10" t="s">
        <v>6</v>
      </c>
      <c r="AW244" s="10" t="s">
        <v>31</v>
      </c>
      <c r="AX244" s="10" t="s">
        <v>76</v>
      </c>
      <c r="AY244" s="139" t="s">
        <v>159</v>
      </c>
    </row>
    <row r="245" spans="2:65" s="11" customFormat="1">
      <c r="B245" s="144"/>
      <c r="D245" s="138" t="s">
        <v>166</v>
      </c>
      <c r="E245" s="145" t="s">
        <v>1</v>
      </c>
      <c r="F245" s="146" t="s">
        <v>262</v>
      </c>
      <c r="H245" s="147">
        <v>9</v>
      </c>
      <c r="I245" s="148"/>
      <c r="L245" s="144"/>
      <c r="M245" s="149"/>
      <c r="T245" s="150"/>
      <c r="AT245" s="145" t="s">
        <v>166</v>
      </c>
      <c r="AU245" s="145" t="s">
        <v>6</v>
      </c>
      <c r="AV245" s="11" t="s">
        <v>85</v>
      </c>
      <c r="AW245" s="11" t="s">
        <v>31</v>
      </c>
      <c r="AX245" s="11" t="s">
        <v>76</v>
      </c>
      <c r="AY245" s="145" t="s">
        <v>159</v>
      </c>
    </row>
    <row r="246" spans="2:65" s="12" customFormat="1">
      <c r="B246" s="151"/>
      <c r="D246" s="138" t="s">
        <v>166</v>
      </c>
      <c r="E246" s="152" t="s">
        <v>1</v>
      </c>
      <c r="F246" s="153" t="s">
        <v>171</v>
      </c>
      <c r="H246" s="154">
        <v>11</v>
      </c>
      <c r="I246" s="155"/>
      <c r="L246" s="151"/>
      <c r="M246" s="156"/>
      <c r="T246" s="157"/>
      <c r="AT246" s="152" t="s">
        <v>166</v>
      </c>
      <c r="AU246" s="152" t="s">
        <v>6</v>
      </c>
      <c r="AV246" s="12" t="s">
        <v>164</v>
      </c>
      <c r="AW246" s="12" t="s">
        <v>31</v>
      </c>
      <c r="AX246" s="12" t="s">
        <v>6</v>
      </c>
      <c r="AY246" s="152" t="s">
        <v>159</v>
      </c>
    </row>
    <row r="247" spans="2:65" s="1" customFormat="1" ht="16.5" customHeight="1">
      <c r="B247" s="122"/>
      <c r="C247" s="123" t="s">
        <v>263</v>
      </c>
      <c r="D247" s="123" t="s">
        <v>160</v>
      </c>
      <c r="E247" s="124" t="s">
        <v>264</v>
      </c>
      <c r="F247" s="125" t="s">
        <v>265</v>
      </c>
      <c r="G247" s="126" t="s">
        <v>163</v>
      </c>
      <c r="H247" s="127">
        <v>15</v>
      </c>
      <c r="I247" s="128"/>
      <c r="J247" s="129">
        <f>ROUND(I247*H247,0)</f>
        <v>0</v>
      </c>
      <c r="K247" s="130"/>
      <c r="L247" s="29"/>
      <c r="M247" s="131" t="s">
        <v>1</v>
      </c>
      <c r="N247" s="132" t="s">
        <v>41</v>
      </c>
      <c r="P247" s="133">
        <f>O247*H247</f>
        <v>0</v>
      </c>
      <c r="Q247" s="133">
        <v>0</v>
      </c>
      <c r="R247" s="133">
        <f>Q247*H247</f>
        <v>0</v>
      </c>
      <c r="S247" s="133">
        <v>2.0000000000000001E-4</v>
      </c>
      <c r="T247" s="134">
        <f>S247*H247</f>
        <v>3.0000000000000001E-3</v>
      </c>
      <c r="AR247" s="135" t="s">
        <v>164</v>
      </c>
      <c r="AT247" s="135" t="s">
        <v>160</v>
      </c>
      <c r="AU247" s="135" t="s">
        <v>6</v>
      </c>
      <c r="AY247" s="15" t="s">
        <v>159</v>
      </c>
      <c r="BE247" s="136">
        <f>IF(N247="základní",J247,0)</f>
        <v>0</v>
      </c>
      <c r="BF247" s="136">
        <f>IF(N247="snížená",J247,0)</f>
        <v>0</v>
      </c>
      <c r="BG247" s="136">
        <f>IF(N247="zákl. přenesená",J247,0)</f>
        <v>0</v>
      </c>
      <c r="BH247" s="136">
        <f>IF(N247="sníž. přenesená",J247,0)</f>
        <v>0</v>
      </c>
      <c r="BI247" s="136">
        <f>IF(N247="nulová",J247,0)</f>
        <v>0</v>
      </c>
      <c r="BJ247" s="15" t="s">
        <v>6</v>
      </c>
      <c r="BK247" s="136">
        <f>ROUND(I247*H247,0)</f>
        <v>0</v>
      </c>
      <c r="BL247" s="15" t="s">
        <v>164</v>
      </c>
      <c r="BM247" s="135" t="s">
        <v>266</v>
      </c>
    </row>
    <row r="248" spans="2:65" s="10" customFormat="1">
      <c r="B248" s="137"/>
      <c r="D248" s="138" t="s">
        <v>166</v>
      </c>
      <c r="E248" s="139" t="s">
        <v>1</v>
      </c>
      <c r="F248" s="140" t="s">
        <v>167</v>
      </c>
      <c r="H248" s="139" t="s">
        <v>1</v>
      </c>
      <c r="I248" s="141"/>
      <c r="L248" s="137"/>
      <c r="M248" s="142"/>
      <c r="T248" s="143"/>
      <c r="AT248" s="139" t="s">
        <v>166</v>
      </c>
      <c r="AU248" s="139" t="s">
        <v>6</v>
      </c>
      <c r="AV248" s="10" t="s">
        <v>6</v>
      </c>
      <c r="AW248" s="10" t="s">
        <v>31</v>
      </c>
      <c r="AX248" s="10" t="s">
        <v>76</v>
      </c>
      <c r="AY248" s="139" t="s">
        <v>159</v>
      </c>
    </row>
    <row r="249" spans="2:65" s="11" customFormat="1">
      <c r="B249" s="144"/>
      <c r="D249" s="138" t="s">
        <v>166</v>
      </c>
      <c r="E249" s="145" t="s">
        <v>1</v>
      </c>
      <c r="F249" s="146" t="s">
        <v>231</v>
      </c>
      <c r="H249" s="147">
        <v>4</v>
      </c>
      <c r="I249" s="148"/>
      <c r="L249" s="144"/>
      <c r="M249" s="149"/>
      <c r="T249" s="150"/>
      <c r="AT249" s="145" t="s">
        <v>166</v>
      </c>
      <c r="AU249" s="145" t="s">
        <v>6</v>
      </c>
      <c r="AV249" s="11" t="s">
        <v>85</v>
      </c>
      <c r="AW249" s="11" t="s">
        <v>31</v>
      </c>
      <c r="AX249" s="11" t="s">
        <v>76</v>
      </c>
      <c r="AY249" s="145" t="s">
        <v>159</v>
      </c>
    </row>
    <row r="250" spans="2:65" s="10" customFormat="1">
      <c r="B250" s="137"/>
      <c r="D250" s="138" t="s">
        <v>166</v>
      </c>
      <c r="E250" s="139" t="s">
        <v>1</v>
      </c>
      <c r="F250" s="140" t="s">
        <v>169</v>
      </c>
      <c r="H250" s="139" t="s">
        <v>1</v>
      </c>
      <c r="I250" s="141"/>
      <c r="L250" s="137"/>
      <c r="M250" s="142"/>
      <c r="T250" s="143"/>
      <c r="AT250" s="139" t="s">
        <v>166</v>
      </c>
      <c r="AU250" s="139" t="s">
        <v>6</v>
      </c>
      <c r="AV250" s="10" t="s">
        <v>6</v>
      </c>
      <c r="AW250" s="10" t="s">
        <v>31</v>
      </c>
      <c r="AX250" s="10" t="s">
        <v>76</v>
      </c>
      <c r="AY250" s="139" t="s">
        <v>159</v>
      </c>
    </row>
    <row r="251" spans="2:65" s="11" customFormat="1">
      <c r="B251" s="144"/>
      <c r="D251" s="138" t="s">
        <v>166</v>
      </c>
      <c r="E251" s="145" t="s">
        <v>1</v>
      </c>
      <c r="F251" s="146" t="s">
        <v>267</v>
      </c>
      <c r="H251" s="147">
        <v>11</v>
      </c>
      <c r="I251" s="148"/>
      <c r="L251" s="144"/>
      <c r="M251" s="149"/>
      <c r="T251" s="150"/>
      <c r="AT251" s="145" t="s">
        <v>166</v>
      </c>
      <c r="AU251" s="145" t="s">
        <v>6</v>
      </c>
      <c r="AV251" s="11" t="s">
        <v>85</v>
      </c>
      <c r="AW251" s="11" t="s">
        <v>31</v>
      </c>
      <c r="AX251" s="11" t="s">
        <v>76</v>
      </c>
      <c r="AY251" s="145" t="s">
        <v>159</v>
      </c>
    </row>
    <row r="252" spans="2:65" s="12" customFormat="1">
      <c r="B252" s="151"/>
      <c r="D252" s="138" t="s">
        <v>166</v>
      </c>
      <c r="E252" s="152" t="s">
        <v>1</v>
      </c>
      <c r="F252" s="153" t="s">
        <v>171</v>
      </c>
      <c r="H252" s="154">
        <v>15</v>
      </c>
      <c r="I252" s="155"/>
      <c r="L252" s="151"/>
      <c r="M252" s="156"/>
      <c r="T252" s="157"/>
      <c r="AT252" s="152" t="s">
        <v>166</v>
      </c>
      <c r="AU252" s="152" t="s">
        <v>6</v>
      </c>
      <c r="AV252" s="12" t="s">
        <v>164</v>
      </c>
      <c r="AW252" s="12" t="s">
        <v>31</v>
      </c>
      <c r="AX252" s="12" t="s">
        <v>6</v>
      </c>
      <c r="AY252" s="152" t="s">
        <v>159</v>
      </c>
    </row>
    <row r="253" spans="2:65" s="1" customFormat="1" ht="16.5" customHeight="1">
      <c r="B253" s="122"/>
      <c r="C253" s="123" t="s">
        <v>268</v>
      </c>
      <c r="D253" s="123" t="s">
        <v>160</v>
      </c>
      <c r="E253" s="124" t="s">
        <v>269</v>
      </c>
      <c r="F253" s="125" t="s">
        <v>270</v>
      </c>
      <c r="G253" s="126" t="s">
        <v>163</v>
      </c>
      <c r="H253" s="127">
        <v>5</v>
      </c>
      <c r="I253" s="128"/>
      <c r="J253" s="129">
        <f>ROUND(I253*H253,0)</f>
        <v>0</v>
      </c>
      <c r="K253" s="130"/>
      <c r="L253" s="29"/>
      <c r="M253" s="131" t="s">
        <v>1</v>
      </c>
      <c r="N253" s="132" t="s">
        <v>41</v>
      </c>
      <c r="P253" s="133">
        <f>O253*H253</f>
        <v>0</v>
      </c>
      <c r="Q253" s="133">
        <v>0</v>
      </c>
      <c r="R253" s="133">
        <f>Q253*H253</f>
        <v>0</v>
      </c>
      <c r="S253" s="133">
        <v>2.9999999999999997E-4</v>
      </c>
      <c r="T253" s="134">
        <f>S253*H253</f>
        <v>1.4999999999999998E-3</v>
      </c>
      <c r="AR253" s="135" t="s">
        <v>164</v>
      </c>
      <c r="AT253" s="135" t="s">
        <v>160</v>
      </c>
      <c r="AU253" s="135" t="s">
        <v>6</v>
      </c>
      <c r="AY253" s="15" t="s">
        <v>159</v>
      </c>
      <c r="BE253" s="136">
        <f>IF(N253="základní",J253,0)</f>
        <v>0</v>
      </c>
      <c r="BF253" s="136">
        <f>IF(N253="snížená",J253,0)</f>
        <v>0</v>
      </c>
      <c r="BG253" s="136">
        <f>IF(N253="zákl. přenesená",J253,0)</f>
        <v>0</v>
      </c>
      <c r="BH253" s="136">
        <f>IF(N253="sníž. přenesená",J253,0)</f>
        <v>0</v>
      </c>
      <c r="BI253" s="136">
        <f>IF(N253="nulová",J253,0)</f>
        <v>0</v>
      </c>
      <c r="BJ253" s="15" t="s">
        <v>6</v>
      </c>
      <c r="BK253" s="136">
        <f>ROUND(I253*H253,0)</f>
        <v>0</v>
      </c>
      <c r="BL253" s="15" t="s">
        <v>164</v>
      </c>
      <c r="BM253" s="135" t="s">
        <v>271</v>
      </c>
    </row>
    <row r="254" spans="2:65" s="10" customFormat="1">
      <c r="B254" s="137"/>
      <c r="D254" s="138" t="s">
        <v>166</v>
      </c>
      <c r="E254" s="139" t="s">
        <v>1</v>
      </c>
      <c r="F254" s="140" t="s">
        <v>169</v>
      </c>
      <c r="H254" s="139" t="s">
        <v>1</v>
      </c>
      <c r="I254" s="141"/>
      <c r="L254" s="137"/>
      <c r="M254" s="142"/>
      <c r="T254" s="143"/>
      <c r="AT254" s="139" t="s">
        <v>166</v>
      </c>
      <c r="AU254" s="139" t="s">
        <v>6</v>
      </c>
      <c r="AV254" s="10" t="s">
        <v>6</v>
      </c>
      <c r="AW254" s="10" t="s">
        <v>31</v>
      </c>
      <c r="AX254" s="10" t="s">
        <v>76</v>
      </c>
      <c r="AY254" s="139" t="s">
        <v>159</v>
      </c>
    </row>
    <row r="255" spans="2:65" s="11" customFormat="1">
      <c r="B255" s="144"/>
      <c r="D255" s="138" t="s">
        <v>166</v>
      </c>
      <c r="E255" s="145" t="s">
        <v>1</v>
      </c>
      <c r="F255" s="146" t="s">
        <v>175</v>
      </c>
      <c r="H255" s="147">
        <v>5</v>
      </c>
      <c r="I255" s="148"/>
      <c r="L255" s="144"/>
      <c r="M255" s="149"/>
      <c r="T255" s="150"/>
      <c r="AT255" s="145" t="s">
        <v>166</v>
      </c>
      <c r="AU255" s="145" t="s">
        <v>6</v>
      </c>
      <c r="AV255" s="11" t="s">
        <v>85</v>
      </c>
      <c r="AW255" s="11" t="s">
        <v>31</v>
      </c>
      <c r="AX255" s="11" t="s">
        <v>6</v>
      </c>
      <c r="AY255" s="145" t="s">
        <v>159</v>
      </c>
    </row>
    <row r="256" spans="2:65" s="1" customFormat="1" ht="16.5" customHeight="1">
      <c r="B256" s="122"/>
      <c r="C256" s="123" t="s">
        <v>272</v>
      </c>
      <c r="D256" s="123" t="s">
        <v>160</v>
      </c>
      <c r="E256" s="124" t="s">
        <v>273</v>
      </c>
      <c r="F256" s="125" t="s">
        <v>274</v>
      </c>
      <c r="G256" s="126" t="s">
        <v>163</v>
      </c>
      <c r="H256" s="127">
        <v>3</v>
      </c>
      <c r="I256" s="128"/>
      <c r="J256" s="129">
        <f>ROUND(I256*H256,0)</f>
        <v>0</v>
      </c>
      <c r="K256" s="130"/>
      <c r="L256" s="29"/>
      <c r="M256" s="131" t="s">
        <v>1</v>
      </c>
      <c r="N256" s="132" t="s">
        <v>41</v>
      </c>
      <c r="P256" s="133">
        <f>O256*H256</f>
        <v>0</v>
      </c>
      <c r="Q256" s="133">
        <v>0</v>
      </c>
      <c r="R256" s="133">
        <f>Q256*H256</f>
        <v>0</v>
      </c>
      <c r="S256" s="133">
        <v>5.9999999999999995E-4</v>
      </c>
      <c r="T256" s="134">
        <f>S256*H256</f>
        <v>1.8E-3</v>
      </c>
      <c r="AR256" s="135" t="s">
        <v>164</v>
      </c>
      <c r="AT256" s="135" t="s">
        <v>160</v>
      </c>
      <c r="AU256" s="135" t="s">
        <v>6</v>
      </c>
      <c r="AY256" s="15" t="s">
        <v>159</v>
      </c>
      <c r="BE256" s="136">
        <f>IF(N256="základní",J256,0)</f>
        <v>0</v>
      </c>
      <c r="BF256" s="136">
        <f>IF(N256="snížená",J256,0)</f>
        <v>0</v>
      </c>
      <c r="BG256" s="136">
        <f>IF(N256="zákl. přenesená",J256,0)</f>
        <v>0</v>
      </c>
      <c r="BH256" s="136">
        <f>IF(N256="sníž. přenesená",J256,0)</f>
        <v>0</v>
      </c>
      <c r="BI256" s="136">
        <f>IF(N256="nulová",J256,0)</f>
        <v>0</v>
      </c>
      <c r="BJ256" s="15" t="s">
        <v>6</v>
      </c>
      <c r="BK256" s="136">
        <f>ROUND(I256*H256,0)</f>
        <v>0</v>
      </c>
      <c r="BL256" s="15" t="s">
        <v>164</v>
      </c>
      <c r="BM256" s="135" t="s">
        <v>275</v>
      </c>
    </row>
    <row r="257" spans="2:65" s="10" customFormat="1">
      <c r="B257" s="137"/>
      <c r="D257" s="138" t="s">
        <v>166</v>
      </c>
      <c r="E257" s="139" t="s">
        <v>1</v>
      </c>
      <c r="F257" s="140" t="s">
        <v>169</v>
      </c>
      <c r="H257" s="139" t="s">
        <v>1</v>
      </c>
      <c r="I257" s="141"/>
      <c r="L257" s="137"/>
      <c r="M257" s="142"/>
      <c r="T257" s="143"/>
      <c r="AT257" s="139" t="s">
        <v>166</v>
      </c>
      <c r="AU257" s="139" t="s">
        <v>6</v>
      </c>
      <c r="AV257" s="10" t="s">
        <v>6</v>
      </c>
      <c r="AW257" s="10" t="s">
        <v>31</v>
      </c>
      <c r="AX257" s="10" t="s">
        <v>76</v>
      </c>
      <c r="AY257" s="139" t="s">
        <v>159</v>
      </c>
    </row>
    <row r="258" spans="2:65" s="11" customFormat="1">
      <c r="B258" s="144"/>
      <c r="D258" s="138" t="s">
        <v>166</v>
      </c>
      <c r="E258" s="145" t="s">
        <v>1</v>
      </c>
      <c r="F258" s="146" t="s">
        <v>258</v>
      </c>
      <c r="H258" s="147">
        <v>3</v>
      </c>
      <c r="I258" s="148"/>
      <c r="L258" s="144"/>
      <c r="M258" s="149"/>
      <c r="T258" s="150"/>
      <c r="AT258" s="145" t="s">
        <v>166</v>
      </c>
      <c r="AU258" s="145" t="s">
        <v>6</v>
      </c>
      <c r="AV258" s="11" t="s">
        <v>85</v>
      </c>
      <c r="AW258" s="11" t="s">
        <v>31</v>
      </c>
      <c r="AX258" s="11" t="s">
        <v>6</v>
      </c>
      <c r="AY258" s="145" t="s">
        <v>159</v>
      </c>
    </row>
    <row r="259" spans="2:65" s="1" customFormat="1" ht="16.5" customHeight="1">
      <c r="B259" s="122"/>
      <c r="C259" s="123" t="s">
        <v>276</v>
      </c>
      <c r="D259" s="123" t="s">
        <v>160</v>
      </c>
      <c r="E259" s="124" t="s">
        <v>277</v>
      </c>
      <c r="F259" s="125" t="s">
        <v>278</v>
      </c>
      <c r="G259" s="126" t="s">
        <v>163</v>
      </c>
      <c r="H259" s="127">
        <v>1</v>
      </c>
      <c r="I259" s="128"/>
      <c r="J259" s="129">
        <f>ROUND(I259*H259,0)</f>
        <v>0</v>
      </c>
      <c r="K259" s="130"/>
      <c r="L259" s="29"/>
      <c r="M259" s="131" t="s">
        <v>1</v>
      </c>
      <c r="N259" s="132" t="s">
        <v>41</v>
      </c>
      <c r="P259" s="133">
        <f>O259*H259</f>
        <v>0</v>
      </c>
      <c r="Q259" s="133">
        <v>0</v>
      </c>
      <c r="R259" s="133">
        <f>Q259*H259</f>
        <v>0</v>
      </c>
      <c r="S259" s="133">
        <v>1E-3</v>
      </c>
      <c r="T259" s="134">
        <f>S259*H259</f>
        <v>1E-3</v>
      </c>
      <c r="AR259" s="135" t="s">
        <v>164</v>
      </c>
      <c r="AT259" s="135" t="s">
        <v>160</v>
      </c>
      <c r="AU259" s="135" t="s">
        <v>6</v>
      </c>
      <c r="AY259" s="15" t="s">
        <v>159</v>
      </c>
      <c r="BE259" s="136">
        <f>IF(N259="základní",J259,0)</f>
        <v>0</v>
      </c>
      <c r="BF259" s="136">
        <f>IF(N259="snížená",J259,0)</f>
        <v>0</v>
      </c>
      <c r="BG259" s="136">
        <f>IF(N259="zákl. přenesená",J259,0)</f>
        <v>0</v>
      </c>
      <c r="BH259" s="136">
        <f>IF(N259="sníž. přenesená",J259,0)</f>
        <v>0</v>
      </c>
      <c r="BI259" s="136">
        <f>IF(N259="nulová",J259,0)</f>
        <v>0</v>
      </c>
      <c r="BJ259" s="15" t="s">
        <v>6</v>
      </c>
      <c r="BK259" s="136">
        <f>ROUND(I259*H259,0)</f>
        <v>0</v>
      </c>
      <c r="BL259" s="15" t="s">
        <v>164</v>
      </c>
      <c r="BM259" s="135" t="s">
        <v>279</v>
      </c>
    </row>
    <row r="260" spans="2:65" s="10" customFormat="1">
      <c r="B260" s="137"/>
      <c r="D260" s="138" t="s">
        <v>166</v>
      </c>
      <c r="E260" s="139" t="s">
        <v>1</v>
      </c>
      <c r="F260" s="140" t="s">
        <v>169</v>
      </c>
      <c r="H260" s="139" t="s">
        <v>1</v>
      </c>
      <c r="I260" s="141"/>
      <c r="L260" s="137"/>
      <c r="M260" s="142"/>
      <c r="T260" s="143"/>
      <c r="AT260" s="139" t="s">
        <v>166</v>
      </c>
      <c r="AU260" s="139" t="s">
        <v>6</v>
      </c>
      <c r="AV260" s="10" t="s">
        <v>6</v>
      </c>
      <c r="AW260" s="10" t="s">
        <v>31</v>
      </c>
      <c r="AX260" s="10" t="s">
        <v>76</v>
      </c>
      <c r="AY260" s="139" t="s">
        <v>159</v>
      </c>
    </row>
    <row r="261" spans="2:65" s="11" customFormat="1">
      <c r="B261" s="144"/>
      <c r="D261" s="138" t="s">
        <v>166</v>
      </c>
      <c r="E261" s="145" t="s">
        <v>1</v>
      </c>
      <c r="F261" s="146" t="s">
        <v>186</v>
      </c>
      <c r="H261" s="147">
        <v>1</v>
      </c>
      <c r="I261" s="148"/>
      <c r="L261" s="144"/>
      <c r="M261" s="149"/>
      <c r="T261" s="150"/>
      <c r="AT261" s="145" t="s">
        <v>166</v>
      </c>
      <c r="AU261" s="145" t="s">
        <v>6</v>
      </c>
      <c r="AV261" s="11" t="s">
        <v>85</v>
      </c>
      <c r="AW261" s="11" t="s">
        <v>31</v>
      </c>
      <c r="AX261" s="11" t="s">
        <v>6</v>
      </c>
      <c r="AY261" s="145" t="s">
        <v>159</v>
      </c>
    </row>
    <row r="262" spans="2:65" s="1" customFormat="1" ht="16.5" customHeight="1">
      <c r="B262" s="122"/>
      <c r="C262" s="123" t="s">
        <v>280</v>
      </c>
      <c r="D262" s="123" t="s">
        <v>160</v>
      </c>
      <c r="E262" s="124" t="s">
        <v>281</v>
      </c>
      <c r="F262" s="125" t="s">
        <v>282</v>
      </c>
      <c r="G262" s="126" t="s">
        <v>163</v>
      </c>
      <c r="H262" s="127">
        <v>9</v>
      </c>
      <c r="I262" s="128"/>
      <c r="J262" s="129">
        <f>ROUND(I262*H262,0)</f>
        <v>0</v>
      </c>
      <c r="K262" s="130"/>
      <c r="L262" s="29"/>
      <c r="M262" s="131" t="s">
        <v>1</v>
      </c>
      <c r="N262" s="132" t="s">
        <v>41</v>
      </c>
      <c r="P262" s="133">
        <f>O262*H262</f>
        <v>0</v>
      </c>
      <c r="Q262" s="133">
        <v>0</v>
      </c>
      <c r="R262" s="133">
        <f>Q262*H262</f>
        <v>0</v>
      </c>
      <c r="S262" s="133">
        <v>1.2999999999999999E-4</v>
      </c>
      <c r="T262" s="134">
        <f>S262*H262</f>
        <v>1.1699999999999998E-3</v>
      </c>
      <c r="AR262" s="135" t="s">
        <v>164</v>
      </c>
      <c r="AT262" s="135" t="s">
        <v>160</v>
      </c>
      <c r="AU262" s="135" t="s">
        <v>6</v>
      </c>
      <c r="AY262" s="15" t="s">
        <v>159</v>
      </c>
      <c r="BE262" s="136">
        <f>IF(N262="základní",J262,0)</f>
        <v>0</v>
      </c>
      <c r="BF262" s="136">
        <f>IF(N262="snížená",J262,0)</f>
        <v>0</v>
      </c>
      <c r="BG262" s="136">
        <f>IF(N262="zákl. přenesená",J262,0)</f>
        <v>0</v>
      </c>
      <c r="BH262" s="136">
        <f>IF(N262="sníž. přenesená",J262,0)</f>
        <v>0</v>
      </c>
      <c r="BI262" s="136">
        <f>IF(N262="nulová",J262,0)</f>
        <v>0</v>
      </c>
      <c r="BJ262" s="15" t="s">
        <v>6</v>
      </c>
      <c r="BK262" s="136">
        <f>ROUND(I262*H262,0)</f>
        <v>0</v>
      </c>
      <c r="BL262" s="15" t="s">
        <v>164</v>
      </c>
      <c r="BM262" s="135" t="s">
        <v>283</v>
      </c>
    </row>
    <row r="263" spans="2:65" s="10" customFormat="1">
      <c r="B263" s="137"/>
      <c r="D263" s="138" t="s">
        <v>166</v>
      </c>
      <c r="E263" s="139" t="s">
        <v>1</v>
      </c>
      <c r="F263" s="140" t="s">
        <v>169</v>
      </c>
      <c r="H263" s="139" t="s">
        <v>1</v>
      </c>
      <c r="I263" s="141"/>
      <c r="L263" s="137"/>
      <c r="M263" s="142"/>
      <c r="T263" s="143"/>
      <c r="AT263" s="139" t="s">
        <v>166</v>
      </c>
      <c r="AU263" s="139" t="s">
        <v>6</v>
      </c>
      <c r="AV263" s="10" t="s">
        <v>6</v>
      </c>
      <c r="AW263" s="10" t="s">
        <v>31</v>
      </c>
      <c r="AX263" s="10" t="s">
        <v>76</v>
      </c>
      <c r="AY263" s="139" t="s">
        <v>159</v>
      </c>
    </row>
    <row r="264" spans="2:65" s="11" customFormat="1">
      <c r="B264" s="144"/>
      <c r="D264" s="138" t="s">
        <v>166</v>
      </c>
      <c r="E264" s="145" t="s">
        <v>1</v>
      </c>
      <c r="F264" s="146" t="s">
        <v>262</v>
      </c>
      <c r="H264" s="147">
        <v>9</v>
      </c>
      <c r="I264" s="148"/>
      <c r="L264" s="144"/>
      <c r="M264" s="149"/>
      <c r="T264" s="150"/>
      <c r="AT264" s="145" t="s">
        <v>166</v>
      </c>
      <c r="AU264" s="145" t="s">
        <v>6</v>
      </c>
      <c r="AV264" s="11" t="s">
        <v>85</v>
      </c>
      <c r="AW264" s="11" t="s">
        <v>31</v>
      </c>
      <c r="AX264" s="11" t="s">
        <v>6</v>
      </c>
      <c r="AY264" s="145" t="s">
        <v>159</v>
      </c>
    </row>
    <row r="265" spans="2:65" s="1" customFormat="1" ht="16.5" customHeight="1">
      <c r="B265" s="122"/>
      <c r="C265" s="123" t="s">
        <v>284</v>
      </c>
      <c r="D265" s="123" t="s">
        <v>160</v>
      </c>
      <c r="E265" s="124" t="s">
        <v>285</v>
      </c>
      <c r="F265" s="125" t="s">
        <v>286</v>
      </c>
      <c r="G265" s="126" t="s">
        <v>163</v>
      </c>
      <c r="H265" s="127">
        <v>6</v>
      </c>
      <c r="I265" s="128"/>
      <c r="J265" s="129">
        <f>ROUND(I265*H265,0)</f>
        <v>0</v>
      </c>
      <c r="K265" s="130"/>
      <c r="L265" s="29"/>
      <c r="M265" s="131" t="s">
        <v>1</v>
      </c>
      <c r="N265" s="132" t="s">
        <v>41</v>
      </c>
      <c r="P265" s="133">
        <f>O265*H265</f>
        <v>0</v>
      </c>
      <c r="Q265" s="133">
        <v>0</v>
      </c>
      <c r="R265" s="133">
        <f>Q265*H265</f>
        <v>0</v>
      </c>
      <c r="S265" s="133">
        <v>0.03</v>
      </c>
      <c r="T265" s="134">
        <f>S265*H265</f>
        <v>0.18</v>
      </c>
      <c r="AR265" s="135" t="s">
        <v>164</v>
      </c>
      <c r="AT265" s="135" t="s">
        <v>160</v>
      </c>
      <c r="AU265" s="135" t="s">
        <v>6</v>
      </c>
      <c r="AY265" s="15" t="s">
        <v>159</v>
      </c>
      <c r="BE265" s="136">
        <f>IF(N265="základní",J265,0)</f>
        <v>0</v>
      </c>
      <c r="BF265" s="136">
        <f>IF(N265="snížená",J265,0)</f>
        <v>0</v>
      </c>
      <c r="BG265" s="136">
        <f>IF(N265="zákl. přenesená",J265,0)</f>
        <v>0</v>
      </c>
      <c r="BH265" s="136">
        <f>IF(N265="sníž. přenesená",J265,0)</f>
        <v>0</v>
      </c>
      <c r="BI265" s="136">
        <f>IF(N265="nulová",J265,0)</f>
        <v>0</v>
      </c>
      <c r="BJ265" s="15" t="s">
        <v>6</v>
      </c>
      <c r="BK265" s="136">
        <f>ROUND(I265*H265,0)</f>
        <v>0</v>
      </c>
      <c r="BL265" s="15" t="s">
        <v>164</v>
      </c>
      <c r="BM265" s="135" t="s">
        <v>287</v>
      </c>
    </row>
    <row r="266" spans="2:65" s="10" customFormat="1">
      <c r="B266" s="137"/>
      <c r="D266" s="138" t="s">
        <v>166</v>
      </c>
      <c r="E266" s="139" t="s">
        <v>1</v>
      </c>
      <c r="F266" s="140" t="s">
        <v>167</v>
      </c>
      <c r="H266" s="139" t="s">
        <v>1</v>
      </c>
      <c r="I266" s="141"/>
      <c r="L266" s="137"/>
      <c r="M266" s="142"/>
      <c r="T266" s="143"/>
      <c r="AT266" s="139" t="s">
        <v>166</v>
      </c>
      <c r="AU266" s="139" t="s">
        <v>6</v>
      </c>
      <c r="AV266" s="10" t="s">
        <v>6</v>
      </c>
      <c r="AW266" s="10" t="s">
        <v>31</v>
      </c>
      <c r="AX266" s="10" t="s">
        <v>76</v>
      </c>
      <c r="AY266" s="139" t="s">
        <v>159</v>
      </c>
    </row>
    <row r="267" spans="2:65" s="11" customFormat="1">
      <c r="B267" s="144"/>
      <c r="D267" s="138" t="s">
        <v>166</v>
      </c>
      <c r="E267" s="145" t="s">
        <v>1</v>
      </c>
      <c r="F267" s="146" t="s">
        <v>231</v>
      </c>
      <c r="H267" s="147">
        <v>4</v>
      </c>
      <c r="I267" s="148"/>
      <c r="L267" s="144"/>
      <c r="M267" s="149"/>
      <c r="T267" s="150"/>
      <c r="AT267" s="145" t="s">
        <v>166</v>
      </c>
      <c r="AU267" s="145" t="s">
        <v>6</v>
      </c>
      <c r="AV267" s="11" t="s">
        <v>85</v>
      </c>
      <c r="AW267" s="11" t="s">
        <v>31</v>
      </c>
      <c r="AX267" s="11" t="s">
        <v>76</v>
      </c>
      <c r="AY267" s="145" t="s">
        <v>159</v>
      </c>
    </row>
    <row r="268" spans="2:65" s="10" customFormat="1">
      <c r="B268" s="137"/>
      <c r="D268" s="138" t="s">
        <v>166</v>
      </c>
      <c r="E268" s="139" t="s">
        <v>1</v>
      </c>
      <c r="F268" s="140" t="s">
        <v>169</v>
      </c>
      <c r="H268" s="139" t="s">
        <v>1</v>
      </c>
      <c r="I268" s="141"/>
      <c r="L268" s="137"/>
      <c r="M268" s="142"/>
      <c r="T268" s="143"/>
      <c r="AT268" s="139" t="s">
        <v>166</v>
      </c>
      <c r="AU268" s="139" t="s">
        <v>6</v>
      </c>
      <c r="AV268" s="10" t="s">
        <v>6</v>
      </c>
      <c r="AW268" s="10" t="s">
        <v>31</v>
      </c>
      <c r="AX268" s="10" t="s">
        <v>76</v>
      </c>
      <c r="AY268" s="139" t="s">
        <v>159</v>
      </c>
    </row>
    <row r="269" spans="2:65" s="11" customFormat="1">
      <c r="B269" s="144"/>
      <c r="D269" s="138" t="s">
        <v>166</v>
      </c>
      <c r="E269" s="145" t="s">
        <v>1</v>
      </c>
      <c r="F269" s="146" t="s">
        <v>208</v>
      </c>
      <c r="H269" s="147">
        <v>2</v>
      </c>
      <c r="I269" s="148"/>
      <c r="L269" s="144"/>
      <c r="M269" s="149"/>
      <c r="T269" s="150"/>
      <c r="AT269" s="145" t="s">
        <v>166</v>
      </c>
      <c r="AU269" s="145" t="s">
        <v>6</v>
      </c>
      <c r="AV269" s="11" t="s">
        <v>85</v>
      </c>
      <c r="AW269" s="11" t="s">
        <v>31</v>
      </c>
      <c r="AX269" s="11" t="s">
        <v>76</v>
      </c>
      <c r="AY269" s="145" t="s">
        <v>159</v>
      </c>
    </row>
    <row r="270" spans="2:65" s="12" customFormat="1">
      <c r="B270" s="151"/>
      <c r="D270" s="138" t="s">
        <v>166</v>
      </c>
      <c r="E270" s="152" t="s">
        <v>1</v>
      </c>
      <c r="F270" s="153" t="s">
        <v>171</v>
      </c>
      <c r="H270" s="154">
        <v>6</v>
      </c>
      <c r="I270" s="155"/>
      <c r="L270" s="151"/>
      <c r="M270" s="156"/>
      <c r="T270" s="157"/>
      <c r="AT270" s="152" t="s">
        <v>166</v>
      </c>
      <c r="AU270" s="152" t="s">
        <v>6</v>
      </c>
      <c r="AV270" s="12" t="s">
        <v>164</v>
      </c>
      <c r="AW270" s="12" t="s">
        <v>31</v>
      </c>
      <c r="AX270" s="12" t="s">
        <v>6</v>
      </c>
      <c r="AY270" s="152" t="s">
        <v>159</v>
      </c>
    </row>
    <row r="271" spans="2:65" s="1" customFormat="1" ht="16.5" customHeight="1">
      <c r="B271" s="122"/>
      <c r="C271" s="123" t="s">
        <v>288</v>
      </c>
      <c r="D271" s="123" t="s">
        <v>160</v>
      </c>
      <c r="E271" s="124" t="s">
        <v>289</v>
      </c>
      <c r="F271" s="125" t="s">
        <v>290</v>
      </c>
      <c r="G271" s="126" t="s">
        <v>291</v>
      </c>
      <c r="H271" s="127">
        <v>69</v>
      </c>
      <c r="I271" s="128"/>
      <c r="J271" s="129">
        <f>ROUND(I271*H271,0)</f>
        <v>0</v>
      </c>
      <c r="K271" s="130"/>
      <c r="L271" s="29"/>
      <c r="M271" s="131" t="s">
        <v>1</v>
      </c>
      <c r="N271" s="132" t="s">
        <v>41</v>
      </c>
      <c r="P271" s="133">
        <f>O271*H271</f>
        <v>0</v>
      </c>
      <c r="Q271" s="133">
        <v>0</v>
      </c>
      <c r="R271" s="133">
        <f>Q271*H271</f>
        <v>0</v>
      </c>
      <c r="S271" s="133">
        <v>2.7E-4</v>
      </c>
      <c r="T271" s="134">
        <f>S271*H271</f>
        <v>1.8630000000000001E-2</v>
      </c>
      <c r="AR271" s="135" t="s">
        <v>164</v>
      </c>
      <c r="AT271" s="135" t="s">
        <v>160</v>
      </c>
      <c r="AU271" s="135" t="s">
        <v>6</v>
      </c>
      <c r="AY271" s="15" t="s">
        <v>159</v>
      </c>
      <c r="BE271" s="136">
        <f>IF(N271="základní",J271,0)</f>
        <v>0</v>
      </c>
      <c r="BF271" s="136">
        <f>IF(N271="snížená",J271,0)</f>
        <v>0</v>
      </c>
      <c r="BG271" s="136">
        <f>IF(N271="zákl. přenesená",J271,0)</f>
        <v>0</v>
      </c>
      <c r="BH271" s="136">
        <f>IF(N271="sníž. přenesená",J271,0)</f>
        <v>0</v>
      </c>
      <c r="BI271" s="136">
        <f>IF(N271="nulová",J271,0)</f>
        <v>0</v>
      </c>
      <c r="BJ271" s="15" t="s">
        <v>6</v>
      </c>
      <c r="BK271" s="136">
        <f>ROUND(I271*H271,0)</f>
        <v>0</v>
      </c>
      <c r="BL271" s="15" t="s">
        <v>164</v>
      </c>
      <c r="BM271" s="135" t="s">
        <v>292</v>
      </c>
    </row>
    <row r="272" spans="2:65" s="10" customFormat="1">
      <c r="B272" s="137"/>
      <c r="D272" s="138" t="s">
        <v>166</v>
      </c>
      <c r="E272" s="139" t="s">
        <v>1</v>
      </c>
      <c r="F272" s="140" t="s">
        <v>167</v>
      </c>
      <c r="H272" s="139" t="s">
        <v>1</v>
      </c>
      <c r="I272" s="141"/>
      <c r="L272" s="137"/>
      <c r="M272" s="142"/>
      <c r="T272" s="143"/>
      <c r="AT272" s="139" t="s">
        <v>166</v>
      </c>
      <c r="AU272" s="139" t="s">
        <v>6</v>
      </c>
      <c r="AV272" s="10" t="s">
        <v>6</v>
      </c>
      <c r="AW272" s="10" t="s">
        <v>31</v>
      </c>
      <c r="AX272" s="10" t="s">
        <v>76</v>
      </c>
      <c r="AY272" s="139" t="s">
        <v>159</v>
      </c>
    </row>
    <row r="273" spans="2:65" s="11" customFormat="1">
      <c r="B273" s="144"/>
      <c r="D273" s="138" t="s">
        <v>166</v>
      </c>
      <c r="E273" s="145" t="s">
        <v>1</v>
      </c>
      <c r="F273" s="146" t="s">
        <v>293</v>
      </c>
      <c r="H273" s="147">
        <v>45</v>
      </c>
      <c r="I273" s="148"/>
      <c r="L273" s="144"/>
      <c r="M273" s="149"/>
      <c r="T273" s="150"/>
      <c r="AT273" s="145" t="s">
        <v>166</v>
      </c>
      <c r="AU273" s="145" t="s">
        <v>6</v>
      </c>
      <c r="AV273" s="11" t="s">
        <v>85</v>
      </c>
      <c r="AW273" s="11" t="s">
        <v>31</v>
      </c>
      <c r="AX273" s="11" t="s">
        <v>76</v>
      </c>
      <c r="AY273" s="145" t="s">
        <v>159</v>
      </c>
    </row>
    <row r="274" spans="2:65" s="10" customFormat="1">
      <c r="B274" s="137"/>
      <c r="D274" s="138" t="s">
        <v>166</v>
      </c>
      <c r="E274" s="139" t="s">
        <v>1</v>
      </c>
      <c r="F274" s="140" t="s">
        <v>169</v>
      </c>
      <c r="H274" s="139" t="s">
        <v>1</v>
      </c>
      <c r="I274" s="141"/>
      <c r="L274" s="137"/>
      <c r="M274" s="142"/>
      <c r="T274" s="143"/>
      <c r="AT274" s="139" t="s">
        <v>166</v>
      </c>
      <c r="AU274" s="139" t="s">
        <v>6</v>
      </c>
      <c r="AV274" s="10" t="s">
        <v>6</v>
      </c>
      <c r="AW274" s="10" t="s">
        <v>31</v>
      </c>
      <c r="AX274" s="10" t="s">
        <v>76</v>
      </c>
      <c r="AY274" s="139" t="s">
        <v>159</v>
      </c>
    </row>
    <row r="275" spans="2:65" s="11" customFormat="1">
      <c r="B275" s="144"/>
      <c r="D275" s="138" t="s">
        <v>166</v>
      </c>
      <c r="E275" s="145" t="s">
        <v>1</v>
      </c>
      <c r="F275" s="146" t="s">
        <v>294</v>
      </c>
      <c r="H275" s="147">
        <v>24</v>
      </c>
      <c r="I275" s="148"/>
      <c r="L275" s="144"/>
      <c r="M275" s="149"/>
      <c r="T275" s="150"/>
      <c r="AT275" s="145" t="s">
        <v>166</v>
      </c>
      <c r="AU275" s="145" t="s">
        <v>6</v>
      </c>
      <c r="AV275" s="11" t="s">
        <v>85</v>
      </c>
      <c r="AW275" s="11" t="s">
        <v>31</v>
      </c>
      <c r="AX275" s="11" t="s">
        <v>76</v>
      </c>
      <c r="AY275" s="145" t="s">
        <v>159</v>
      </c>
    </row>
    <row r="276" spans="2:65" s="12" customFormat="1">
      <c r="B276" s="151"/>
      <c r="D276" s="138" t="s">
        <v>166</v>
      </c>
      <c r="E276" s="152" t="s">
        <v>1</v>
      </c>
      <c r="F276" s="153" t="s">
        <v>171</v>
      </c>
      <c r="H276" s="154">
        <v>69</v>
      </c>
      <c r="I276" s="155"/>
      <c r="L276" s="151"/>
      <c r="M276" s="156"/>
      <c r="T276" s="157"/>
      <c r="AT276" s="152" t="s">
        <v>166</v>
      </c>
      <c r="AU276" s="152" t="s">
        <v>6</v>
      </c>
      <c r="AV276" s="12" t="s">
        <v>164</v>
      </c>
      <c r="AW276" s="12" t="s">
        <v>31</v>
      </c>
      <c r="AX276" s="12" t="s">
        <v>6</v>
      </c>
      <c r="AY276" s="152" t="s">
        <v>159</v>
      </c>
    </row>
    <row r="277" spans="2:65" s="1" customFormat="1" ht="16.5" customHeight="1">
      <c r="B277" s="122"/>
      <c r="C277" s="123" t="s">
        <v>295</v>
      </c>
      <c r="D277" s="123" t="s">
        <v>160</v>
      </c>
      <c r="E277" s="124" t="s">
        <v>296</v>
      </c>
      <c r="F277" s="125" t="s">
        <v>297</v>
      </c>
      <c r="G277" s="126" t="s">
        <v>291</v>
      </c>
      <c r="H277" s="127">
        <v>69</v>
      </c>
      <c r="I277" s="128"/>
      <c r="J277" s="129">
        <f>ROUND(I277*H277,0)</f>
        <v>0</v>
      </c>
      <c r="K277" s="130"/>
      <c r="L277" s="29"/>
      <c r="M277" s="131" t="s">
        <v>1</v>
      </c>
      <c r="N277" s="132" t="s">
        <v>41</v>
      </c>
      <c r="P277" s="133">
        <f>O277*H277</f>
        <v>0</v>
      </c>
      <c r="Q277" s="133">
        <v>0</v>
      </c>
      <c r="R277" s="133">
        <f>Q277*H277</f>
        <v>0</v>
      </c>
      <c r="S277" s="133">
        <v>8.0000000000000004E-4</v>
      </c>
      <c r="T277" s="134">
        <f>S277*H277</f>
        <v>5.5200000000000006E-2</v>
      </c>
      <c r="AR277" s="135" t="s">
        <v>164</v>
      </c>
      <c r="AT277" s="135" t="s">
        <v>160</v>
      </c>
      <c r="AU277" s="135" t="s">
        <v>6</v>
      </c>
      <c r="AY277" s="15" t="s">
        <v>159</v>
      </c>
      <c r="BE277" s="136">
        <f>IF(N277="základní",J277,0)</f>
        <v>0</v>
      </c>
      <c r="BF277" s="136">
        <f>IF(N277="snížená",J277,0)</f>
        <v>0</v>
      </c>
      <c r="BG277" s="136">
        <f>IF(N277="zákl. přenesená",J277,0)</f>
        <v>0</v>
      </c>
      <c r="BH277" s="136">
        <f>IF(N277="sníž. přenesená",J277,0)</f>
        <v>0</v>
      </c>
      <c r="BI277" s="136">
        <f>IF(N277="nulová",J277,0)</f>
        <v>0</v>
      </c>
      <c r="BJ277" s="15" t="s">
        <v>6</v>
      </c>
      <c r="BK277" s="136">
        <f>ROUND(I277*H277,0)</f>
        <v>0</v>
      </c>
      <c r="BL277" s="15" t="s">
        <v>164</v>
      </c>
      <c r="BM277" s="135" t="s">
        <v>298</v>
      </c>
    </row>
    <row r="278" spans="2:65" s="10" customFormat="1">
      <c r="B278" s="137"/>
      <c r="D278" s="138" t="s">
        <v>166</v>
      </c>
      <c r="E278" s="139" t="s">
        <v>1</v>
      </c>
      <c r="F278" s="140" t="s">
        <v>167</v>
      </c>
      <c r="H278" s="139" t="s">
        <v>1</v>
      </c>
      <c r="I278" s="141"/>
      <c r="L278" s="137"/>
      <c r="M278" s="142"/>
      <c r="T278" s="143"/>
      <c r="AT278" s="139" t="s">
        <v>166</v>
      </c>
      <c r="AU278" s="139" t="s">
        <v>6</v>
      </c>
      <c r="AV278" s="10" t="s">
        <v>6</v>
      </c>
      <c r="AW278" s="10" t="s">
        <v>31</v>
      </c>
      <c r="AX278" s="10" t="s">
        <v>76</v>
      </c>
      <c r="AY278" s="139" t="s">
        <v>159</v>
      </c>
    </row>
    <row r="279" spans="2:65" s="11" customFormat="1">
      <c r="B279" s="144"/>
      <c r="D279" s="138" t="s">
        <v>166</v>
      </c>
      <c r="E279" s="145" t="s">
        <v>1</v>
      </c>
      <c r="F279" s="146" t="s">
        <v>293</v>
      </c>
      <c r="H279" s="147">
        <v>45</v>
      </c>
      <c r="I279" s="148"/>
      <c r="L279" s="144"/>
      <c r="M279" s="149"/>
      <c r="T279" s="150"/>
      <c r="AT279" s="145" t="s">
        <v>166</v>
      </c>
      <c r="AU279" s="145" t="s">
        <v>6</v>
      </c>
      <c r="AV279" s="11" t="s">
        <v>85</v>
      </c>
      <c r="AW279" s="11" t="s">
        <v>31</v>
      </c>
      <c r="AX279" s="11" t="s">
        <v>76</v>
      </c>
      <c r="AY279" s="145" t="s">
        <v>159</v>
      </c>
    </row>
    <row r="280" spans="2:65" s="10" customFormat="1">
      <c r="B280" s="137"/>
      <c r="D280" s="138" t="s">
        <v>166</v>
      </c>
      <c r="E280" s="139" t="s">
        <v>1</v>
      </c>
      <c r="F280" s="140" t="s">
        <v>169</v>
      </c>
      <c r="H280" s="139" t="s">
        <v>1</v>
      </c>
      <c r="I280" s="141"/>
      <c r="L280" s="137"/>
      <c r="M280" s="142"/>
      <c r="T280" s="143"/>
      <c r="AT280" s="139" t="s">
        <v>166</v>
      </c>
      <c r="AU280" s="139" t="s">
        <v>6</v>
      </c>
      <c r="AV280" s="10" t="s">
        <v>6</v>
      </c>
      <c r="AW280" s="10" t="s">
        <v>31</v>
      </c>
      <c r="AX280" s="10" t="s">
        <v>76</v>
      </c>
      <c r="AY280" s="139" t="s">
        <v>159</v>
      </c>
    </row>
    <row r="281" spans="2:65" s="11" customFormat="1">
      <c r="B281" s="144"/>
      <c r="D281" s="138" t="s">
        <v>166</v>
      </c>
      <c r="E281" s="145" t="s">
        <v>1</v>
      </c>
      <c r="F281" s="146" t="s">
        <v>294</v>
      </c>
      <c r="H281" s="147">
        <v>24</v>
      </c>
      <c r="I281" s="148"/>
      <c r="L281" s="144"/>
      <c r="M281" s="149"/>
      <c r="T281" s="150"/>
      <c r="AT281" s="145" t="s">
        <v>166</v>
      </c>
      <c r="AU281" s="145" t="s">
        <v>6</v>
      </c>
      <c r="AV281" s="11" t="s">
        <v>85</v>
      </c>
      <c r="AW281" s="11" t="s">
        <v>31</v>
      </c>
      <c r="AX281" s="11" t="s">
        <v>76</v>
      </c>
      <c r="AY281" s="145" t="s">
        <v>159</v>
      </c>
    </row>
    <row r="282" spans="2:65" s="12" customFormat="1">
      <c r="B282" s="151"/>
      <c r="D282" s="138" t="s">
        <v>166</v>
      </c>
      <c r="E282" s="152" t="s">
        <v>1</v>
      </c>
      <c r="F282" s="153" t="s">
        <v>171</v>
      </c>
      <c r="H282" s="154">
        <v>69</v>
      </c>
      <c r="I282" s="155"/>
      <c r="L282" s="151"/>
      <c r="M282" s="156"/>
      <c r="T282" s="157"/>
      <c r="AT282" s="152" t="s">
        <v>166</v>
      </c>
      <c r="AU282" s="152" t="s">
        <v>6</v>
      </c>
      <c r="AV282" s="12" t="s">
        <v>164</v>
      </c>
      <c r="AW282" s="12" t="s">
        <v>31</v>
      </c>
      <c r="AX282" s="12" t="s">
        <v>6</v>
      </c>
      <c r="AY282" s="152" t="s">
        <v>159</v>
      </c>
    </row>
    <row r="283" spans="2:65" s="1" customFormat="1" ht="16.5" customHeight="1">
      <c r="B283" s="122"/>
      <c r="C283" s="123" t="s">
        <v>299</v>
      </c>
      <c r="D283" s="123" t="s">
        <v>160</v>
      </c>
      <c r="E283" s="124" t="s">
        <v>300</v>
      </c>
      <c r="F283" s="125" t="s">
        <v>301</v>
      </c>
      <c r="G283" s="126" t="s">
        <v>163</v>
      </c>
      <c r="H283" s="127">
        <v>24</v>
      </c>
      <c r="I283" s="128"/>
      <c r="J283" s="129">
        <f>ROUND(I283*H283,0)</f>
        <v>0</v>
      </c>
      <c r="K283" s="130"/>
      <c r="L283" s="29"/>
      <c r="M283" s="131" t="s">
        <v>1</v>
      </c>
      <c r="N283" s="132" t="s">
        <v>41</v>
      </c>
      <c r="P283" s="133">
        <f>O283*H283</f>
        <v>0</v>
      </c>
      <c r="Q283" s="133">
        <v>0</v>
      </c>
      <c r="R283" s="133">
        <f>Q283*H283</f>
        <v>0</v>
      </c>
      <c r="S283" s="133">
        <v>2.4E-2</v>
      </c>
      <c r="T283" s="134">
        <f>S283*H283</f>
        <v>0.57600000000000007</v>
      </c>
      <c r="AR283" s="135" t="s">
        <v>164</v>
      </c>
      <c r="AT283" s="135" t="s">
        <v>160</v>
      </c>
      <c r="AU283" s="135" t="s">
        <v>6</v>
      </c>
      <c r="AY283" s="15" t="s">
        <v>159</v>
      </c>
      <c r="BE283" s="136">
        <f>IF(N283="základní",J283,0)</f>
        <v>0</v>
      </c>
      <c r="BF283" s="136">
        <f>IF(N283="snížená",J283,0)</f>
        <v>0</v>
      </c>
      <c r="BG283" s="136">
        <f>IF(N283="zákl. přenesená",J283,0)</f>
        <v>0</v>
      </c>
      <c r="BH283" s="136">
        <f>IF(N283="sníž. přenesená",J283,0)</f>
        <v>0</v>
      </c>
      <c r="BI283" s="136">
        <f>IF(N283="nulová",J283,0)</f>
        <v>0</v>
      </c>
      <c r="BJ283" s="15" t="s">
        <v>6</v>
      </c>
      <c r="BK283" s="136">
        <f>ROUND(I283*H283,0)</f>
        <v>0</v>
      </c>
      <c r="BL283" s="15" t="s">
        <v>164</v>
      </c>
      <c r="BM283" s="135" t="s">
        <v>302</v>
      </c>
    </row>
    <row r="284" spans="2:65" s="1" customFormat="1" ht="19.5">
      <c r="B284" s="29"/>
      <c r="D284" s="138" t="s">
        <v>303</v>
      </c>
      <c r="F284" s="158" t="s">
        <v>304</v>
      </c>
      <c r="I284" s="159"/>
      <c r="L284" s="29"/>
      <c r="M284" s="160"/>
      <c r="T284" s="50"/>
      <c r="AT284" s="15" t="s">
        <v>303</v>
      </c>
      <c r="AU284" s="15" t="s">
        <v>6</v>
      </c>
    </row>
    <row r="285" spans="2:65" s="10" customFormat="1">
      <c r="B285" s="137"/>
      <c r="D285" s="138" t="s">
        <v>166</v>
      </c>
      <c r="E285" s="139" t="s">
        <v>1</v>
      </c>
      <c r="F285" s="140" t="s">
        <v>167</v>
      </c>
      <c r="H285" s="139" t="s">
        <v>1</v>
      </c>
      <c r="I285" s="141"/>
      <c r="L285" s="137"/>
      <c r="M285" s="142"/>
      <c r="T285" s="143"/>
      <c r="AT285" s="139" t="s">
        <v>166</v>
      </c>
      <c r="AU285" s="139" t="s">
        <v>6</v>
      </c>
      <c r="AV285" s="10" t="s">
        <v>6</v>
      </c>
      <c r="AW285" s="10" t="s">
        <v>31</v>
      </c>
      <c r="AX285" s="10" t="s">
        <v>76</v>
      </c>
      <c r="AY285" s="139" t="s">
        <v>159</v>
      </c>
    </row>
    <row r="286" spans="2:65" s="11" customFormat="1">
      <c r="B286" s="144"/>
      <c r="D286" s="138" t="s">
        <v>166</v>
      </c>
      <c r="E286" s="145" t="s">
        <v>1</v>
      </c>
      <c r="F286" s="146" t="s">
        <v>168</v>
      </c>
      <c r="H286" s="147">
        <v>6</v>
      </c>
      <c r="I286" s="148"/>
      <c r="L286" s="144"/>
      <c r="M286" s="149"/>
      <c r="T286" s="150"/>
      <c r="AT286" s="145" t="s">
        <v>166</v>
      </c>
      <c r="AU286" s="145" t="s">
        <v>6</v>
      </c>
      <c r="AV286" s="11" t="s">
        <v>85</v>
      </c>
      <c r="AW286" s="11" t="s">
        <v>31</v>
      </c>
      <c r="AX286" s="11" t="s">
        <v>76</v>
      </c>
      <c r="AY286" s="145" t="s">
        <v>159</v>
      </c>
    </row>
    <row r="287" spans="2:65" s="10" customFormat="1">
      <c r="B287" s="137"/>
      <c r="D287" s="138" t="s">
        <v>166</v>
      </c>
      <c r="E287" s="139" t="s">
        <v>1</v>
      </c>
      <c r="F287" s="140" t="s">
        <v>169</v>
      </c>
      <c r="H287" s="139" t="s">
        <v>1</v>
      </c>
      <c r="I287" s="141"/>
      <c r="L287" s="137"/>
      <c r="M287" s="142"/>
      <c r="T287" s="143"/>
      <c r="AT287" s="139" t="s">
        <v>166</v>
      </c>
      <c r="AU287" s="139" t="s">
        <v>6</v>
      </c>
      <c r="AV287" s="10" t="s">
        <v>6</v>
      </c>
      <c r="AW287" s="10" t="s">
        <v>31</v>
      </c>
      <c r="AX287" s="10" t="s">
        <v>76</v>
      </c>
      <c r="AY287" s="139" t="s">
        <v>159</v>
      </c>
    </row>
    <row r="288" spans="2:65" s="11" customFormat="1">
      <c r="B288" s="144"/>
      <c r="D288" s="138" t="s">
        <v>166</v>
      </c>
      <c r="E288" s="145" t="s">
        <v>1</v>
      </c>
      <c r="F288" s="146" t="s">
        <v>305</v>
      </c>
      <c r="H288" s="147">
        <v>18</v>
      </c>
      <c r="I288" s="148"/>
      <c r="L288" s="144"/>
      <c r="M288" s="149"/>
      <c r="T288" s="150"/>
      <c r="AT288" s="145" t="s">
        <v>166</v>
      </c>
      <c r="AU288" s="145" t="s">
        <v>6</v>
      </c>
      <c r="AV288" s="11" t="s">
        <v>85</v>
      </c>
      <c r="AW288" s="11" t="s">
        <v>31</v>
      </c>
      <c r="AX288" s="11" t="s">
        <v>76</v>
      </c>
      <c r="AY288" s="145" t="s">
        <v>159</v>
      </c>
    </row>
    <row r="289" spans="2:65" s="12" customFormat="1">
      <c r="B289" s="151"/>
      <c r="D289" s="138" t="s">
        <v>166</v>
      </c>
      <c r="E289" s="152" t="s">
        <v>1</v>
      </c>
      <c r="F289" s="153" t="s">
        <v>171</v>
      </c>
      <c r="H289" s="154">
        <v>24</v>
      </c>
      <c r="I289" s="155"/>
      <c r="L289" s="151"/>
      <c r="M289" s="156"/>
      <c r="T289" s="157"/>
      <c r="AT289" s="152" t="s">
        <v>166</v>
      </c>
      <c r="AU289" s="152" t="s">
        <v>6</v>
      </c>
      <c r="AV289" s="12" t="s">
        <v>164</v>
      </c>
      <c r="AW289" s="12" t="s">
        <v>31</v>
      </c>
      <c r="AX289" s="12" t="s">
        <v>6</v>
      </c>
      <c r="AY289" s="152" t="s">
        <v>159</v>
      </c>
    </row>
    <row r="290" spans="2:65" s="1" customFormat="1" ht="16.5" customHeight="1">
      <c r="B290" s="122"/>
      <c r="C290" s="123" t="s">
        <v>306</v>
      </c>
      <c r="D290" s="123" t="s">
        <v>160</v>
      </c>
      <c r="E290" s="124" t="s">
        <v>307</v>
      </c>
      <c r="F290" s="125" t="s">
        <v>308</v>
      </c>
      <c r="G290" s="126" t="s">
        <v>179</v>
      </c>
      <c r="H290" s="127">
        <v>5.88</v>
      </c>
      <c r="I290" s="128"/>
      <c r="J290" s="129">
        <f>ROUND(I290*H290,0)</f>
        <v>0</v>
      </c>
      <c r="K290" s="130"/>
      <c r="L290" s="29"/>
      <c r="M290" s="131" t="s">
        <v>1</v>
      </c>
      <c r="N290" s="132" t="s">
        <v>41</v>
      </c>
      <c r="P290" s="133">
        <f>O290*H290</f>
        <v>0</v>
      </c>
      <c r="Q290" s="133">
        <v>0</v>
      </c>
      <c r="R290" s="133">
        <f>Q290*H290</f>
        <v>0</v>
      </c>
      <c r="S290" s="133">
        <v>7.62E-3</v>
      </c>
      <c r="T290" s="134">
        <f>S290*H290</f>
        <v>4.4805600000000001E-2</v>
      </c>
      <c r="AR290" s="135" t="s">
        <v>164</v>
      </c>
      <c r="AT290" s="135" t="s">
        <v>160</v>
      </c>
      <c r="AU290" s="135" t="s">
        <v>6</v>
      </c>
      <c r="AY290" s="15" t="s">
        <v>159</v>
      </c>
      <c r="BE290" s="136">
        <f>IF(N290="základní",J290,0)</f>
        <v>0</v>
      </c>
      <c r="BF290" s="136">
        <f>IF(N290="snížená",J290,0)</f>
        <v>0</v>
      </c>
      <c r="BG290" s="136">
        <f>IF(N290="zákl. přenesená",J290,0)</f>
        <v>0</v>
      </c>
      <c r="BH290" s="136">
        <f>IF(N290="sníž. přenesená",J290,0)</f>
        <v>0</v>
      </c>
      <c r="BI290" s="136">
        <f>IF(N290="nulová",J290,0)</f>
        <v>0</v>
      </c>
      <c r="BJ290" s="15" t="s">
        <v>6</v>
      </c>
      <c r="BK290" s="136">
        <f>ROUND(I290*H290,0)</f>
        <v>0</v>
      </c>
      <c r="BL290" s="15" t="s">
        <v>164</v>
      </c>
      <c r="BM290" s="135" t="s">
        <v>309</v>
      </c>
    </row>
    <row r="291" spans="2:65" s="10" customFormat="1">
      <c r="B291" s="137"/>
      <c r="D291" s="138" t="s">
        <v>166</v>
      </c>
      <c r="E291" s="139" t="s">
        <v>1</v>
      </c>
      <c r="F291" s="140" t="s">
        <v>167</v>
      </c>
      <c r="H291" s="139" t="s">
        <v>1</v>
      </c>
      <c r="I291" s="141"/>
      <c r="L291" s="137"/>
      <c r="M291" s="142"/>
      <c r="T291" s="143"/>
      <c r="AT291" s="139" t="s">
        <v>166</v>
      </c>
      <c r="AU291" s="139" t="s">
        <v>6</v>
      </c>
      <c r="AV291" s="10" t="s">
        <v>6</v>
      </c>
      <c r="AW291" s="10" t="s">
        <v>31</v>
      </c>
      <c r="AX291" s="10" t="s">
        <v>76</v>
      </c>
      <c r="AY291" s="139" t="s">
        <v>159</v>
      </c>
    </row>
    <row r="292" spans="2:65" s="11" customFormat="1">
      <c r="B292" s="144"/>
      <c r="D292" s="138" t="s">
        <v>166</v>
      </c>
      <c r="E292" s="145" t="s">
        <v>1</v>
      </c>
      <c r="F292" s="146" t="s">
        <v>310</v>
      </c>
      <c r="H292" s="147">
        <v>2.94</v>
      </c>
      <c r="I292" s="148"/>
      <c r="L292" s="144"/>
      <c r="M292" s="149"/>
      <c r="T292" s="150"/>
      <c r="AT292" s="145" t="s">
        <v>166</v>
      </c>
      <c r="AU292" s="145" t="s">
        <v>6</v>
      </c>
      <c r="AV292" s="11" t="s">
        <v>85</v>
      </c>
      <c r="AW292" s="11" t="s">
        <v>31</v>
      </c>
      <c r="AX292" s="11" t="s">
        <v>76</v>
      </c>
      <c r="AY292" s="145" t="s">
        <v>159</v>
      </c>
    </row>
    <row r="293" spans="2:65" s="10" customFormat="1">
      <c r="B293" s="137"/>
      <c r="D293" s="138" t="s">
        <v>166</v>
      </c>
      <c r="E293" s="139" t="s">
        <v>1</v>
      </c>
      <c r="F293" s="140" t="s">
        <v>169</v>
      </c>
      <c r="H293" s="139" t="s">
        <v>1</v>
      </c>
      <c r="I293" s="141"/>
      <c r="L293" s="137"/>
      <c r="M293" s="142"/>
      <c r="T293" s="143"/>
      <c r="AT293" s="139" t="s">
        <v>166</v>
      </c>
      <c r="AU293" s="139" t="s">
        <v>6</v>
      </c>
      <c r="AV293" s="10" t="s">
        <v>6</v>
      </c>
      <c r="AW293" s="10" t="s">
        <v>31</v>
      </c>
      <c r="AX293" s="10" t="s">
        <v>76</v>
      </c>
      <c r="AY293" s="139" t="s">
        <v>159</v>
      </c>
    </row>
    <row r="294" spans="2:65" s="11" customFormat="1">
      <c r="B294" s="144"/>
      <c r="D294" s="138" t="s">
        <v>166</v>
      </c>
      <c r="E294" s="145" t="s">
        <v>1</v>
      </c>
      <c r="F294" s="146" t="s">
        <v>310</v>
      </c>
      <c r="H294" s="147">
        <v>2.94</v>
      </c>
      <c r="I294" s="148"/>
      <c r="L294" s="144"/>
      <c r="M294" s="149"/>
      <c r="T294" s="150"/>
      <c r="AT294" s="145" t="s">
        <v>166</v>
      </c>
      <c r="AU294" s="145" t="s">
        <v>6</v>
      </c>
      <c r="AV294" s="11" t="s">
        <v>85</v>
      </c>
      <c r="AW294" s="11" t="s">
        <v>31</v>
      </c>
      <c r="AX294" s="11" t="s">
        <v>76</v>
      </c>
      <c r="AY294" s="145" t="s">
        <v>159</v>
      </c>
    </row>
    <row r="295" spans="2:65" s="12" customFormat="1">
      <c r="B295" s="151"/>
      <c r="D295" s="138" t="s">
        <v>166</v>
      </c>
      <c r="E295" s="152" t="s">
        <v>1</v>
      </c>
      <c r="F295" s="153" t="s">
        <v>171</v>
      </c>
      <c r="H295" s="154">
        <v>5.88</v>
      </c>
      <c r="I295" s="155"/>
      <c r="L295" s="151"/>
      <c r="M295" s="156"/>
      <c r="T295" s="157"/>
      <c r="AT295" s="152" t="s">
        <v>166</v>
      </c>
      <c r="AU295" s="152" t="s">
        <v>6</v>
      </c>
      <c r="AV295" s="12" t="s">
        <v>164</v>
      </c>
      <c r="AW295" s="12" t="s">
        <v>31</v>
      </c>
      <c r="AX295" s="12" t="s">
        <v>6</v>
      </c>
      <c r="AY295" s="152" t="s">
        <v>159</v>
      </c>
    </row>
    <row r="296" spans="2:65" s="1" customFormat="1" ht="16.5" customHeight="1">
      <c r="B296" s="122"/>
      <c r="C296" s="123" t="s">
        <v>311</v>
      </c>
      <c r="D296" s="123" t="s">
        <v>160</v>
      </c>
      <c r="E296" s="124" t="s">
        <v>312</v>
      </c>
      <c r="F296" s="125" t="s">
        <v>313</v>
      </c>
      <c r="G296" s="126" t="s">
        <v>179</v>
      </c>
      <c r="H296" s="127">
        <v>27.12</v>
      </c>
      <c r="I296" s="128"/>
      <c r="J296" s="129">
        <f>ROUND(I296*H296,0)</f>
        <v>0</v>
      </c>
      <c r="K296" s="130"/>
      <c r="L296" s="29"/>
      <c r="M296" s="131" t="s">
        <v>1</v>
      </c>
      <c r="N296" s="132" t="s">
        <v>41</v>
      </c>
      <c r="P296" s="133">
        <f>O296*H296</f>
        <v>0</v>
      </c>
      <c r="Q296" s="133">
        <v>0</v>
      </c>
      <c r="R296" s="133">
        <f>Q296*H296</f>
        <v>0</v>
      </c>
      <c r="S296" s="133">
        <v>8.5299999999999994E-3</v>
      </c>
      <c r="T296" s="134">
        <f>S296*H296</f>
        <v>0.2313336</v>
      </c>
      <c r="AR296" s="135" t="s">
        <v>164</v>
      </c>
      <c r="AT296" s="135" t="s">
        <v>160</v>
      </c>
      <c r="AU296" s="135" t="s">
        <v>6</v>
      </c>
      <c r="AY296" s="15" t="s">
        <v>159</v>
      </c>
      <c r="BE296" s="136">
        <f>IF(N296="základní",J296,0)</f>
        <v>0</v>
      </c>
      <c r="BF296" s="136">
        <f>IF(N296="snížená",J296,0)</f>
        <v>0</v>
      </c>
      <c r="BG296" s="136">
        <f>IF(N296="zákl. přenesená",J296,0)</f>
        <v>0</v>
      </c>
      <c r="BH296" s="136">
        <f>IF(N296="sníž. přenesená",J296,0)</f>
        <v>0</v>
      </c>
      <c r="BI296" s="136">
        <f>IF(N296="nulová",J296,0)</f>
        <v>0</v>
      </c>
      <c r="BJ296" s="15" t="s">
        <v>6</v>
      </c>
      <c r="BK296" s="136">
        <f>ROUND(I296*H296,0)</f>
        <v>0</v>
      </c>
      <c r="BL296" s="15" t="s">
        <v>164</v>
      </c>
      <c r="BM296" s="135" t="s">
        <v>314</v>
      </c>
    </row>
    <row r="297" spans="2:65" s="10" customFormat="1">
      <c r="B297" s="137"/>
      <c r="D297" s="138" t="s">
        <v>166</v>
      </c>
      <c r="E297" s="139" t="s">
        <v>1</v>
      </c>
      <c r="F297" s="140" t="s">
        <v>169</v>
      </c>
      <c r="H297" s="139" t="s">
        <v>1</v>
      </c>
      <c r="I297" s="141"/>
      <c r="L297" s="137"/>
      <c r="M297" s="142"/>
      <c r="T297" s="143"/>
      <c r="AT297" s="139" t="s">
        <v>166</v>
      </c>
      <c r="AU297" s="139" t="s">
        <v>6</v>
      </c>
      <c r="AV297" s="10" t="s">
        <v>6</v>
      </c>
      <c r="AW297" s="10" t="s">
        <v>31</v>
      </c>
      <c r="AX297" s="10" t="s">
        <v>76</v>
      </c>
      <c r="AY297" s="139" t="s">
        <v>159</v>
      </c>
    </row>
    <row r="298" spans="2:65" s="11" customFormat="1">
      <c r="B298" s="144"/>
      <c r="D298" s="138" t="s">
        <v>166</v>
      </c>
      <c r="E298" s="145" t="s">
        <v>1</v>
      </c>
      <c r="F298" s="146" t="s">
        <v>315</v>
      </c>
      <c r="H298" s="147">
        <v>27.12</v>
      </c>
      <c r="I298" s="148"/>
      <c r="L298" s="144"/>
      <c r="M298" s="149"/>
      <c r="T298" s="150"/>
      <c r="AT298" s="145" t="s">
        <v>166</v>
      </c>
      <c r="AU298" s="145" t="s">
        <v>6</v>
      </c>
      <c r="AV298" s="11" t="s">
        <v>85</v>
      </c>
      <c r="AW298" s="11" t="s">
        <v>31</v>
      </c>
      <c r="AX298" s="11" t="s">
        <v>6</v>
      </c>
      <c r="AY298" s="145" t="s">
        <v>159</v>
      </c>
    </row>
    <row r="299" spans="2:65" s="1" customFormat="1" ht="16.5" customHeight="1">
      <c r="B299" s="122"/>
      <c r="C299" s="123" t="s">
        <v>316</v>
      </c>
      <c r="D299" s="123" t="s">
        <v>160</v>
      </c>
      <c r="E299" s="124" t="s">
        <v>317</v>
      </c>
      <c r="F299" s="125" t="s">
        <v>318</v>
      </c>
      <c r="G299" s="126" t="s">
        <v>163</v>
      </c>
      <c r="H299" s="127">
        <v>19</v>
      </c>
      <c r="I299" s="128"/>
      <c r="J299" s="129">
        <f>ROUND(I299*H299,0)</f>
        <v>0</v>
      </c>
      <c r="K299" s="130"/>
      <c r="L299" s="29"/>
      <c r="M299" s="131" t="s">
        <v>1</v>
      </c>
      <c r="N299" s="132" t="s">
        <v>41</v>
      </c>
      <c r="P299" s="133">
        <f>O299*H299</f>
        <v>0</v>
      </c>
      <c r="Q299" s="133">
        <v>0</v>
      </c>
      <c r="R299" s="133">
        <f>Q299*H299</f>
        <v>0</v>
      </c>
      <c r="S299" s="133">
        <v>1E-3</v>
      </c>
      <c r="T299" s="134">
        <f>S299*H299</f>
        <v>1.9E-2</v>
      </c>
      <c r="AR299" s="135" t="s">
        <v>164</v>
      </c>
      <c r="AT299" s="135" t="s">
        <v>160</v>
      </c>
      <c r="AU299" s="135" t="s">
        <v>6</v>
      </c>
      <c r="AY299" s="15" t="s">
        <v>159</v>
      </c>
      <c r="BE299" s="136">
        <f>IF(N299="základní",J299,0)</f>
        <v>0</v>
      </c>
      <c r="BF299" s="136">
        <f>IF(N299="snížená",J299,0)</f>
        <v>0</v>
      </c>
      <c r="BG299" s="136">
        <f>IF(N299="zákl. přenesená",J299,0)</f>
        <v>0</v>
      </c>
      <c r="BH299" s="136">
        <f>IF(N299="sníž. přenesená",J299,0)</f>
        <v>0</v>
      </c>
      <c r="BI299" s="136">
        <f>IF(N299="nulová",J299,0)</f>
        <v>0</v>
      </c>
      <c r="BJ299" s="15" t="s">
        <v>6</v>
      </c>
      <c r="BK299" s="136">
        <f>ROUND(I299*H299,0)</f>
        <v>0</v>
      </c>
      <c r="BL299" s="15" t="s">
        <v>164</v>
      </c>
      <c r="BM299" s="135" t="s">
        <v>319</v>
      </c>
    </row>
    <row r="300" spans="2:65" s="10" customFormat="1">
      <c r="B300" s="137"/>
      <c r="D300" s="138" t="s">
        <v>166</v>
      </c>
      <c r="E300" s="139" t="s">
        <v>1</v>
      </c>
      <c r="F300" s="140" t="s">
        <v>167</v>
      </c>
      <c r="H300" s="139" t="s">
        <v>1</v>
      </c>
      <c r="I300" s="141"/>
      <c r="L300" s="137"/>
      <c r="M300" s="142"/>
      <c r="T300" s="143"/>
      <c r="AT300" s="139" t="s">
        <v>166</v>
      </c>
      <c r="AU300" s="139" t="s">
        <v>6</v>
      </c>
      <c r="AV300" s="10" t="s">
        <v>6</v>
      </c>
      <c r="AW300" s="10" t="s">
        <v>31</v>
      </c>
      <c r="AX300" s="10" t="s">
        <v>76</v>
      </c>
      <c r="AY300" s="139" t="s">
        <v>159</v>
      </c>
    </row>
    <row r="301" spans="2:65" s="11" customFormat="1">
      <c r="B301" s="144"/>
      <c r="D301" s="138" t="s">
        <v>166</v>
      </c>
      <c r="E301" s="145" t="s">
        <v>1</v>
      </c>
      <c r="F301" s="146" t="s">
        <v>168</v>
      </c>
      <c r="H301" s="147">
        <v>6</v>
      </c>
      <c r="I301" s="148"/>
      <c r="L301" s="144"/>
      <c r="M301" s="149"/>
      <c r="T301" s="150"/>
      <c r="AT301" s="145" t="s">
        <v>166</v>
      </c>
      <c r="AU301" s="145" t="s">
        <v>6</v>
      </c>
      <c r="AV301" s="11" t="s">
        <v>85</v>
      </c>
      <c r="AW301" s="11" t="s">
        <v>31</v>
      </c>
      <c r="AX301" s="11" t="s">
        <v>76</v>
      </c>
      <c r="AY301" s="145" t="s">
        <v>159</v>
      </c>
    </row>
    <row r="302" spans="2:65" s="10" customFormat="1">
      <c r="B302" s="137"/>
      <c r="D302" s="138" t="s">
        <v>166</v>
      </c>
      <c r="E302" s="139" t="s">
        <v>1</v>
      </c>
      <c r="F302" s="140" t="s">
        <v>169</v>
      </c>
      <c r="H302" s="139" t="s">
        <v>1</v>
      </c>
      <c r="I302" s="141"/>
      <c r="L302" s="137"/>
      <c r="M302" s="142"/>
      <c r="T302" s="143"/>
      <c r="AT302" s="139" t="s">
        <v>166</v>
      </c>
      <c r="AU302" s="139" t="s">
        <v>6</v>
      </c>
      <c r="AV302" s="10" t="s">
        <v>6</v>
      </c>
      <c r="AW302" s="10" t="s">
        <v>31</v>
      </c>
      <c r="AX302" s="10" t="s">
        <v>76</v>
      </c>
      <c r="AY302" s="139" t="s">
        <v>159</v>
      </c>
    </row>
    <row r="303" spans="2:65" s="11" customFormat="1">
      <c r="B303" s="144"/>
      <c r="D303" s="138" t="s">
        <v>166</v>
      </c>
      <c r="E303" s="145" t="s">
        <v>1</v>
      </c>
      <c r="F303" s="146" t="s">
        <v>320</v>
      </c>
      <c r="H303" s="147">
        <v>13</v>
      </c>
      <c r="I303" s="148"/>
      <c r="L303" s="144"/>
      <c r="M303" s="149"/>
      <c r="T303" s="150"/>
      <c r="AT303" s="145" t="s">
        <v>166</v>
      </c>
      <c r="AU303" s="145" t="s">
        <v>6</v>
      </c>
      <c r="AV303" s="11" t="s">
        <v>85</v>
      </c>
      <c r="AW303" s="11" t="s">
        <v>31</v>
      </c>
      <c r="AX303" s="11" t="s">
        <v>76</v>
      </c>
      <c r="AY303" s="145" t="s">
        <v>159</v>
      </c>
    </row>
    <row r="304" spans="2:65" s="12" customFormat="1">
      <c r="B304" s="151"/>
      <c r="D304" s="138" t="s">
        <v>166</v>
      </c>
      <c r="E304" s="152" t="s">
        <v>1</v>
      </c>
      <c r="F304" s="153" t="s">
        <v>171</v>
      </c>
      <c r="H304" s="154">
        <v>19</v>
      </c>
      <c r="I304" s="155"/>
      <c r="L304" s="151"/>
      <c r="M304" s="156"/>
      <c r="T304" s="157"/>
      <c r="AT304" s="152" t="s">
        <v>166</v>
      </c>
      <c r="AU304" s="152" t="s">
        <v>6</v>
      </c>
      <c r="AV304" s="12" t="s">
        <v>164</v>
      </c>
      <c r="AW304" s="12" t="s">
        <v>31</v>
      </c>
      <c r="AX304" s="12" t="s">
        <v>6</v>
      </c>
      <c r="AY304" s="152" t="s">
        <v>159</v>
      </c>
    </row>
    <row r="305" spans="2:65" s="1" customFormat="1" ht="16.5" customHeight="1">
      <c r="B305" s="122"/>
      <c r="C305" s="123" t="s">
        <v>321</v>
      </c>
      <c r="D305" s="123" t="s">
        <v>160</v>
      </c>
      <c r="E305" s="124" t="s">
        <v>322</v>
      </c>
      <c r="F305" s="125" t="s">
        <v>323</v>
      </c>
      <c r="G305" s="126" t="s">
        <v>291</v>
      </c>
      <c r="H305" s="127">
        <v>56</v>
      </c>
      <c r="I305" s="128"/>
      <c r="J305" s="129">
        <f>ROUND(I305*H305,0)</f>
        <v>0</v>
      </c>
      <c r="K305" s="130"/>
      <c r="L305" s="29"/>
      <c r="M305" s="131" t="s">
        <v>1</v>
      </c>
      <c r="N305" s="132" t="s">
        <v>41</v>
      </c>
      <c r="P305" s="133">
        <f>O305*H305</f>
        <v>0</v>
      </c>
      <c r="Q305" s="133">
        <v>0</v>
      </c>
      <c r="R305" s="133">
        <f>Q305*H305</f>
        <v>0</v>
      </c>
      <c r="S305" s="133">
        <v>1E-3</v>
      </c>
      <c r="T305" s="134">
        <f>S305*H305</f>
        <v>5.6000000000000001E-2</v>
      </c>
      <c r="AR305" s="135" t="s">
        <v>164</v>
      </c>
      <c r="AT305" s="135" t="s">
        <v>160</v>
      </c>
      <c r="AU305" s="135" t="s">
        <v>6</v>
      </c>
      <c r="AY305" s="15" t="s">
        <v>159</v>
      </c>
      <c r="BE305" s="136">
        <f>IF(N305="základní",J305,0)</f>
        <v>0</v>
      </c>
      <c r="BF305" s="136">
        <f>IF(N305="snížená",J305,0)</f>
        <v>0</v>
      </c>
      <c r="BG305" s="136">
        <f>IF(N305="zákl. přenesená",J305,0)</f>
        <v>0</v>
      </c>
      <c r="BH305" s="136">
        <f>IF(N305="sníž. přenesená",J305,0)</f>
        <v>0</v>
      </c>
      <c r="BI305" s="136">
        <f>IF(N305="nulová",J305,0)</f>
        <v>0</v>
      </c>
      <c r="BJ305" s="15" t="s">
        <v>6</v>
      </c>
      <c r="BK305" s="136">
        <f>ROUND(I305*H305,0)</f>
        <v>0</v>
      </c>
      <c r="BL305" s="15" t="s">
        <v>164</v>
      </c>
      <c r="BM305" s="135" t="s">
        <v>324</v>
      </c>
    </row>
    <row r="306" spans="2:65" s="10" customFormat="1">
      <c r="B306" s="137"/>
      <c r="D306" s="138" t="s">
        <v>166</v>
      </c>
      <c r="E306" s="139" t="s">
        <v>1</v>
      </c>
      <c r="F306" s="140" t="s">
        <v>167</v>
      </c>
      <c r="H306" s="139" t="s">
        <v>1</v>
      </c>
      <c r="I306" s="141"/>
      <c r="L306" s="137"/>
      <c r="M306" s="142"/>
      <c r="T306" s="143"/>
      <c r="AT306" s="139" t="s">
        <v>166</v>
      </c>
      <c r="AU306" s="139" t="s">
        <v>6</v>
      </c>
      <c r="AV306" s="10" t="s">
        <v>6</v>
      </c>
      <c r="AW306" s="10" t="s">
        <v>31</v>
      </c>
      <c r="AX306" s="10" t="s">
        <v>76</v>
      </c>
      <c r="AY306" s="139" t="s">
        <v>159</v>
      </c>
    </row>
    <row r="307" spans="2:65" s="10" customFormat="1">
      <c r="B307" s="137"/>
      <c r="D307" s="138" t="s">
        <v>166</v>
      </c>
      <c r="E307" s="139" t="s">
        <v>1</v>
      </c>
      <c r="F307" s="140" t="s">
        <v>325</v>
      </c>
      <c r="H307" s="139" t="s">
        <v>1</v>
      </c>
      <c r="I307" s="141"/>
      <c r="L307" s="137"/>
      <c r="M307" s="142"/>
      <c r="T307" s="143"/>
      <c r="AT307" s="139" t="s">
        <v>166</v>
      </c>
      <c r="AU307" s="139" t="s">
        <v>6</v>
      </c>
      <c r="AV307" s="10" t="s">
        <v>6</v>
      </c>
      <c r="AW307" s="10" t="s">
        <v>31</v>
      </c>
      <c r="AX307" s="10" t="s">
        <v>76</v>
      </c>
      <c r="AY307" s="139" t="s">
        <v>159</v>
      </c>
    </row>
    <row r="308" spans="2:65" s="11" customFormat="1">
      <c r="B308" s="144"/>
      <c r="D308" s="138" t="s">
        <v>166</v>
      </c>
      <c r="E308" s="145" t="s">
        <v>1</v>
      </c>
      <c r="F308" s="146" t="s">
        <v>326</v>
      </c>
      <c r="H308" s="147">
        <v>40.799999999999997</v>
      </c>
      <c r="I308" s="148"/>
      <c r="L308" s="144"/>
      <c r="M308" s="149"/>
      <c r="T308" s="150"/>
      <c r="AT308" s="145" t="s">
        <v>166</v>
      </c>
      <c r="AU308" s="145" t="s">
        <v>6</v>
      </c>
      <c r="AV308" s="11" t="s">
        <v>85</v>
      </c>
      <c r="AW308" s="11" t="s">
        <v>31</v>
      </c>
      <c r="AX308" s="11" t="s">
        <v>76</v>
      </c>
      <c r="AY308" s="145" t="s">
        <v>159</v>
      </c>
    </row>
    <row r="309" spans="2:65" s="10" customFormat="1">
      <c r="B309" s="137"/>
      <c r="D309" s="138" t="s">
        <v>166</v>
      </c>
      <c r="E309" s="139" t="s">
        <v>1</v>
      </c>
      <c r="F309" s="140" t="s">
        <v>327</v>
      </c>
      <c r="H309" s="139" t="s">
        <v>1</v>
      </c>
      <c r="I309" s="141"/>
      <c r="L309" s="137"/>
      <c r="M309" s="142"/>
      <c r="T309" s="143"/>
      <c r="AT309" s="139" t="s">
        <v>166</v>
      </c>
      <c r="AU309" s="139" t="s">
        <v>6</v>
      </c>
      <c r="AV309" s="10" t="s">
        <v>6</v>
      </c>
      <c r="AW309" s="10" t="s">
        <v>31</v>
      </c>
      <c r="AX309" s="10" t="s">
        <v>76</v>
      </c>
      <c r="AY309" s="139" t="s">
        <v>159</v>
      </c>
    </row>
    <row r="310" spans="2:65" s="11" customFormat="1">
      <c r="B310" s="144"/>
      <c r="D310" s="138" t="s">
        <v>166</v>
      </c>
      <c r="E310" s="145" t="s">
        <v>1</v>
      </c>
      <c r="F310" s="146" t="s">
        <v>328</v>
      </c>
      <c r="H310" s="147">
        <v>15.2</v>
      </c>
      <c r="I310" s="148"/>
      <c r="L310" s="144"/>
      <c r="M310" s="149"/>
      <c r="T310" s="150"/>
      <c r="AT310" s="145" t="s">
        <v>166</v>
      </c>
      <c r="AU310" s="145" t="s">
        <v>6</v>
      </c>
      <c r="AV310" s="11" t="s">
        <v>85</v>
      </c>
      <c r="AW310" s="11" t="s">
        <v>31</v>
      </c>
      <c r="AX310" s="11" t="s">
        <v>76</v>
      </c>
      <c r="AY310" s="145" t="s">
        <v>159</v>
      </c>
    </row>
    <row r="311" spans="2:65" s="12" customFormat="1">
      <c r="B311" s="151"/>
      <c r="D311" s="138" t="s">
        <v>166</v>
      </c>
      <c r="E311" s="152" t="s">
        <v>1</v>
      </c>
      <c r="F311" s="153" t="s">
        <v>171</v>
      </c>
      <c r="H311" s="154">
        <v>56</v>
      </c>
      <c r="I311" s="155"/>
      <c r="L311" s="151"/>
      <c r="M311" s="156"/>
      <c r="T311" s="157"/>
      <c r="AT311" s="152" t="s">
        <v>166</v>
      </c>
      <c r="AU311" s="152" t="s">
        <v>6</v>
      </c>
      <c r="AV311" s="12" t="s">
        <v>164</v>
      </c>
      <c r="AW311" s="12" t="s">
        <v>31</v>
      </c>
      <c r="AX311" s="12" t="s">
        <v>6</v>
      </c>
      <c r="AY311" s="152" t="s">
        <v>159</v>
      </c>
    </row>
    <row r="312" spans="2:65" s="1" customFormat="1" ht="16.5" customHeight="1">
      <c r="B312" s="122"/>
      <c r="C312" s="123" t="s">
        <v>329</v>
      </c>
      <c r="D312" s="123" t="s">
        <v>160</v>
      </c>
      <c r="E312" s="124" t="s">
        <v>330</v>
      </c>
      <c r="F312" s="125" t="s">
        <v>331</v>
      </c>
      <c r="G312" s="126" t="s">
        <v>291</v>
      </c>
      <c r="H312" s="127">
        <v>4</v>
      </c>
      <c r="I312" s="128"/>
      <c r="J312" s="129">
        <f>ROUND(I312*H312,0)</f>
        <v>0</v>
      </c>
      <c r="K312" s="130"/>
      <c r="L312" s="29"/>
      <c r="M312" s="131" t="s">
        <v>1</v>
      </c>
      <c r="N312" s="132" t="s">
        <v>41</v>
      </c>
      <c r="P312" s="133">
        <f>O312*H312</f>
        <v>0</v>
      </c>
      <c r="Q312" s="133">
        <v>0</v>
      </c>
      <c r="R312" s="133">
        <f>Q312*H312</f>
        <v>0</v>
      </c>
      <c r="S312" s="133">
        <v>2E-3</v>
      </c>
      <c r="T312" s="134">
        <f>S312*H312</f>
        <v>8.0000000000000002E-3</v>
      </c>
      <c r="AR312" s="135" t="s">
        <v>164</v>
      </c>
      <c r="AT312" s="135" t="s">
        <v>160</v>
      </c>
      <c r="AU312" s="135" t="s">
        <v>6</v>
      </c>
      <c r="AY312" s="15" t="s">
        <v>159</v>
      </c>
      <c r="BE312" s="136">
        <f>IF(N312="základní",J312,0)</f>
        <v>0</v>
      </c>
      <c r="BF312" s="136">
        <f>IF(N312="snížená",J312,0)</f>
        <v>0</v>
      </c>
      <c r="BG312" s="136">
        <f>IF(N312="zákl. přenesená",J312,0)</f>
        <v>0</v>
      </c>
      <c r="BH312" s="136">
        <f>IF(N312="sníž. přenesená",J312,0)</f>
        <v>0</v>
      </c>
      <c r="BI312" s="136">
        <f>IF(N312="nulová",J312,0)</f>
        <v>0</v>
      </c>
      <c r="BJ312" s="15" t="s">
        <v>6</v>
      </c>
      <c r="BK312" s="136">
        <f>ROUND(I312*H312,0)</f>
        <v>0</v>
      </c>
      <c r="BL312" s="15" t="s">
        <v>164</v>
      </c>
      <c r="BM312" s="135" t="s">
        <v>332</v>
      </c>
    </row>
    <row r="313" spans="2:65" s="10" customFormat="1">
      <c r="B313" s="137"/>
      <c r="D313" s="138" t="s">
        <v>166</v>
      </c>
      <c r="E313" s="139" t="s">
        <v>1</v>
      </c>
      <c r="F313" s="140" t="s">
        <v>333</v>
      </c>
      <c r="H313" s="139" t="s">
        <v>1</v>
      </c>
      <c r="I313" s="141"/>
      <c r="L313" s="137"/>
      <c r="M313" s="142"/>
      <c r="T313" s="143"/>
      <c r="AT313" s="139" t="s">
        <v>166</v>
      </c>
      <c r="AU313" s="139" t="s">
        <v>6</v>
      </c>
      <c r="AV313" s="10" t="s">
        <v>6</v>
      </c>
      <c r="AW313" s="10" t="s">
        <v>31</v>
      </c>
      <c r="AX313" s="10" t="s">
        <v>76</v>
      </c>
      <c r="AY313" s="139" t="s">
        <v>159</v>
      </c>
    </row>
    <row r="314" spans="2:65" s="11" customFormat="1">
      <c r="B314" s="144"/>
      <c r="D314" s="138" t="s">
        <v>166</v>
      </c>
      <c r="E314" s="145" t="s">
        <v>1</v>
      </c>
      <c r="F314" s="146" t="s">
        <v>334</v>
      </c>
      <c r="H314" s="147">
        <v>4</v>
      </c>
      <c r="I314" s="148"/>
      <c r="L314" s="144"/>
      <c r="M314" s="149"/>
      <c r="T314" s="150"/>
      <c r="AT314" s="145" t="s">
        <v>166</v>
      </c>
      <c r="AU314" s="145" t="s">
        <v>6</v>
      </c>
      <c r="AV314" s="11" t="s">
        <v>85</v>
      </c>
      <c r="AW314" s="11" t="s">
        <v>31</v>
      </c>
      <c r="AX314" s="11" t="s">
        <v>6</v>
      </c>
      <c r="AY314" s="145" t="s">
        <v>159</v>
      </c>
    </row>
    <row r="315" spans="2:65" s="1" customFormat="1" ht="21.75" customHeight="1">
      <c r="B315" s="122"/>
      <c r="C315" s="123" t="s">
        <v>335</v>
      </c>
      <c r="D315" s="123" t="s">
        <v>160</v>
      </c>
      <c r="E315" s="124" t="s">
        <v>336</v>
      </c>
      <c r="F315" s="125" t="s">
        <v>337</v>
      </c>
      <c r="G315" s="126" t="s">
        <v>179</v>
      </c>
      <c r="H315" s="127">
        <v>94.76</v>
      </c>
      <c r="I315" s="128"/>
      <c r="J315" s="129">
        <f>ROUND(I315*H315,0)</f>
        <v>0</v>
      </c>
      <c r="K315" s="130"/>
      <c r="L315" s="29"/>
      <c r="M315" s="131" t="s">
        <v>1</v>
      </c>
      <c r="N315" s="132" t="s">
        <v>41</v>
      </c>
      <c r="P315" s="133">
        <f>O315*H315</f>
        <v>0</v>
      </c>
      <c r="Q315" s="133">
        <v>0</v>
      </c>
      <c r="R315" s="133">
        <f>Q315*H315</f>
        <v>0</v>
      </c>
      <c r="S315" s="133">
        <v>1.7999999999999999E-2</v>
      </c>
      <c r="T315" s="134">
        <f>S315*H315</f>
        <v>1.7056799999999999</v>
      </c>
      <c r="AR315" s="135" t="s">
        <v>164</v>
      </c>
      <c r="AT315" s="135" t="s">
        <v>160</v>
      </c>
      <c r="AU315" s="135" t="s">
        <v>6</v>
      </c>
      <c r="AY315" s="15" t="s">
        <v>159</v>
      </c>
      <c r="BE315" s="136">
        <f>IF(N315="základní",J315,0)</f>
        <v>0</v>
      </c>
      <c r="BF315" s="136">
        <f>IF(N315="snížená",J315,0)</f>
        <v>0</v>
      </c>
      <c r="BG315" s="136">
        <f>IF(N315="zákl. přenesená",J315,0)</f>
        <v>0</v>
      </c>
      <c r="BH315" s="136">
        <f>IF(N315="sníž. přenesená",J315,0)</f>
        <v>0</v>
      </c>
      <c r="BI315" s="136">
        <f>IF(N315="nulová",J315,0)</f>
        <v>0</v>
      </c>
      <c r="BJ315" s="15" t="s">
        <v>6</v>
      </c>
      <c r="BK315" s="136">
        <f>ROUND(I315*H315,0)</f>
        <v>0</v>
      </c>
      <c r="BL315" s="15" t="s">
        <v>164</v>
      </c>
      <c r="BM315" s="135" t="s">
        <v>338</v>
      </c>
    </row>
    <row r="316" spans="2:65" s="1" customFormat="1" ht="19.5">
      <c r="B316" s="29"/>
      <c r="D316" s="138" t="s">
        <v>303</v>
      </c>
      <c r="F316" s="158" t="s">
        <v>339</v>
      </c>
      <c r="I316" s="159"/>
      <c r="L316" s="29"/>
      <c r="M316" s="160"/>
      <c r="T316" s="50"/>
      <c r="AT316" s="15" t="s">
        <v>303</v>
      </c>
      <c r="AU316" s="15" t="s">
        <v>6</v>
      </c>
    </row>
    <row r="317" spans="2:65" s="10" customFormat="1">
      <c r="B317" s="137"/>
      <c r="D317" s="138" t="s">
        <v>166</v>
      </c>
      <c r="E317" s="139" t="s">
        <v>1</v>
      </c>
      <c r="F317" s="140" t="s">
        <v>340</v>
      </c>
      <c r="H317" s="139" t="s">
        <v>1</v>
      </c>
      <c r="I317" s="141"/>
      <c r="L317" s="137"/>
      <c r="M317" s="142"/>
      <c r="T317" s="143"/>
      <c r="AT317" s="139" t="s">
        <v>166</v>
      </c>
      <c r="AU317" s="139" t="s">
        <v>6</v>
      </c>
      <c r="AV317" s="10" t="s">
        <v>6</v>
      </c>
      <c r="AW317" s="10" t="s">
        <v>31</v>
      </c>
      <c r="AX317" s="10" t="s">
        <v>76</v>
      </c>
      <c r="AY317" s="139" t="s">
        <v>159</v>
      </c>
    </row>
    <row r="318" spans="2:65" s="11" customFormat="1">
      <c r="B318" s="144"/>
      <c r="D318" s="138" t="s">
        <v>166</v>
      </c>
      <c r="E318" s="145" t="s">
        <v>1</v>
      </c>
      <c r="F318" s="146" t="s">
        <v>341</v>
      </c>
      <c r="H318" s="147">
        <v>94.76</v>
      </c>
      <c r="I318" s="148"/>
      <c r="L318" s="144"/>
      <c r="M318" s="149"/>
      <c r="T318" s="150"/>
      <c r="AT318" s="145" t="s">
        <v>166</v>
      </c>
      <c r="AU318" s="145" t="s">
        <v>6</v>
      </c>
      <c r="AV318" s="11" t="s">
        <v>85</v>
      </c>
      <c r="AW318" s="11" t="s">
        <v>31</v>
      </c>
      <c r="AX318" s="11" t="s">
        <v>6</v>
      </c>
      <c r="AY318" s="145" t="s">
        <v>159</v>
      </c>
    </row>
    <row r="319" spans="2:65" s="1" customFormat="1" ht="16.5" customHeight="1">
      <c r="B319" s="122"/>
      <c r="C319" s="123" t="s">
        <v>342</v>
      </c>
      <c r="D319" s="123" t="s">
        <v>160</v>
      </c>
      <c r="E319" s="124" t="s">
        <v>343</v>
      </c>
      <c r="F319" s="125" t="s">
        <v>344</v>
      </c>
      <c r="G319" s="126" t="s">
        <v>291</v>
      </c>
      <c r="H319" s="127">
        <v>177.1</v>
      </c>
      <c r="I319" s="128"/>
      <c r="J319" s="129">
        <f>ROUND(I319*H319,0)</f>
        <v>0</v>
      </c>
      <c r="K319" s="130"/>
      <c r="L319" s="29"/>
      <c r="M319" s="131" t="s">
        <v>1</v>
      </c>
      <c r="N319" s="132" t="s">
        <v>41</v>
      </c>
      <c r="P319" s="133">
        <f>O319*H319</f>
        <v>0</v>
      </c>
      <c r="Q319" s="133">
        <v>0</v>
      </c>
      <c r="R319" s="133">
        <f>Q319*H319</f>
        <v>0</v>
      </c>
      <c r="S319" s="133">
        <v>3.2499999999999999E-3</v>
      </c>
      <c r="T319" s="134">
        <f>S319*H319</f>
        <v>0.57557499999999995</v>
      </c>
      <c r="AR319" s="135" t="s">
        <v>164</v>
      </c>
      <c r="AT319" s="135" t="s">
        <v>160</v>
      </c>
      <c r="AU319" s="135" t="s">
        <v>6</v>
      </c>
      <c r="AY319" s="15" t="s">
        <v>159</v>
      </c>
      <c r="BE319" s="136">
        <f>IF(N319="základní",J319,0)</f>
        <v>0</v>
      </c>
      <c r="BF319" s="136">
        <f>IF(N319="snížená",J319,0)</f>
        <v>0</v>
      </c>
      <c r="BG319" s="136">
        <f>IF(N319="zákl. přenesená",J319,0)</f>
        <v>0</v>
      </c>
      <c r="BH319" s="136">
        <f>IF(N319="sníž. přenesená",J319,0)</f>
        <v>0</v>
      </c>
      <c r="BI319" s="136">
        <f>IF(N319="nulová",J319,0)</f>
        <v>0</v>
      </c>
      <c r="BJ319" s="15" t="s">
        <v>6</v>
      </c>
      <c r="BK319" s="136">
        <f>ROUND(I319*H319,0)</f>
        <v>0</v>
      </c>
      <c r="BL319" s="15" t="s">
        <v>164</v>
      </c>
      <c r="BM319" s="135" t="s">
        <v>345</v>
      </c>
    </row>
    <row r="320" spans="2:65" s="10" customFormat="1">
      <c r="B320" s="137"/>
      <c r="D320" s="138" t="s">
        <v>166</v>
      </c>
      <c r="E320" s="139" t="s">
        <v>1</v>
      </c>
      <c r="F320" s="140" t="s">
        <v>167</v>
      </c>
      <c r="H320" s="139" t="s">
        <v>1</v>
      </c>
      <c r="I320" s="141"/>
      <c r="L320" s="137"/>
      <c r="M320" s="142"/>
      <c r="T320" s="143"/>
      <c r="AT320" s="139" t="s">
        <v>166</v>
      </c>
      <c r="AU320" s="139" t="s">
        <v>6</v>
      </c>
      <c r="AV320" s="10" t="s">
        <v>6</v>
      </c>
      <c r="AW320" s="10" t="s">
        <v>31</v>
      </c>
      <c r="AX320" s="10" t="s">
        <v>76</v>
      </c>
      <c r="AY320" s="139" t="s">
        <v>159</v>
      </c>
    </row>
    <row r="321" spans="2:65" s="10" customFormat="1">
      <c r="B321" s="137"/>
      <c r="D321" s="138" t="s">
        <v>166</v>
      </c>
      <c r="E321" s="139" t="s">
        <v>1</v>
      </c>
      <c r="F321" s="140" t="s">
        <v>346</v>
      </c>
      <c r="H321" s="139" t="s">
        <v>1</v>
      </c>
      <c r="I321" s="141"/>
      <c r="L321" s="137"/>
      <c r="M321" s="142"/>
      <c r="T321" s="143"/>
      <c r="AT321" s="139" t="s">
        <v>166</v>
      </c>
      <c r="AU321" s="139" t="s">
        <v>6</v>
      </c>
      <c r="AV321" s="10" t="s">
        <v>6</v>
      </c>
      <c r="AW321" s="10" t="s">
        <v>31</v>
      </c>
      <c r="AX321" s="10" t="s">
        <v>76</v>
      </c>
      <c r="AY321" s="139" t="s">
        <v>159</v>
      </c>
    </row>
    <row r="322" spans="2:65" s="11" customFormat="1">
      <c r="B322" s="144"/>
      <c r="D322" s="138" t="s">
        <v>166</v>
      </c>
      <c r="E322" s="145" t="s">
        <v>1</v>
      </c>
      <c r="F322" s="146" t="s">
        <v>347</v>
      </c>
      <c r="H322" s="147">
        <v>12.4</v>
      </c>
      <c r="I322" s="148"/>
      <c r="L322" s="144"/>
      <c r="M322" s="149"/>
      <c r="T322" s="150"/>
      <c r="AT322" s="145" t="s">
        <v>166</v>
      </c>
      <c r="AU322" s="145" t="s">
        <v>6</v>
      </c>
      <c r="AV322" s="11" t="s">
        <v>85</v>
      </c>
      <c r="AW322" s="11" t="s">
        <v>31</v>
      </c>
      <c r="AX322" s="11" t="s">
        <v>76</v>
      </c>
      <c r="AY322" s="145" t="s">
        <v>159</v>
      </c>
    </row>
    <row r="323" spans="2:65" s="10" customFormat="1">
      <c r="B323" s="137"/>
      <c r="D323" s="138" t="s">
        <v>166</v>
      </c>
      <c r="E323" s="139" t="s">
        <v>1</v>
      </c>
      <c r="F323" s="140" t="s">
        <v>348</v>
      </c>
      <c r="H323" s="139" t="s">
        <v>1</v>
      </c>
      <c r="I323" s="141"/>
      <c r="L323" s="137"/>
      <c r="M323" s="142"/>
      <c r="T323" s="143"/>
      <c r="AT323" s="139" t="s">
        <v>166</v>
      </c>
      <c r="AU323" s="139" t="s">
        <v>6</v>
      </c>
      <c r="AV323" s="10" t="s">
        <v>6</v>
      </c>
      <c r="AW323" s="10" t="s">
        <v>31</v>
      </c>
      <c r="AX323" s="10" t="s">
        <v>76</v>
      </c>
      <c r="AY323" s="139" t="s">
        <v>159</v>
      </c>
    </row>
    <row r="324" spans="2:65" s="11" customFormat="1">
      <c r="B324" s="144"/>
      <c r="D324" s="138" t="s">
        <v>166</v>
      </c>
      <c r="E324" s="145" t="s">
        <v>1</v>
      </c>
      <c r="F324" s="146" t="s">
        <v>349</v>
      </c>
      <c r="H324" s="147">
        <v>8.1</v>
      </c>
      <c r="I324" s="148"/>
      <c r="L324" s="144"/>
      <c r="M324" s="149"/>
      <c r="T324" s="150"/>
      <c r="AT324" s="145" t="s">
        <v>166</v>
      </c>
      <c r="AU324" s="145" t="s">
        <v>6</v>
      </c>
      <c r="AV324" s="11" t="s">
        <v>85</v>
      </c>
      <c r="AW324" s="11" t="s">
        <v>31</v>
      </c>
      <c r="AX324" s="11" t="s">
        <v>76</v>
      </c>
      <c r="AY324" s="145" t="s">
        <v>159</v>
      </c>
    </row>
    <row r="325" spans="2:65" s="10" customFormat="1">
      <c r="B325" s="137"/>
      <c r="D325" s="138" t="s">
        <v>166</v>
      </c>
      <c r="E325" s="139" t="s">
        <v>1</v>
      </c>
      <c r="F325" s="140" t="s">
        <v>169</v>
      </c>
      <c r="H325" s="139" t="s">
        <v>1</v>
      </c>
      <c r="I325" s="141"/>
      <c r="L325" s="137"/>
      <c r="M325" s="142"/>
      <c r="T325" s="143"/>
      <c r="AT325" s="139" t="s">
        <v>166</v>
      </c>
      <c r="AU325" s="139" t="s">
        <v>6</v>
      </c>
      <c r="AV325" s="10" t="s">
        <v>6</v>
      </c>
      <c r="AW325" s="10" t="s">
        <v>31</v>
      </c>
      <c r="AX325" s="10" t="s">
        <v>76</v>
      </c>
      <c r="AY325" s="139" t="s">
        <v>159</v>
      </c>
    </row>
    <row r="326" spans="2:65" s="11" customFormat="1">
      <c r="B326" s="144"/>
      <c r="D326" s="138" t="s">
        <v>166</v>
      </c>
      <c r="E326" s="145" t="s">
        <v>1</v>
      </c>
      <c r="F326" s="146" t="s">
        <v>350</v>
      </c>
      <c r="H326" s="147">
        <v>46.4</v>
      </c>
      <c r="I326" s="148"/>
      <c r="L326" s="144"/>
      <c r="M326" s="149"/>
      <c r="T326" s="150"/>
      <c r="AT326" s="145" t="s">
        <v>166</v>
      </c>
      <c r="AU326" s="145" t="s">
        <v>6</v>
      </c>
      <c r="AV326" s="11" t="s">
        <v>85</v>
      </c>
      <c r="AW326" s="11" t="s">
        <v>31</v>
      </c>
      <c r="AX326" s="11" t="s">
        <v>76</v>
      </c>
      <c r="AY326" s="145" t="s">
        <v>159</v>
      </c>
    </row>
    <row r="327" spans="2:65" s="11" customFormat="1">
      <c r="B327" s="144"/>
      <c r="D327" s="138" t="s">
        <v>166</v>
      </c>
      <c r="E327" s="145" t="s">
        <v>1</v>
      </c>
      <c r="F327" s="146" t="s">
        <v>351</v>
      </c>
      <c r="H327" s="147">
        <v>50.4</v>
      </c>
      <c r="I327" s="148"/>
      <c r="L327" s="144"/>
      <c r="M327" s="149"/>
      <c r="T327" s="150"/>
      <c r="AT327" s="145" t="s">
        <v>166</v>
      </c>
      <c r="AU327" s="145" t="s">
        <v>6</v>
      </c>
      <c r="AV327" s="11" t="s">
        <v>85</v>
      </c>
      <c r="AW327" s="11" t="s">
        <v>31</v>
      </c>
      <c r="AX327" s="11" t="s">
        <v>76</v>
      </c>
      <c r="AY327" s="145" t="s">
        <v>159</v>
      </c>
    </row>
    <row r="328" spans="2:65" s="11" customFormat="1">
      <c r="B328" s="144"/>
      <c r="D328" s="138" t="s">
        <v>166</v>
      </c>
      <c r="E328" s="145" t="s">
        <v>1</v>
      </c>
      <c r="F328" s="146" t="s">
        <v>352</v>
      </c>
      <c r="H328" s="147">
        <v>31.4</v>
      </c>
      <c r="I328" s="148"/>
      <c r="L328" s="144"/>
      <c r="M328" s="149"/>
      <c r="T328" s="150"/>
      <c r="AT328" s="145" t="s">
        <v>166</v>
      </c>
      <c r="AU328" s="145" t="s">
        <v>6</v>
      </c>
      <c r="AV328" s="11" t="s">
        <v>85</v>
      </c>
      <c r="AW328" s="11" t="s">
        <v>31</v>
      </c>
      <c r="AX328" s="11" t="s">
        <v>76</v>
      </c>
      <c r="AY328" s="145" t="s">
        <v>159</v>
      </c>
    </row>
    <row r="329" spans="2:65" s="11" customFormat="1">
      <c r="B329" s="144"/>
      <c r="D329" s="138" t="s">
        <v>166</v>
      </c>
      <c r="E329" s="145" t="s">
        <v>1</v>
      </c>
      <c r="F329" s="146" t="s">
        <v>353</v>
      </c>
      <c r="H329" s="147">
        <v>12.8</v>
      </c>
      <c r="I329" s="148"/>
      <c r="L329" s="144"/>
      <c r="M329" s="149"/>
      <c r="T329" s="150"/>
      <c r="AT329" s="145" t="s">
        <v>166</v>
      </c>
      <c r="AU329" s="145" t="s">
        <v>6</v>
      </c>
      <c r="AV329" s="11" t="s">
        <v>85</v>
      </c>
      <c r="AW329" s="11" t="s">
        <v>31</v>
      </c>
      <c r="AX329" s="11" t="s">
        <v>76</v>
      </c>
      <c r="AY329" s="145" t="s">
        <v>159</v>
      </c>
    </row>
    <row r="330" spans="2:65" s="11" customFormat="1">
      <c r="B330" s="144"/>
      <c r="D330" s="138" t="s">
        <v>166</v>
      </c>
      <c r="E330" s="145" t="s">
        <v>1</v>
      </c>
      <c r="F330" s="146" t="s">
        <v>354</v>
      </c>
      <c r="H330" s="147">
        <v>15.6</v>
      </c>
      <c r="I330" s="148"/>
      <c r="L330" s="144"/>
      <c r="M330" s="149"/>
      <c r="T330" s="150"/>
      <c r="AT330" s="145" t="s">
        <v>166</v>
      </c>
      <c r="AU330" s="145" t="s">
        <v>6</v>
      </c>
      <c r="AV330" s="11" t="s">
        <v>85</v>
      </c>
      <c r="AW330" s="11" t="s">
        <v>31</v>
      </c>
      <c r="AX330" s="11" t="s">
        <v>76</v>
      </c>
      <c r="AY330" s="145" t="s">
        <v>159</v>
      </c>
    </row>
    <row r="331" spans="2:65" s="12" customFormat="1">
      <c r="B331" s="151"/>
      <c r="D331" s="138" t="s">
        <v>166</v>
      </c>
      <c r="E331" s="152" t="s">
        <v>1</v>
      </c>
      <c r="F331" s="153" t="s">
        <v>171</v>
      </c>
      <c r="H331" s="154">
        <v>177.1</v>
      </c>
      <c r="I331" s="155"/>
      <c r="L331" s="151"/>
      <c r="M331" s="156"/>
      <c r="T331" s="157"/>
      <c r="AT331" s="152" t="s">
        <v>166</v>
      </c>
      <c r="AU331" s="152" t="s">
        <v>6</v>
      </c>
      <c r="AV331" s="12" t="s">
        <v>164</v>
      </c>
      <c r="AW331" s="12" t="s">
        <v>31</v>
      </c>
      <c r="AX331" s="12" t="s">
        <v>6</v>
      </c>
      <c r="AY331" s="152" t="s">
        <v>159</v>
      </c>
    </row>
    <row r="332" spans="2:65" s="1" customFormat="1" ht="16.5" customHeight="1">
      <c r="B332" s="122"/>
      <c r="C332" s="123" t="s">
        <v>355</v>
      </c>
      <c r="D332" s="123" t="s">
        <v>160</v>
      </c>
      <c r="E332" s="124" t="s">
        <v>356</v>
      </c>
      <c r="F332" s="125" t="s">
        <v>357</v>
      </c>
      <c r="G332" s="126" t="s">
        <v>179</v>
      </c>
      <c r="H332" s="127">
        <v>222.35</v>
      </c>
      <c r="I332" s="128"/>
      <c r="J332" s="129">
        <f>ROUND(I332*H332,0)</f>
        <v>0</v>
      </c>
      <c r="K332" s="130"/>
      <c r="L332" s="29"/>
      <c r="M332" s="131" t="s">
        <v>1</v>
      </c>
      <c r="N332" s="132" t="s">
        <v>41</v>
      </c>
      <c r="P332" s="133">
        <f>O332*H332</f>
        <v>0</v>
      </c>
      <c r="Q332" s="133">
        <v>0</v>
      </c>
      <c r="R332" s="133">
        <f>Q332*H332</f>
        <v>0</v>
      </c>
      <c r="S332" s="133">
        <v>2.7199999999999998E-2</v>
      </c>
      <c r="T332" s="134">
        <f>S332*H332</f>
        <v>6.0479199999999995</v>
      </c>
      <c r="AR332" s="135" t="s">
        <v>164</v>
      </c>
      <c r="AT332" s="135" t="s">
        <v>160</v>
      </c>
      <c r="AU332" s="135" t="s">
        <v>6</v>
      </c>
      <c r="AY332" s="15" t="s">
        <v>159</v>
      </c>
      <c r="BE332" s="136">
        <f>IF(N332="základní",J332,0)</f>
        <v>0</v>
      </c>
      <c r="BF332" s="136">
        <f>IF(N332="snížená",J332,0)</f>
        <v>0</v>
      </c>
      <c r="BG332" s="136">
        <f>IF(N332="zákl. přenesená",J332,0)</f>
        <v>0</v>
      </c>
      <c r="BH332" s="136">
        <f>IF(N332="sníž. přenesená",J332,0)</f>
        <v>0</v>
      </c>
      <c r="BI332" s="136">
        <f>IF(N332="nulová",J332,0)</f>
        <v>0</v>
      </c>
      <c r="BJ332" s="15" t="s">
        <v>6</v>
      </c>
      <c r="BK332" s="136">
        <f>ROUND(I332*H332,0)</f>
        <v>0</v>
      </c>
      <c r="BL332" s="15" t="s">
        <v>164</v>
      </c>
      <c r="BM332" s="135" t="s">
        <v>358</v>
      </c>
    </row>
    <row r="333" spans="2:65" s="10" customFormat="1">
      <c r="B333" s="137"/>
      <c r="D333" s="138" t="s">
        <v>166</v>
      </c>
      <c r="E333" s="139" t="s">
        <v>1</v>
      </c>
      <c r="F333" s="140" t="s">
        <v>167</v>
      </c>
      <c r="H333" s="139" t="s">
        <v>1</v>
      </c>
      <c r="I333" s="141"/>
      <c r="L333" s="137"/>
      <c r="M333" s="142"/>
      <c r="T333" s="143"/>
      <c r="AT333" s="139" t="s">
        <v>166</v>
      </c>
      <c r="AU333" s="139" t="s">
        <v>6</v>
      </c>
      <c r="AV333" s="10" t="s">
        <v>6</v>
      </c>
      <c r="AW333" s="10" t="s">
        <v>31</v>
      </c>
      <c r="AX333" s="10" t="s">
        <v>76</v>
      </c>
      <c r="AY333" s="139" t="s">
        <v>159</v>
      </c>
    </row>
    <row r="334" spans="2:65" s="10" customFormat="1">
      <c r="B334" s="137"/>
      <c r="D334" s="138" t="s">
        <v>166</v>
      </c>
      <c r="E334" s="139" t="s">
        <v>1</v>
      </c>
      <c r="F334" s="140" t="s">
        <v>348</v>
      </c>
      <c r="H334" s="139" t="s">
        <v>1</v>
      </c>
      <c r="I334" s="141"/>
      <c r="L334" s="137"/>
      <c r="M334" s="142"/>
      <c r="T334" s="143"/>
      <c r="AT334" s="139" t="s">
        <v>166</v>
      </c>
      <c r="AU334" s="139" t="s">
        <v>6</v>
      </c>
      <c r="AV334" s="10" t="s">
        <v>6</v>
      </c>
      <c r="AW334" s="10" t="s">
        <v>31</v>
      </c>
      <c r="AX334" s="10" t="s">
        <v>76</v>
      </c>
      <c r="AY334" s="139" t="s">
        <v>159</v>
      </c>
    </row>
    <row r="335" spans="2:65" s="11" customFormat="1">
      <c r="B335" s="144"/>
      <c r="D335" s="138" t="s">
        <v>166</v>
      </c>
      <c r="E335" s="145" t="s">
        <v>1</v>
      </c>
      <c r="F335" s="146" t="s">
        <v>359</v>
      </c>
      <c r="H335" s="147">
        <v>17.5</v>
      </c>
      <c r="I335" s="148"/>
      <c r="L335" s="144"/>
      <c r="M335" s="149"/>
      <c r="T335" s="150"/>
      <c r="AT335" s="145" t="s">
        <v>166</v>
      </c>
      <c r="AU335" s="145" t="s">
        <v>6</v>
      </c>
      <c r="AV335" s="11" t="s">
        <v>85</v>
      </c>
      <c r="AW335" s="11" t="s">
        <v>31</v>
      </c>
      <c r="AX335" s="11" t="s">
        <v>76</v>
      </c>
      <c r="AY335" s="145" t="s">
        <v>159</v>
      </c>
    </row>
    <row r="336" spans="2:65" s="10" customFormat="1">
      <c r="B336" s="137"/>
      <c r="D336" s="138" t="s">
        <v>166</v>
      </c>
      <c r="E336" s="139" t="s">
        <v>1</v>
      </c>
      <c r="F336" s="140" t="s">
        <v>360</v>
      </c>
      <c r="H336" s="139" t="s">
        <v>1</v>
      </c>
      <c r="I336" s="141"/>
      <c r="L336" s="137"/>
      <c r="M336" s="142"/>
      <c r="T336" s="143"/>
      <c r="AT336" s="139" t="s">
        <v>166</v>
      </c>
      <c r="AU336" s="139" t="s">
        <v>6</v>
      </c>
      <c r="AV336" s="10" t="s">
        <v>6</v>
      </c>
      <c r="AW336" s="10" t="s">
        <v>31</v>
      </c>
      <c r="AX336" s="10" t="s">
        <v>76</v>
      </c>
      <c r="AY336" s="139" t="s">
        <v>159</v>
      </c>
    </row>
    <row r="337" spans="2:65" s="11" customFormat="1">
      <c r="B337" s="144"/>
      <c r="D337" s="138" t="s">
        <v>166</v>
      </c>
      <c r="E337" s="145" t="s">
        <v>1</v>
      </c>
      <c r="F337" s="146" t="s">
        <v>361</v>
      </c>
      <c r="H337" s="147">
        <v>14.2</v>
      </c>
      <c r="I337" s="148"/>
      <c r="L337" s="144"/>
      <c r="M337" s="149"/>
      <c r="T337" s="150"/>
      <c r="AT337" s="145" t="s">
        <v>166</v>
      </c>
      <c r="AU337" s="145" t="s">
        <v>6</v>
      </c>
      <c r="AV337" s="11" t="s">
        <v>85</v>
      </c>
      <c r="AW337" s="11" t="s">
        <v>31</v>
      </c>
      <c r="AX337" s="11" t="s">
        <v>76</v>
      </c>
      <c r="AY337" s="145" t="s">
        <v>159</v>
      </c>
    </row>
    <row r="338" spans="2:65" s="10" customFormat="1">
      <c r="B338" s="137"/>
      <c r="D338" s="138" t="s">
        <v>166</v>
      </c>
      <c r="E338" s="139" t="s">
        <v>1</v>
      </c>
      <c r="F338" s="140" t="s">
        <v>169</v>
      </c>
      <c r="H338" s="139" t="s">
        <v>1</v>
      </c>
      <c r="I338" s="141"/>
      <c r="L338" s="137"/>
      <c r="M338" s="142"/>
      <c r="T338" s="143"/>
      <c r="AT338" s="139" t="s">
        <v>166</v>
      </c>
      <c r="AU338" s="139" t="s">
        <v>6</v>
      </c>
      <c r="AV338" s="10" t="s">
        <v>6</v>
      </c>
      <c r="AW338" s="10" t="s">
        <v>31</v>
      </c>
      <c r="AX338" s="10" t="s">
        <v>76</v>
      </c>
      <c r="AY338" s="139" t="s">
        <v>159</v>
      </c>
    </row>
    <row r="339" spans="2:65" s="11" customFormat="1">
      <c r="B339" s="144"/>
      <c r="D339" s="138" t="s">
        <v>166</v>
      </c>
      <c r="E339" s="145" t="s">
        <v>1</v>
      </c>
      <c r="F339" s="146" t="s">
        <v>362</v>
      </c>
      <c r="H339" s="147">
        <v>22.6</v>
      </c>
      <c r="I339" s="148"/>
      <c r="L339" s="144"/>
      <c r="M339" s="149"/>
      <c r="T339" s="150"/>
      <c r="AT339" s="145" t="s">
        <v>166</v>
      </c>
      <c r="AU339" s="145" t="s">
        <v>6</v>
      </c>
      <c r="AV339" s="11" t="s">
        <v>85</v>
      </c>
      <c r="AW339" s="11" t="s">
        <v>31</v>
      </c>
      <c r="AX339" s="11" t="s">
        <v>76</v>
      </c>
      <c r="AY339" s="145" t="s">
        <v>159</v>
      </c>
    </row>
    <row r="340" spans="2:65" s="11" customFormat="1">
      <c r="B340" s="144"/>
      <c r="D340" s="138" t="s">
        <v>166</v>
      </c>
      <c r="E340" s="145" t="s">
        <v>1</v>
      </c>
      <c r="F340" s="146" t="s">
        <v>363</v>
      </c>
      <c r="H340" s="147">
        <v>28.2</v>
      </c>
      <c r="I340" s="148"/>
      <c r="L340" s="144"/>
      <c r="M340" s="149"/>
      <c r="T340" s="150"/>
      <c r="AT340" s="145" t="s">
        <v>166</v>
      </c>
      <c r="AU340" s="145" t="s">
        <v>6</v>
      </c>
      <c r="AV340" s="11" t="s">
        <v>85</v>
      </c>
      <c r="AW340" s="11" t="s">
        <v>31</v>
      </c>
      <c r="AX340" s="11" t="s">
        <v>76</v>
      </c>
      <c r="AY340" s="145" t="s">
        <v>159</v>
      </c>
    </row>
    <row r="341" spans="2:65" s="11" customFormat="1">
      <c r="B341" s="144"/>
      <c r="D341" s="138" t="s">
        <v>166</v>
      </c>
      <c r="E341" s="145" t="s">
        <v>1</v>
      </c>
      <c r="F341" s="146" t="s">
        <v>364</v>
      </c>
      <c r="H341" s="147">
        <v>24.2</v>
      </c>
      <c r="I341" s="148"/>
      <c r="L341" s="144"/>
      <c r="M341" s="149"/>
      <c r="T341" s="150"/>
      <c r="AT341" s="145" t="s">
        <v>166</v>
      </c>
      <c r="AU341" s="145" t="s">
        <v>6</v>
      </c>
      <c r="AV341" s="11" t="s">
        <v>85</v>
      </c>
      <c r="AW341" s="11" t="s">
        <v>31</v>
      </c>
      <c r="AX341" s="11" t="s">
        <v>76</v>
      </c>
      <c r="AY341" s="145" t="s">
        <v>159</v>
      </c>
    </row>
    <row r="342" spans="2:65" s="11" customFormat="1">
      <c r="B342" s="144"/>
      <c r="D342" s="138" t="s">
        <v>166</v>
      </c>
      <c r="E342" s="145" t="s">
        <v>1</v>
      </c>
      <c r="F342" s="146" t="s">
        <v>365</v>
      </c>
      <c r="H342" s="147">
        <v>15.5</v>
      </c>
      <c r="I342" s="148"/>
      <c r="L342" s="144"/>
      <c r="M342" s="149"/>
      <c r="T342" s="150"/>
      <c r="AT342" s="145" t="s">
        <v>166</v>
      </c>
      <c r="AU342" s="145" t="s">
        <v>6</v>
      </c>
      <c r="AV342" s="11" t="s">
        <v>85</v>
      </c>
      <c r="AW342" s="11" t="s">
        <v>31</v>
      </c>
      <c r="AX342" s="11" t="s">
        <v>76</v>
      </c>
      <c r="AY342" s="145" t="s">
        <v>159</v>
      </c>
    </row>
    <row r="343" spans="2:65" s="11" customFormat="1">
      <c r="B343" s="144"/>
      <c r="D343" s="138" t="s">
        <v>166</v>
      </c>
      <c r="E343" s="145" t="s">
        <v>1</v>
      </c>
      <c r="F343" s="146" t="s">
        <v>366</v>
      </c>
      <c r="H343" s="147">
        <v>25</v>
      </c>
      <c r="I343" s="148"/>
      <c r="L343" s="144"/>
      <c r="M343" s="149"/>
      <c r="T343" s="150"/>
      <c r="AT343" s="145" t="s">
        <v>166</v>
      </c>
      <c r="AU343" s="145" t="s">
        <v>6</v>
      </c>
      <c r="AV343" s="11" t="s">
        <v>85</v>
      </c>
      <c r="AW343" s="11" t="s">
        <v>31</v>
      </c>
      <c r="AX343" s="11" t="s">
        <v>76</v>
      </c>
      <c r="AY343" s="145" t="s">
        <v>159</v>
      </c>
    </row>
    <row r="344" spans="2:65" s="11" customFormat="1">
      <c r="B344" s="144"/>
      <c r="D344" s="138" t="s">
        <v>166</v>
      </c>
      <c r="E344" s="145" t="s">
        <v>1</v>
      </c>
      <c r="F344" s="146" t="s">
        <v>367</v>
      </c>
      <c r="H344" s="147">
        <v>27</v>
      </c>
      <c r="I344" s="148"/>
      <c r="L344" s="144"/>
      <c r="M344" s="149"/>
      <c r="T344" s="150"/>
      <c r="AT344" s="145" t="s">
        <v>166</v>
      </c>
      <c r="AU344" s="145" t="s">
        <v>6</v>
      </c>
      <c r="AV344" s="11" t="s">
        <v>85</v>
      </c>
      <c r="AW344" s="11" t="s">
        <v>31</v>
      </c>
      <c r="AX344" s="11" t="s">
        <v>76</v>
      </c>
      <c r="AY344" s="145" t="s">
        <v>159</v>
      </c>
    </row>
    <row r="345" spans="2:65" s="11" customFormat="1">
      <c r="B345" s="144"/>
      <c r="D345" s="138" t="s">
        <v>166</v>
      </c>
      <c r="E345" s="145" t="s">
        <v>1</v>
      </c>
      <c r="F345" s="146" t="s">
        <v>368</v>
      </c>
      <c r="H345" s="147">
        <v>18</v>
      </c>
      <c r="I345" s="148"/>
      <c r="L345" s="144"/>
      <c r="M345" s="149"/>
      <c r="T345" s="150"/>
      <c r="AT345" s="145" t="s">
        <v>166</v>
      </c>
      <c r="AU345" s="145" t="s">
        <v>6</v>
      </c>
      <c r="AV345" s="11" t="s">
        <v>85</v>
      </c>
      <c r="AW345" s="11" t="s">
        <v>31</v>
      </c>
      <c r="AX345" s="11" t="s">
        <v>76</v>
      </c>
      <c r="AY345" s="145" t="s">
        <v>159</v>
      </c>
    </row>
    <row r="346" spans="2:65" s="11" customFormat="1">
      <c r="B346" s="144"/>
      <c r="D346" s="138" t="s">
        <v>166</v>
      </c>
      <c r="E346" s="145" t="s">
        <v>1</v>
      </c>
      <c r="F346" s="146" t="s">
        <v>369</v>
      </c>
      <c r="H346" s="147">
        <v>30.15</v>
      </c>
      <c r="I346" s="148"/>
      <c r="L346" s="144"/>
      <c r="M346" s="149"/>
      <c r="T346" s="150"/>
      <c r="AT346" s="145" t="s">
        <v>166</v>
      </c>
      <c r="AU346" s="145" t="s">
        <v>6</v>
      </c>
      <c r="AV346" s="11" t="s">
        <v>85</v>
      </c>
      <c r="AW346" s="11" t="s">
        <v>31</v>
      </c>
      <c r="AX346" s="11" t="s">
        <v>76</v>
      </c>
      <c r="AY346" s="145" t="s">
        <v>159</v>
      </c>
    </row>
    <row r="347" spans="2:65" s="12" customFormat="1">
      <c r="B347" s="151"/>
      <c r="D347" s="138" t="s">
        <v>166</v>
      </c>
      <c r="E347" s="152" t="s">
        <v>1</v>
      </c>
      <c r="F347" s="153" t="s">
        <v>171</v>
      </c>
      <c r="H347" s="154">
        <v>222.35</v>
      </c>
      <c r="I347" s="155"/>
      <c r="L347" s="151"/>
      <c r="M347" s="156"/>
      <c r="T347" s="157"/>
      <c r="AT347" s="152" t="s">
        <v>166</v>
      </c>
      <c r="AU347" s="152" t="s">
        <v>6</v>
      </c>
      <c r="AV347" s="12" t="s">
        <v>164</v>
      </c>
      <c r="AW347" s="12" t="s">
        <v>31</v>
      </c>
      <c r="AX347" s="12" t="s">
        <v>6</v>
      </c>
      <c r="AY347" s="152" t="s">
        <v>159</v>
      </c>
    </row>
    <row r="348" spans="2:65" s="1" customFormat="1" ht="16.5" customHeight="1">
      <c r="B348" s="122"/>
      <c r="C348" s="123" t="s">
        <v>370</v>
      </c>
      <c r="D348" s="123" t="s">
        <v>160</v>
      </c>
      <c r="E348" s="124" t="s">
        <v>371</v>
      </c>
      <c r="F348" s="125" t="s">
        <v>372</v>
      </c>
      <c r="G348" s="126" t="s">
        <v>179</v>
      </c>
      <c r="H348" s="127">
        <v>83.49</v>
      </c>
      <c r="I348" s="128"/>
      <c r="J348" s="129">
        <f>ROUND(I348*H348,0)</f>
        <v>0</v>
      </c>
      <c r="K348" s="130"/>
      <c r="L348" s="29"/>
      <c r="M348" s="131" t="s">
        <v>1</v>
      </c>
      <c r="N348" s="132" t="s">
        <v>41</v>
      </c>
      <c r="P348" s="133">
        <f>O348*H348</f>
        <v>0</v>
      </c>
      <c r="Q348" s="133">
        <v>0</v>
      </c>
      <c r="R348" s="133">
        <f>Q348*H348</f>
        <v>0</v>
      </c>
      <c r="S348" s="133">
        <v>5.638E-2</v>
      </c>
      <c r="T348" s="134">
        <f>S348*H348</f>
        <v>4.7071661999999996</v>
      </c>
      <c r="AR348" s="135" t="s">
        <v>164</v>
      </c>
      <c r="AT348" s="135" t="s">
        <v>160</v>
      </c>
      <c r="AU348" s="135" t="s">
        <v>6</v>
      </c>
      <c r="AY348" s="15" t="s">
        <v>159</v>
      </c>
      <c r="BE348" s="136">
        <f>IF(N348="základní",J348,0)</f>
        <v>0</v>
      </c>
      <c r="BF348" s="136">
        <f>IF(N348="snížená",J348,0)</f>
        <v>0</v>
      </c>
      <c r="BG348" s="136">
        <f>IF(N348="zákl. přenesená",J348,0)</f>
        <v>0</v>
      </c>
      <c r="BH348" s="136">
        <f>IF(N348="sníž. přenesená",J348,0)</f>
        <v>0</v>
      </c>
      <c r="BI348" s="136">
        <f>IF(N348="nulová",J348,0)</f>
        <v>0</v>
      </c>
      <c r="BJ348" s="15" t="s">
        <v>6</v>
      </c>
      <c r="BK348" s="136">
        <f>ROUND(I348*H348,0)</f>
        <v>0</v>
      </c>
      <c r="BL348" s="15" t="s">
        <v>164</v>
      </c>
      <c r="BM348" s="135" t="s">
        <v>373</v>
      </c>
    </row>
    <row r="349" spans="2:65" s="10" customFormat="1">
      <c r="B349" s="137"/>
      <c r="D349" s="138" t="s">
        <v>166</v>
      </c>
      <c r="E349" s="139" t="s">
        <v>1</v>
      </c>
      <c r="F349" s="140" t="s">
        <v>169</v>
      </c>
      <c r="H349" s="139" t="s">
        <v>1</v>
      </c>
      <c r="I349" s="141"/>
      <c r="L349" s="137"/>
      <c r="M349" s="142"/>
      <c r="T349" s="143"/>
      <c r="AT349" s="139" t="s">
        <v>166</v>
      </c>
      <c r="AU349" s="139" t="s">
        <v>6</v>
      </c>
      <c r="AV349" s="10" t="s">
        <v>6</v>
      </c>
      <c r="AW349" s="10" t="s">
        <v>31</v>
      </c>
      <c r="AX349" s="10" t="s">
        <v>76</v>
      </c>
      <c r="AY349" s="139" t="s">
        <v>159</v>
      </c>
    </row>
    <row r="350" spans="2:65" s="11" customFormat="1">
      <c r="B350" s="144"/>
      <c r="D350" s="138" t="s">
        <v>166</v>
      </c>
      <c r="E350" s="145" t="s">
        <v>1</v>
      </c>
      <c r="F350" s="146" t="s">
        <v>374</v>
      </c>
      <c r="H350" s="147">
        <v>83.49</v>
      </c>
      <c r="I350" s="148"/>
      <c r="L350" s="144"/>
      <c r="M350" s="149"/>
      <c r="T350" s="150"/>
      <c r="AT350" s="145" t="s">
        <v>166</v>
      </c>
      <c r="AU350" s="145" t="s">
        <v>6</v>
      </c>
      <c r="AV350" s="11" t="s">
        <v>85</v>
      </c>
      <c r="AW350" s="11" t="s">
        <v>31</v>
      </c>
      <c r="AX350" s="11" t="s">
        <v>6</v>
      </c>
      <c r="AY350" s="145" t="s">
        <v>159</v>
      </c>
    </row>
    <row r="351" spans="2:65" s="1" customFormat="1" ht="16.5" customHeight="1">
      <c r="B351" s="122"/>
      <c r="C351" s="123" t="s">
        <v>375</v>
      </c>
      <c r="D351" s="123" t="s">
        <v>160</v>
      </c>
      <c r="E351" s="124" t="s">
        <v>376</v>
      </c>
      <c r="F351" s="125" t="s">
        <v>377</v>
      </c>
      <c r="G351" s="126" t="s">
        <v>291</v>
      </c>
      <c r="H351" s="127">
        <v>18.399999999999999</v>
      </c>
      <c r="I351" s="128"/>
      <c r="J351" s="129">
        <f>ROUND(I351*H351,0)</f>
        <v>0</v>
      </c>
      <c r="K351" s="130"/>
      <c r="L351" s="29"/>
      <c r="M351" s="131" t="s">
        <v>1</v>
      </c>
      <c r="N351" s="132" t="s">
        <v>41</v>
      </c>
      <c r="P351" s="133">
        <f>O351*H351</f>
        <v>0</v>
      </c>
      <c r="Q351" s="133">
        <v>0</v>
      </c>
      <c r="R351" s="133">
        <f>Q351*H351</f>
        <v>0</v>
      </c>
      <c r="S351" s="133">
        <v>3.9399999999999999E-3</v>
      </c>
      <c r="T351" s="134">
        <f>S351*H351</f>
        <v>7.2495999999999991E-2</v>
      </c>
      <c r="AR351" s="135" t="s">
        <v>164</v>
      </c>
      <c r="AT351" s="135" t="s">
        <v>160</v>
      </c>
      <c r="AU351" s="135" t="s">
        <v>6</v>
      </c>
      <c r="AY351" s="15" t="s">
        <v>159</v>
      </c>
      <c r="BE351" s="136">
        <f>IF(N351="základní",J351,0)</f>
        <v>0</v>
      </c>
      <c r="BF351" s="136">
        <f>IF(N351="snížená",J351,0)</f>
        <v>0</v>
      </c>
      <c r="BG351" s="136">
        <f>IF(N351="zákl. přenesená",J351,0)</f>
        <v>0</v>
      </c>
      <c r="BH351" s="136">
        <f>IF(N351="sníž. přenesená",J351,0)</f>
        <v>0</v>
      </c>
      <c r="BI351" s="136">
        <f>IF(N351="nulová",J351,0)</f>
        <v>0</v>
      </c>
      <c r="BJ351" s="15" t="s">
        <v>6</v>
      </c>
      <c r="BK351" s="136">
        <f>ROUND(I351*H351,0)</f>
        <v>0</v>
      </c>
      <c r="BL351" s="15" t="s">
        <v>164</v>
      </c>
      <c r="BM351" s="135" t="s">
        <v>378</v>
      </c>
    </row>
    <row r="352" spans="2:65" s="11" customFormat="1">
      <c r="B352" s="144"/>
      <c r="D352" s="138" t="s">
        <v>166</v>
      </c>
      <c r="E352" s="145" t="s">
        <v>1</v>
      </c>
      <c r="F352" s="146" t="s">
        <v>379</v>
      </c>
      <c r="H352" s="147">
        <v>18.399999999999999</v>
      </c>
      <c r="I352" s="148"/>
      <c r="L352" s="144"/>
      <c r="M352" s="149"/>
      <c r="T352" s="150"/>
      <c r="AT352" s="145" t="s">
        <v>166</v>
      </c>
      <c r="AU352" s="145" t="s">
        <v>6</v>
      </c>
      <c r="AV352" s="11" t="s">
        <v>85</v>
      </c>
      <c r="AW352" s="11" t="s">
        <v>31</v>
      </c>
      <c r="AX352" s="11" t="s">
        <v>6</v>
      </c>
      <c r="AY352" s="145" t="s">
        <v>159</v>
      </c>
    </row>
    <row r="353" spans="2:65" s="1" customFormat="1" ht="16.5" customHeight="1">
      <c r="B353" s="122"/>
      <c r="C353" s="123" t="s">
        <v>380</v>
      </c>
      <c r="D353" s="123" t="s">
        <v>160</v>
      </c>
      <c r="E353" s="124" t="s">
        <v>381</v>
      </c>
      <c r="F353" s="125" t="s">
        <v>382</v>
      </c>
      <c r="G353" s="126" t="s">
        <v>291</v>
      </c>
      <c r="H353" s="127">
        <v>53.6</v>
      </c>
      <c r="I353" s="128"/>
      <c r="J353" s="129">
        <f>ROUND(I353*H353,0)</f>
        <v>0</v>
      </c>
      <c r="K353" s="130"/>
      <c r="L353" s="29"/>
      <c r="M353" s="131" t="s">
        <v>1</v>
      </c>
      <c r="N353" s="132" t="s">
        <v>41</v>
      </c>
      <c r="P353" s="133">
        <f>O353*H353</f>
        <v>0</v>
      </c>
      <c r="Q353" s="133">
        <v>0</v>
      </c>
      <c r="R353" s="133">
        <f>Q353*H353</f>
        <v>0</v>
      </c>
      <c r="S353" s="133">
        <v>2.5999999999999999E-3</v>
      </c>
      <c r="T353" s="134">
        <f>S353*H353</f>
        <v>0.13935999999999998</v>
      </c>
      <c r="AR353" s="135" t="s">
        <v>164</v>
      </c>
      <c r="AT353" s="135" t="s">
        <v>160</v>
      </c>
      <c r="AU353" s="135" t="s">
        <v>6</v>
      </c>
      <c r="AY353" s="15" t="s">
        <v>159</v>
      </c>
      <c r="BE353" s="136">
        <f>IF(N353="základní",J353,0)</f>
        <v>0</v>
      </c>
      <c r="BF353" s="136">
        <f>IF(N353="snížená",J353,0)</f>
        <v>0</v>
      </c>
      <c r="BG353" s="136">
        <f>IF(N353="zákl. přenesená",J353,0)</f>
        <v>0</v>
      </c>
      <c r="BH353" s="136">
        <f>IF(N353="sníž. přenesená",J353,0)</f>
        <v>0</v>
      </c>
      <c r="BI353" s="136">
        <f>IF(N353="nulová",J353,0)</f>
        <v>0</v>
      </c>
      <c r="BJ353" s="15" t="s">
        <v>6</v>
      </c>
      <c r="BK353" s="136">
        <f>ROUND(I353*H353,0)</f>
        <v>0</v>
      </c>
      <c r="BL353" s="15" t="s">
        <v>164</v>
      </c>
      <c r="BM353" s="135" t="s">
        <v>383</v>
      </c>
    </row>
    <row r="354" spans="2:65" s="11" customFormat="1">
      <c r="B354" s="144"/>
      <c r="D354" s="138" t="s">
        <v>166</v>
      </c>
      <c r="E354" s="145" t="s">
        <v>1</v>
      </c>
      <c r="F354" s="146" t="s">
        <v>384</v>
      </c>
      <c r="H354" s="147">
        <v>53.6</v>
      </c>
      <c r="I354" s="148"/>
      <c r="L354" s="144"/>
      <c r="M354" s="149"/>
      <c r="T354" s="150"/>
      <c r="AT354" s="145" t="s">
        <v>166</v>
      </c>
      <c r="AU354" s="145" t="s">
        <v>6</v>
      </c>
      <c r="AV354" s="11" t="s">
        <v>85</v>
      </c>
      <c r="AW354" s="11" t="s">
        <v>31</v>
      </c>
      <c r="AX354" s="11" t="s">
        <v>6</v>
      </c>
      <c r="AY354" s="145" t="s">
        <v>159</v>
      </c>
    </row>
    <row r="355" spans="2:65" s="1" customFormat="1" ht="16.5" customHeight="1">
      <c r="B355" s="122"/>
      <c r="C355" s="123" t="s">
        <v>385</v>
      </c>
      <c r="D355" s="123" t="s">
        <v>160</v>
      </c>
      <c r="E355" s="124" t="s">
        <v>386</v>
      </c>
      <c r="F355" s="125" t="s">
        <v>387</v>
      </c>
      <c r="G355" s="126" t="s">
        <v>1</v>
      </c>
      <c r="H355" s="127">
        <v>2</v>
      </c>
      <c r="I355" s="128"/>
      <c r="J355" s="129">
        <f>ROUND(I355*H355,0)</f>
        <v>0</v>
      </c>
      <c r="K355" s="130"/>
      <c r="L355" s="29"/>
      <c r="M355" s="131" t="s">
        <v>1</v>
      </c>
      <c r="N355" s="132" t="s">
        <v>41</v>
      </c>
      <c r="P355" s="133">
        <f>O355*H355</f>
        <v>0</v>
      </c>
      <c r="Q355" s="133">
        <v>0</v>
      </c>
      <c r="R355" s="133">
        <f>Q355*H355</f>
        <v>0</v>
      </c>
      <c r="S355" s="133">
        <v>0</v>
      </c>
      <c r="T355" s="134">
        <f>S355*H355</f>
        <v>0</v>
      </c>
      <c r="AR355" s="135" t="s">
        <v>164</v>
      </c>
      <c r="AT355" s="135" t="s">
        <v>160</v>
      </c>
      <c r="AU355" s="135" t="s">
        <v>6</v>
      </c>
      <c r="AY355" s="15" t="s">
        <v>159</v>
      </c>
      <c r="BE355" s="136">
        <f>IF(N355="základní",J355,0)</f>
        <v>0</v>
      </c>
      <c r="BF355" s="136">
        <f>IF(N355="snížená",J355,0)</f>
        <v>0</v>
      </c>
      <c r="BG355" s="136">
        <f>IF(N355="zákl. přenesená",J355,0)</f>
        <v>0</v>
      </c>
      <c r="BH355" s="136">
        <f>IF(N355="sníž. přenesená",J355,0)</f>
        <v>0</v>
      </c>
      <c r="BI355" s="136">
        <f>IF(N355="nulová",J355,0)</f>
        <v>0</v>
      </c>
      <c r="BJ355" s="15" t="s">
        <v>6</v>
      </c>
      <c r="BK355" s="136">
        <f>ROUND(I355*H355,0)</f>
        <v>0</v>
      </c>
      <c r="BL355" s="15" t="s">
        <v>164</v>
      </c>
      <c r="BM355" s="135" t="s">
        <v>388</v>
      </c>
    </row>
    <row r="356" spans="2:65" s="11" customFormat="1">
      <c r="B356" s="144"/>
      <c r="D356" s="138" t="s">
        <v>166</v>
      </c>
      <c r="E356" s="145" t="s">
        <v>1</v>
      </c>
      <c r="F356" s="146" t="s">
        <v>208</v>
      </c>
      <c r="H356" s="147">
        <v>2</v>
      </c>
      <c r="I356" s="148"/>
      <c r="L356" s="144"/>
      <c r="M356" s="149"/>
      <c r="T356" s="150"/>
      <c r="AT356" s="145" t="s">
        <v>166</v>
      </c>
      <c r="AU356" s="145" t="s">
        <v>6</v>
      </c>
      <c r="AV356" s="11" t="s">
        <v>85</v>
      </c>
      <c r="AW356" s="11" t="s">
        <v>31</v>
      </c>
      <c r="AX356" s="11" t="s">
        <v>6</v>
      </c>
      <c r="AY356" s="145" t="s">
        <v>159</v>
      </c>
    </row>
    <row r="357" spans="2:65" s="1" customFormat="1" ht="16.5" customHeight="1">
      <c r="B357" s="122"/>
      <c r="C357" s="123" t="s">
        <v>389</v>
      </c>
      <c r="D357" s="123" t="s">
        <v>160</v>
      </c>
      <c r="E357" s="124" t="s">
        <v>390</v>
      </c>
      <c r="F357" s="125" t="s">
        <v>391</v>
      </c>
      <c r="G357" s="126" t="s">
        <v>163</v>
      </c>
      <c r="H357" s="127">
        <v>4</v>
      </c>
      <c r="I357" s="128"/>
      <c r="J357" s="129">
        <f>ROUND(I357*H357,0)</f>
        <v>0</v>
      </c>
      <c r="K357" s="130"/>
      <c r="L357" s="29"/>
      <c r="M357" s="131" t="s">
        <v>1</v>
      </c>
      <c r="N357" s="132" t="s">
        <v>41</v>
      </c>
      <c r="P357" s="133">
        <f>O357*H357</f>
        <v>0</v>
      </c>
      <c r="Q357" s="133">
        <v>0</v>
      </c>
      <c r="R357" s="133">
        <f>Q357*H357</f>
        <v>0</v>
      </c>
      <c r="S357" s="133">
        <v>0</v>
      </c>
      <c r="T357" s="134">
        <f>S357*H357</f>
        <v>0</v>
      </c>
      <c r="AR357" s="135" t="s">
        <v>164</v>
      </c>
      <c r="AT357" s="135" t="s">
        <v>160</v>
      </c>
      <c r="AU357" s="135" t="s">
        <v>6</v>
      </c>
      <c r="AY357" s="15" t="s">
        <v>159</v>
      </c>
      <c r="BE357" s="136">
        <f>IF(N357="základní",J357,0)</f>
        <v>0</v>
      </c>
      <c r="BF357" s="136">
        <f>IF(N357="snížená",J357,0)</f>
        <v>0</v>
      </c>
      <c r="BG357" s="136">
        <f>IF(N357="zákl. přenesená",J357,0)</f>
        <v>0</v>
      </c>
      <c r="BH357" s="136">
        <f>IF(N357="sníž. přenesená",J357,0)</f>
        <v>0</v>
      </c>
      <c r="BI357" s="136">
        <f>IF(N357="nulová",J357,0)</f>
        <v>0</v>
      </c>
      <c r="BJ357" s="15" t="s">
        <v>6</v>
      </c>
      <c r="BK357" s="136">
        <f>ROUND(I357*H357,0)</f>
        <v>0</v>
      </c>
      <c r="BL357" s="15" t="s">
        <v>164</v>
      </c>
      <c r="BM357" s="135" t="s">
        <v>392</v>
      </c>
    </row>
    <row r="358" spans="2:65" s="11" customFormat="1">
      <c r="B358" s="144"/>
      <c r="D358" s="138" t="s">
        <v>166</v>
      </c>
      <c r="E358" s="145" t="s">
        <v>1</v>
      </c>
      <c r="F358" s="146" t="s">
        <v>231</v>
      </c>
      <c r="H358" s="147">
        <v>4</v>
      </c>
      <c r="I358" s="148"/>
      <c r="L358" s="144"/>
      <c r="M358" s="149"/>
      <c r="T358" s="150"/>
      <c r="AT358" s="145" t="s">
        <v>166</v>
      </c>
      <c r="AU358" s="145" t="s">
        <v>6</v>
      </c>
      <c r="AV358" s="11" t="s">
        <v>85</v>
      </c>
      <c r="AW358" s="11" t="s">
        <v>31</v>
      </c>
      <c r="AX358" s="11" t="s">
        <v>6</v>
      </c>
      <c r="AY358" s="145" t="s">
        <v>159</v>
      </c>
    </row>
    <row r="359" spans="2:65" s="1" customFormat="1" ht="16.5" customHeight="1">
      <c r="B359" s="122"/>
      <c r="C359" s="123" t="s">
        <v>393</v>
      </c>
      <c r="D359" s="123" t="s">
        <v>160</v>
      </c>
      <c r="E359" s="124" t="s">
        <v>394</v>
      </c>
      <c r="F359" s="125" t="s">
        <v>395</v>
      </c>
      <c r="G359" s="126" t="s">
        <v>163</v>
      </c>
      <c r="H359" s="127">
        <v>7</v>
      </c>
      <c r="I359" s="128"/>
      <c r="J359" s="129">
        <f>ROUND(I359*H359,0)</f>
        <v>0</v>
      </c>
      <c r="K359" s="130"/>
      <c r="L359" s="29"/>
      <c r="M359" s="131" t="s">
        <v>1</v>
      </c>
      <c r="N359" s="132" t="s">
        <v>41</v>
      </c>
      <c r="P359" s="133">
        <f>O359*H359</f>
        <v>0</v>
      </c>
      <c r="Q359" s="133">
        <v>0</v>
      </c>
      <c r="R359" s="133">
        <f>Q359*H359</f>
        <v>0</v>
      </c>
      <c r="S359" s="133">
        <v>0</v>
      </c>
      <c r="T359" s="134">
        <f>S359*H359</f>
        <v>0</v>
      </c>
      <c r="AR359" s="135" t="s">
        <v>164</v>
      </c>
      <c r="AT359" s="135" t="s">
        <v>160</v>
      </c>
      <c r="AU359" s="135" t="s">
        <v>6</v>
      </c>
      <c r="AY359" s="15" t="s">
        <v>159</v>
      </c>
      <c r="BE359" s="136">
        <f>IF(N359="základní",J359,0)</f>
        <v>0</v>
      </c>
      <c r="BF359" s="136">
        <f>IF(N359="snížená",J359,0)</f>
        <v>0</v>
      </c>
      <c r="BG359" s="136">
        <f>IF(N359="zákl. přenesená",J359,0)</f>
        <v>0</v>
      </c>
      <c r="BH359" s="136">
        <f>IF(N359="sníž. přenesená",J359,0)</f>
        <v>0</v>
      </c>
      <c r="BI359" s="136">
        <f>IF(N359="nulová",J359,0)</f>
        <v>0</v>
      </c>
      <c r="BJ359" s="15" t="s">
        <v>6</v>
      </c>
      <c r="BK359" s="136">
        <f>ROUND(I359*H359,0)</f>
        <v>0</v>
      </c>
      <c r="BL359" s="15" t="s">
        <v>164</v>
      </c>
      <c r="BM359" s="135" t="s">
        <v>396</v>
      </c>
    </row>
    <row r="360" spans="2:65" s="11" customFormat="1">
      <c r="B360" s="144"/>
      <c r="D360" s="138" t="s">
        <v>166</v>
      </c>
      <c r="E360" s="145" t="s">
        <v>1</v>
      </c>
      <c r="F360" s="146" t="s">
        <v>170</v>
      </c>
      <c r="H360" s="147">
        <v>7</v>
      </c>
      <c r="I360" s="148"/>
      <c r="L360" s="144"/>
      <c r="M360" s="149"/>
      <c r="T360" s="150"/>
      <c r="AT360" s="145" t="s">
        <v>166</v>
      </c>
      <c r="AU360" s="145" t="s">
        <v>6</v>
      </c>
      <c r="AV360" s="11" t="s">
        <v>85</v>
      </c>
      <c r="AW360" s="11" t="s">
        <v>31</v>
      </c>
      <c r="AX360" s="11" t="s">
        <v>6</v>
      </c>
      <c r="AY360" s="145" t="s">
        <v>159</v>
      </c>
    </row>
    <row r="361" spans="2:65" s="1" customFormat="1" ht="16.5" customHeight="1">
      <c r="B361" s="122"/>
      <c r="C361" s="123" t="s">
        <v>397</v>
      </c>
      <c r="D361" s="123" t="s">
        <v>160</v>
      </c>
      <c r="E361" s="124" t="s">
        <v>398</v>
      </c>
      <c r="F361" s="125" t="s">
        <v>399</v>
      </c>
      <c r="G361" s="126" t="s">
        <v>163</v>
      </c>
      <c r="H361" s="127">
        <v>1</v>
      </c>
      <c r="I361" s="128"/>
      <c r="J361" s="129">
        <f>ROUND(I361*H361,0)</f>
        <v>0</v>
      </c>
      <c r="K361" s="130"/>
      <c r="L361" s="29"/>
      <c r="M361" s="131" t="s">
        <v>1</v>
      </c>
      <c r="N361" s="132" t="s">
        <v>41</v>
      </c>
      <c r="P361" s="133">
        <f>O361*H361</f>
        <v>0</v>
      </c>
      <c r="Q361" s="133">
        <v>0</v>
      </c>
      <c r="R361" s="133">
        <f>Q361*H361</f>
        <v>0</v>
      </c>
      <c r="S361" s="133">
        <v>0</v>
      </c>
      <c r="T361" s="134">
        <f>S361*H361</f>
        <v>0</v>
      </c>
      <c r="AR361" s="135" t="s">
        <v>164</v>
      </c>
      <c r="AT361" s="135" t="s">
        <v>160</v>
      </c>
      <c r="AU361" s="135" t="s">
        <v>6</v>
      </c>
      <c r="AY361" s="15" t="s">
        <v>159</v>
      </c>
      <c r="BE361" s="136">
        <f>IF(N361="základní",J361,0)</f>
        <v>0</v>
      </c>
      <c r="BF361" s="136">
        <f>IF(N361="snížená",J361,0)</f>
        <v>0</v>
      </c>
      <c r="BG361" s="136">
        <f>IF(N361="zákl. přenesená",J361,0)</f>
        <v>0</v>
      </c>
      <c r="BH361" s="136">
        <f>IF(N361="sníž. přenesená",J361,0)</f>
        <v>0</v>
      </c>
      <c r="BI361" s="136">
        <f>IF(N361="nulová",J361,0)</f>
        <v>0</v>
      </c>
      <c r="BJ361" s="15" t="s">
        <v>6</v>
      </c>
      <c r="BK361" s="136">
        <f>ROUND(I361*H361,0)</f>
        <v>0</v>
      </c>
      <c r="BL361" s="15" t="s">
        <v>164</v>
      </c>
      <c r="BM361" s="135" t="s">
        <v>400</v>
      </c>
    </row>
    <row r="362" spans="2:65" s="11" customFormat="1">
      <c r="B362" s="144"/>
      <c r="D362" s="138" t="s">
        <v>166</v>
      </c>
      <c r="E362" s="145" t="s">
        <v>1</v>
      </c>
      <c r="F362" s="146" t="s">
        <v>186</v>
      </c>
      <c r="H362" s="147">
        <v>1</v>
      </c>
      <c r="I362" s="148"/>
      <c r="L362" s="144"/>
      <c r="M362" s="149"/>
      <c r="T362" s="150"/>
      <c r="AT362" s="145" t="s">
        <v>166</v>
      </c>
      <c r="AU362" s="145" t="s">
        <v>6</v>
      </c>
      <c r="AV362" s="11" t="s">
        <v>85</v>
      </c>
      <c r="AW362" s="11" t="s">
        <v>31</v>
      </c>
      <c r="AX362" s="11" t="s">
        <v>6</v>
      </c>
      <c r="AY362" s="145" t="s">
        <v>159</v>
      </c>
    </row>
    <row r="363" spans="2:65" s="1" customFormat="1" ht="16.5" customHeight="1">
      <c r="B363" s="122"/>
      <c r="C363" s="123" t="s">
        <v>401</v>
      </c>
      <c r="D363" s="123" t="s">
        <v>160</v>
      </c>
      <c r="E363" s="124" t="s">
        <v>402</v>
      </c>
      <c r="F363" s="125" t="s">
        <v>403</v>
      </c>
      <c r="G363" s="126" t="s">
        <v>163</v>
      </c>
      <c r="H363" s="127">
        <v>1</v>
      </c>
      <c r="I363" s="128"/>
      <c r="J363" s="129">
        <f>ROUND(I363*H363,0)</f>
        <v>0</v>
      </c>
      <c r="K363" s="130"/>
      <c r="L363" s="29"/>
      <c r="M363" s="131" t="s">
        <v>1</v>
      </c>
      <c r="N363" s="132" t="s">
        <v>41</v>
      </c>
      <c r="P363" s="133">
        <f>O363*H363</f>
        <v>0</v>
      </c>
      <c r="Q363" s="133">
        <v>0</v>
      </c>
      <c r="R363" s="133">
        <f>Q363*H363</f>
        <v>0</v>
      </c>
      <c r="S363" s="133">
        <v>0</v>
      </c>
      <c r="T363" s="134">
        <f>S363*H363</f>
        <v>0</v>
      </c>
      <c r="AR363" s="135" t="s">
        <v>164</v>
      </c>
      <c r="AT363" s="135" t="s">
        <v>160</v>
      </c>
      <c r="AU363" s="135" t="s">
        <v>6</v>
      </c>
      <c r="AY363" s="15" t="s">
        <v>159</v>
      </c>
      <c r="BE363" s="136">
        <f>IF(N363="základní",J363,0)</f>
        <v>0</v>
      </c>
      <c r="BF363" s="136">
        <f>IF(N363="snížená",J363,0)</f>
        <v>0</v>
      </c>
      <c r="BG363" s="136">
        <f>IF(N363="zákl. přenesená",J363,0)</f>
        <v>0</v>
      </c>
      <c r="BH363" s="136">
        <f>IF(N363="sníž. přenesená",J363,0)</f>
        <v>0</v>
      </c>
      <c r="BI363" s="136">
        <f>IF(N363="nulová",J363,0)</f>
        <v>0</v>
      </c>
      <c r="BJ363" s="15" t="s">
        <v>6</v>
      </c>
      <c r="BK363" s="136">
        <f>ROUND(I363*H363,0)</f>
        <v>0</v>
      </c>
      <c r="BL363" s="15" t="s">
        <v>164</v>
      </c>
      <c r="BM363" s="135" t="s">
        <v>404</v>
      </c>
    </row>
    <row r="364" spans="2:65" s="11" customFormat="1">
      <c r="B364" s="144"/>
      <c r="D364" s="138" t="s">
        <v>166</v>
      </c>
      <c r="E364" s="145" t="s">
        <v>1</v>
      </c>
      <c r="F364" s="146" t="s">
        <v>186</v>
      </c>
      <c r="H364" s="147">
        <v>1</v>
      </c>
      <c r="I364" s="148"/>
      <c r="L364" s="144"/>
      <c r="M364" s="149"/>
      <c r="T364" s="150"/>
      <c r="AT364" s="145" t="s">
        <v>166</v>
      </c>
      <c r="AU364" s="145" t="s">
        <v>6</v>
      </c>
      <c r="AV364" s="11" t="s">
        <v>85</v>
      </c>
      <c r="AW364" s="11" t="s">
        <v>31</v>
      </c>
      <c r="AX364" s="11" t="s">
        <v>6</v>
      </c>
      <c r="AY364" s="145" t="s">
        <v>159</v>
      </c>
    </row>
    <row r="365" spans="2:65" s="1" customFormat="1" ht="16.5" customHeight="1">
      <c r="B365" s="122"/>
      <c r="C365" s="123" t="s">
        <v>405</v>
      </c>
      <c r="D365" s="123" t="s">
        <v>160</v>
      </c>
      <c r="E365" s="124" t="s">
        <v>406</v>
      </c>
      <c r="F365" s="125" t="s">
        <v>407</v>
      </c>
      <c r="G365" s="126" t="s">
        <v>163</v>
      </c>
      <c r="H365" s="127">
        <v>1</v>
      </c>
      <c r="I365" s="128"/>
      <c r="J365" s="129">
        <f>ROUND(I365*H365,0)</f>
        <v>0</v>
      </c>
      <c r="K365" s="130"/>
      <c r="L365" s="29"/>
      <c r="M365" s="131" t="s">
        <v>1</v>
      </c>
      <c r="N365" s="132" t="s">
        <v>41</v>
      </c>
      <c r="P365" s="133">
        <f>O365*H365</f>
        <v>0</v>
      </c>
      <c r="Q365" s="133">
        <v>0</v>
      </c>
      <c r="R365" s="133">
        <f>Q365*H365</f>
        <v>0</v>
      </c>
      <c r="S365" s="133">
        <v>0</v>
      </c>
      <c r="T365" s="134">
        <f>S365*H365</f>
        <v>0</v>
      </c>
      <c r="AR365" s="135" t="s">
        <v>164</v>
      </c>
      <c r="AT365" s="135" t="s">
        <v>160</v>
      </c>
      <c r="AU365" s="135" t="s">
        <v>6</v>
      </c>
      <c r="AY365" s="15" t="s">
        <v>159</v>
      </c>
      <c r="BE365" s="136">
        <f>IF(N365="základní",J365,0)</f>
        <v>0</v>
      </c>
      <c r="BF365" s="136">
        <f>IF(N365="snížená",J365,0)</f>
        <v>0</v>
      </c>
      <c r="BG365" s="136">
        <f>IF(N365="zákl. přenesená",J365,0)</f>
        <v>0</v>
      </c>
      <c r="BH365" s="136">
        <f>IF(N365="sníž. přenesená",J365,0)</f>
        <v>0</v>
      </c>
      <c r="BI365" s="136">
        <f>IF(N365="nulová",J365,0)</f>
        <v>0</v>
      </c>
      <c r="BJ365" s="15" t="s">
        <v>6</v>
      </c>
      <c r="BK365" s="136">
        <f>ROUND(I365*H365,0)</f>
        <v>0</v>
      </c>
      <c r="BL365" s="15" t="s">
        <v>164</v>
      </c>
      <c r="BM365" s="135" t="s">
        <v>408</v>
      </c>
    </row>
    <row r="366" spans="2:65" s="11" customFormat="1">
      <c r="B366" s="144"/>
      <c r="D366" s="138" t="s">
        <v>166</v>
      </c>
      <c r="E366" s="145" t="s">
        <v>1</v>
      </c>
      <c r="F366" s="146" t="s">
        <v>186</v>
      </c>
      <c r="H366" s="147">
        <v>1</v>
      </c>
      <c r="I366" s="148"/>
      <c r="L366" s="144"/>
      <c r="M366" s="149"/>
      <c r="T366" s="150"/>
      <c r="AT366" s="145" t="s">
        <v>166</v>
      </c>
      <c r="AU366" s="145" t="s">
        <v>6</v>
      </c>
      <c r="AV366" s="11" t="s">
        <v>85</v>
      </c>
      <c r="AW366" s="11" t="s">
        <v>31</v>
      </c>
      <c r="AX366" s="11" t="s">
        <v>6</v>
      </c>
      <c r="AY366" s="145" t="s">
        <v>159</v>
      </c>
    </row>
    <row r="367" spans="2:65" s="1" customFormat="1" ht="16.5" customHeight="1">
      <c r="B367" s="122"/>
      <c r="C367" s="123" t="s">
        <v>409</v>
      </c>
      <c r="D367" s="123" t="s">
        <v>160</v>
      </c>
      <c r="E367" s="124" t="s">
        <v>410</v>
      </c>
      <c r="F367" s="125" t="s">
        <v>411</v>
      </c>
      <c r="G367" s="126" t="s">
        <v>163</v>
      </c>
      <c r="H367" s="127">
        <v>1</v>
      </c>
      <c r="I367" s="128"/>
      <c r="J367" s="129">
        <f>ROUND(I367*H367,0)</f>
        <v>0</v>
      </c>
      <c r="K367" s="130"/>
      <c r="L367" s="29"/>
      <c r="M367" s="131" t="s">
        <v>1</v>
      </c>
      <c r="N367" s="132" t="s">
        <v>41</v>
      </c>
      <c r="P367" s="133">
        <f>O367*H367</f>
        <v>0</v>
      </c>
      <c r="Q367" s="133">
        <v>0</v>
      </c>
      <c r="R367" s="133">
        <f>Q367*H367</f>
        <v>0</v>
      </c>
      <c r="S367" s="133">
        <v>0</v>
      </c>
      <c r="T367" s="134">
        <f>S367*H367</f>
        <v>0</v>
      </c>
      <c r="AR367" s="135" t="s">
        <v>164</v>
      </c>
      <c r="AT367" s="135" t="s">
        <v>160</v>
      </c>
      <c r="AU367" s="135" t="s">
        <v>6</v>
      </c>
      <c r="AY367" s="15" t="s">
        <v>159</v>
      </c>
      <c r="BE367" s="136">
        <f>IF(N367="základní",J367,0)</f>
        <v>0</v>
      </c>
      <c r="BF367" s="136">
        <f>IF(N367="snížená",J367,0)</f>
        <v>0</v>
      </c>
      <c r="BG367" s="136">
        <f>IF(N367="zákl. přenesená",J367,0)</f>
        <v>0</v>
      </c>
      <c r="BH367" s="136">
        <f>IF(N367="sníž. přenesená",J367,0)</f>
        <v>0</v>
      </c>
      <c r="BI367" s="136">
        <f>IF(N367="nulová",J367,0)</f>
        <v>0</v>
      </c>
      <c r="BJ367" s="15" t="s">
        <v>6</v>
      </c>
      <c r="BK367" s="136">
        <f>ROUND(I367*H367,0)</f>
        <v>0</v>
      </c>
      <c r="BL367" s="15" t="s">
        <v>164</v>
      </c>
      <c r="BM367" s="135" t="s">
        <v>412</v>
      </c>
    </row>
    <row r="368" spans="2:65" s="11" customFormat="1">
      <c r="B368" s="144"/>
      <c r="D368" s="138" t="s">
        <v>166</v>
      </c>
      <c r="E368" s="145" t="s">
        <v>1</v>
      </c>
      <c r="F368" s="146" t="s">
        <v>186</v>
      </c>
      <c r="H368" s="147">
        <v>1</v>
      </c>
      <c r="I368" s="148"/>
      <c r="L368" s="144"/>
      <c r="M368" s="149"/>
      <c r="T368" s="150"/>
      <c r="AT368" s="145" t="s">
        <v>166</v>
      </c>
      <c r="AU368" s="145" t="s">
        <v>6</v>
      </c>
      <c r="AV368" s="11" t="s">
        <v>85</v>
      </c>
      <c r="AW368" s="11" t="s">
        <v>31</v>
      </c>
      <c r="AX368" s="11" t="s">
        <v>6</v>
      </c>
      <c r="AY368" s="145" t="s">
        <v>159</v>
      </c>
    </row>
    <row r="369" spans="2:65" s="1" customFormat="1" ht="16.5" customHeight="1">
      <c r="B369" s="122"/>
      <c r="C369" s="123" t="s">
        <v>413</v>
      </c>
      <c r="D369" s="123" t="s">
        <v>160</v>
      </c>
      <c r="E369" s="124" t="s">
        <v>414</v>
      </c>
      <c r="F369" s="125" t="s">
        <v>415</v>
      </c>
      <c r="G369" s="126" t="s">
        <v>291</v>
      </c>
      <c r="H369" s="127">
        <v>35</v>
      </c>
      <c r="I369" s="128"/>
      <c r="J369" s="129">
        <f>ROUND(I369*H369,0)</f>
        <v>0</v>
      </c>
      <c r="K369" s="130"/>
      <c r="L369" s="29"/>
      <c r="M369" s="131" t="s">
        <v>1</v>
      </c>
      <c r="N369" s="132" t="s">
        <v>41</v>
      </c>
      <c r="P369" s="133">
        <f>O369*H369</f>
        <v>0</v>
      </c>
      <c r="Q369" s="133">
        <v>0</v>
      </c>
      <c r="R369" s="133">
        <f>Q369*H369</f>
        <v>0</v>
      </c>
      <c r="S369" s="133">
        <v>0</v>
      </c>
      <c r="T369" s="134">
        <f>S369*H369</f>
        <v>0</v>
      </c>
      <c r="AR369" s="135" t="s">
        <v>164</v>
      </c>
      <c r="AT369" s="135" t="s">
        <v>160</v>
      </c>
      <c r="AU369" s="135" t="s">
        <v>6</v>
      </c>
      <c r="AY369" s="15" t="s">
        <v>159</v>
      </c>
      <c r="BE369" s="136">
        <f>IF(N369="základní",J369,0)</f>
        <v>0</v>
      </c>
      <c r="BF369" s="136">
        <f>IF(N369="snížená",J369,0)</f>
        <v>0</v>
      </c>
      <c r="BG369" s="136">
        <f>IF(N369="zákl. přenesená",J369,0)</f>
        <v>0</v>
      </c>
      <c r="BH369" s="136">
        <f>IF(N369="sníž. přenesená",J369,0)</f>
        <v>0</v>
      </c>
      <c r="BI369" s="136">
        <f>IF(N369="nulová",J369,0)</f>
        <v>0</v>
      </c>
      <c r="BJ369" s="15" t="s">
        <v>6</v>
      </c>
      <c r="BK369" s="136">
        <f>ROUND(I369*H369,0)</f>
        <v>0</v>
      </c>
      <c r="BL369" s="15" t="s">
        <v>164</v>
      </c>
      <c r="BM369" s="135" t="s">
        <v>416</v>
      </c>
    </row>
    <row r="370" spans="2:65" s="11" customFormat="1">
      <c r="B370" s="144"/>
      <c r="D370" s="138" t="s">
        <v>166</v>
      </c>
      <c r="E370" s="145" t="s">
        <v>1</v>
      </c>
      <c r="F370" s="146" t="s">
        <v>417</v>
      </c>
      <c r="H370" s="147">
        <v>35</v>
      </c>
      <c r="I370" s="148"/>
      <c r="L370" s="144"/>
      <c r="M370" s="149"/>
      <c r="T370" s="150"/>
      <c r="AT370" s="145" t="s">
        <v>166</v>
      </c>
      <c r="AU370" s="145" t="s">
        <v>6</v>
      </c>
      <c r="AV370" s="11" t="s">
        <v>85</v>
      </c>
      <c r="AW370" s="11" t="s">
        <v>31</v>
      </c>
      <c r="AX370" s="11" t="s">
        <v>6</v>
      </c>
      <c r="AY370" s="145" t="s">
        <v>159</v>
      </c>
    </row>
    <row r="371" spans="2:65" s="1" customFormat="1" ht="16.5" customHeight="1">
      <c r="B371" s="122"/>
      <c r="C371" s="123" t="s">
        <v>418</v>
      </c>
      <c r="D371" s="123" t="s">
        <v>160</v>
      </c>
      <c r="E371" s="124" t="s">
        <v>419</v>
      </c>
      <c r="F371" s="125" t="s">
        <v>420</v>
      </c>
      <c r="G371" s="126" t="s">
        <v>179</v>
      </c>
      <c r="H371" s="127">
        <v>78.680000000000007</v>
      </c>
      <c r="I371" s="128"/>
      <c r="J371" s="129">
        <f>ROUND(I371*H371,0)</f>
        <v>0</v>
      </c>
      <c r="K371" s="130"/>
      <c r="L371" s="29"/>
      <c r="M371" s="131" t="s">
        <v>1</v>
      </c>
      <c r="N371" s="132" t="s">
        <v>41</v>
      </c>
      <c r="P371" s="133">
        <f>O371*H371</f>
        <v>0</v>
      </c>
      <c r="Q371" s="133">
        <v>0</v>
      </c>
      <c r="R371" s="133">
        <f>Q371*H371</f>
        <v>0</v>
      </c>
      <c r="S371" s="133">
        <v>0.08</v>
      </c>
      <c r="T371" s="134">
        <f>S371*H371</f>
        <v>6.2944000000000004</v>
      </c>
      <c r="AR371" s="135" t="s">
        <v>164</v>
      </c>
      <c r="AT371" s="135" t="s">
        <v>160</v>
      </c>
      <c r="AU371" s="135" t="s">
        <v>6</v>
      </c>
      <c r="AY371" s="15" t="s">
        <v>159</v>
      </c>
      <c r="BE371" s="136">
        <f>IF(N371="základní",J371,0)</f>
        <v>0</v>
      </c>
      <c r="BF371" s="136">
        <f>IF(N371="snížená",J371,0)</f>
        <v>0</v>
      </c>
      <c r="BG371" s="136">
        <f>IF(N371="zákl. přenesená",J371,0)</f>
        <v>0</v>
      </c>
      <c r="BH371" s="136">
        <f>IF(N371="sníž. přenesená",J371,0)</f>
        <v>0</v>
      </c>
      <c r="BI371" s="136">
        <f>IF(N371="nulová",J371,0)</f>
        <v>0</v>
      </c>
      <c r="BJ371" s="15" t="s">
        <v>6</v>
      </c>
      <c r="BK371" s="136">
        <f>ROUND(I371*H371,0)</f>
        <v>0</v>
      </c>
      <c r="BL371" s="15" t="s">
        <v>164</v>
      </c>
      <c r="BM371" s="135" t="s">
        <v>421</v>
      </c>
    </row>
    <row r="372" spans="2:65" s="10" customFormat="1">
      <c r="B372" s="137"/>
      <c r="D372" s="138" t="s">
        <v>166</v>
      </c>
      <c r="E372" s="139" t="s">
        <v>1</v>
      </c>
      <c r="F372" s="140" t="s">
        <v>167</v>
      </c>
      <c r="H372" s="139" t="s">
        <v>1</v>
      </c>
      <c r="I372" s="141"/>
      <c r="L372" s="137"/>
      <c r="M372" s="142"/>
      <c r="T372" s="143"/>
      <c r="AT372" s="139" t="s">
        <v>166</v>
      </c>
      <c r="AU372" s="139" t="s">
        <v>6</v>
      </c>
      <c r="AV372" s="10" t="s">
        <v>6</v>
      </c>
      <c r="AW372" s="10" t="s">
        <v>31</v>
      </c>
      <c r="AX372" s="10" t="s">
        <v>76</v>
      </c>
      <c r="AY372" s="139" t="s">
        <v>159</v>
      </c>
    </row>
    <row r="373" spans="2:65" s="10" customFormat="1">
      <c r="B373" s="137"/>
      <c r="D373" s="138" t="s">
        <v>166</v>
      </c>
      <c r="E373" s="139" t="s">
        <v>1</v>
      </c>
      <c r="F373" s="140" t="s">
        <v>422</v>
      </c>
      <c r="H373" s="139" t="s">
        <v>1</v>
      </c>
      <c r="I373" s="141"/>
      <c r="L373" s="137"/>
      <c r="M373" s="142"/>
      <c r="T373" s="143"/>
      <c r="AT373" s="139" t="s">
        <v>166</v>
      </c>
      <c r="AU373" s="139" t="s">
        <v>6</v>
      </c>
      <c r="AV373" s="10" t="s">
        <v>6</v>
      </c>
      <c r="AW373" s="10" t="s">
        <v>31</v>
      </c>
      <c r="AX373" s="10" t="s">
        <v>76</v>
      </c>
      <c r="AY373" s="139" t="s">
        <v>159</v>
      </c>
    </row>
    <row r="374" spans="2:65" s="11" customFormat="1">
      <c r="B374" s="144"/>
      <c r="D374" s="138" t="s">
        <v>166</v>
      </c>
      <c r="E374" s="145" t="s">
        <v>1</v>
      </c>
      <c r="F374" s="146" t="s">
        <v>423</v>
      </c>
      <c r="H374" s="147">
        <v>27.2</v>
      </c>
      <c r="I374" s="148"/>
      <c r="L374" s="144"/>
      <c r="M374" s="149"/>
      <c r="T374" s="150"/>
      <c r="AT374" s="145" t="s">
        <v>166</v>
      </c>
      <c r="AU374" s="145" t="s">
        <v>6</v>
      </c>
      <c r="AV374" s="11" t="s">
        <v>85</v>
      </c>
      <c r="AW374" s="11" t="s">
        <v>31</v>
      </c>
      <c r="AX374" s="11" t="s">
        <v>76</v>
      </c>
      <c r="AY374" s="145" t="s">
        <v>159</v>
      </c>
    </row>
    <row r="375" spans="2:65" s="10" customFormat="1">
      <c r="B375" s="137"/>
      <c r="D375" s="138" t="s">
        <v>166</v>
      </c>
      <c r="E375" s="139" t="s">
        <v>1</v>
      </c>
      <c r="F375" s="140" t="s">
        <v>169</v>
      </c>
      <c r="H375" s="139" t="s">
        <v>1</v>
      </c>
      <c r="I375" s="141"/>
      <c r="L375" s="137"/>
      <c r="M375" s="142"/>
      <c r="T375" s="143"/>
      <c r="AT375" s="139" t="s">
        <v>166</v>
      </c>
      <c r="AU375" s="139" t="s">
        <v>6</v>
      </c>
      <c r="AV375" s="10" t="s">
        <v>6</v>
      </c>
      <c r="AW375" s="10" t="s">
        <v>31</v>
      </c>
      <c r="AX375" s="10" t="s">
        <v>76</v>
      </c>
      <c r="AY375" s="139" t="s">
        <v>159</v>
      </c>
    </row>
    <row r="376" spans="2:65" s="11" customFormat="1">
      <c r="B376" s="144"/>
      <c r="D376" s="138" t="s">
        <v>166</v>
      </c>
      <c r="E376" s="145" t="s">
        <v>1</v>
      </c>
      <c r="F376" s="146" t="s">
        <v>424</v>
      </c>
      <c r="H376" s="147">
        <v>51.48</v>
      </c>
      <c r="I376" s="148"/>
      <c r="L376" s="144"/>
      <c r="M376" s="149"/>
      <c r="T376" s="150"/>
      <c r="AT376" s="145" t="s">
        <v>166</v>
      </c>
      <c r="AU376" s="145" t="s">
        <v>6</v>
      </c>
      <c r="AV376" s="11" t="s">
        <v>85</v>
      </c>
      <c r="AW376" s="11" t="s">
        <v>31</v>
      </c>
      <c r="AX376" s="11" t="s">
        <v>76</v>
      </c>
      <c r="AY376" s="145" t="s">
        <v>159</v>
      </c>
    </row>
    <row r="377" spans="2:65" s="12" customFormat="1">
      <c r="B377" s="151"/>
      <c r="D377" s="138" t="s">
        <v>166</v>
      </c>
      <c r="E377" s="152" t="s">
        <v>1</v>
      </c>
      <c r="F377" s="153" t="s">
        <v>171</v>
      </c>
      <c r="H377" s="154">
        <v>78.680000000000007</v>
      </c>
      <c r="I377" s="155"/>
      <c r="L377" s="151"/>
      <c r="M377" s="156"/>
      <c r="T377" s="157"/>
      <c r="AT377" s="152" t="s">
        <v>166</v>
      </c>
      <c r="AU377" s="152" t="s">
        <v>6</v>
      </c>
      <c r="AV377" s="12" t="s">
        <v>164</v>
      </c>
      <c r="AW377" s="12" t="s">
        <v>31</v>
      </c>
      <c r="AX377" s="12" t="s">
        <v>6</v>
      </c>
      <c r="AY377" s="152" t="s">
        <v>159</v>
      </c>
    </row>
    <row r="378" spans="2:65" s="1" customFormat="1" ht="16.5" customHeight="1">
      <c r="B378" s="122"/>
      <c r="C378" s="123" t="s">
        <v>425</v>
      </c>
      <c r="D378" s="123" t="s">
        <v>160</v>
      </c>
      <c r="E378" s="124" t="s">
        <v>426</v>
      </c>
      <c r="F378" s="125" t="s">
        <v>427</v>
      </c>
      <c r="G378" s="126" t="s">
        <v>179</v>
      </c>
      <c r="H378" s="127">
        <v>84.48</v>
      </c>
      <c r="I378" s="128"/>
      <c r="J378" s="129">
        <f>ROUND(I378*H378,0)</f>
        <v>0</v>
      </c>
      <c r="K378" s="130"/>
      <c r="L378" s="29"/>
      <c r="M378" s="131" t="s">
        <v>1</v>
      </c>
      <c r="N378" s="132" t="s">
        <v>41</v>
      </c>
      <c r="P378" s="133">
        <f>O378*H378</f>
        <v>0</v>
      </c>
      <c r="Q378" s="133">
        <v>0</v>
      </c>
      <c r="R378" s="133">
        <f>Q378*H378</f>
        <v>0</v>
      </c>
      <c r="S378" s="133">
        <v>0.14000000000000001</v>
      </c>
      <c r="T378" s="134">
        <f>S378*H378</f>
        <v>11.827200000000001</v>
      </c>
      <c r="AR378" s="135" t="s">
        <v>164</v>
      </c>
      <c r="AT378" s="135" t="s">
        <v>160</v>
      </c>
      <c r="AU378" s="135" t="s">
        <v>6</v>
      </c>
      <c r="AY378" s="15" t="s">
        <v>159</v>
      </c>
      <c r="BE378" s="136">
        <f>IF(N378="základní",J378,0)</f>
        <v>0</v>
      </c>
      <c r="BF378" s="136">
        <f>IF(N378="snížená",J378,0)</f>
        <v>0</v>
      </c>
      <c r="BG378" s="136">
        <f>IF(N378="zákl. přenesená",J378,0)</f>
        <v>0</v>
      </c>
      <c r="BH378" s="136">
        <f>IF(N378="sníž. přenesená",J378,0)</f>
        <v>0</v>
      </c>
      <c r="BI378" s="136">
        <f>IF(N378="nulová",J378,0)</f>
        <v>0</v>
      </c>
      <c r="BJ378" s="15" t="s">
        <v>6</v>
      </c>
      <c r="BK378" s="136">
        <f>ROUND(I378*H378,0)</f>
        <v>0</v>
      </c>
      <c r="BL378" s="15" t="s">
        <v>164</v>
      </c>
      <c r="BM378" s="135" t="s">
        <v>428</v>
      </c>
    </row>
    <row r="379" spans="2:65" s="10" customFormat="1">
      <c r="B379" s="137"/>
      <c r="D379" s="138" t="s">
        <v>166</v>
      </c>
      <c r="E379" s="139" t="s">
        <v>1</v>
      </c>
      <c r="F379" s="140" t="s">
        <v>169</v>
      </c>
      <c r="H379" s="139" t="s">
        <v>1</v>
      </c>
      <c r="I379" s="141"/>
      <c r="L379" s="137"/>
      <c r="M379" s="142"/>
      <c r="T379" s="143"/>
      <c r="AT379" s="139" t="s">
        <v>166</v>
      </c>
      <c r="AU379" s="139" t="s">
        <v>6</v>
      </c>
      <c r="AV379" s="10" t="s">
        <v>6</v>
      </c>
      <c r="AW379" s="10" t="s">
        <v>31</v>
      </c>
      <c r="AX379" s="10" t="s">
        <v>76</v>
      </c>
      <c r="AY379" s="139" t="s">
        <v>159</v>
      </c>
    </row>
    <row r="380" spans="2:65" s="11" customFormat="1">
      <c r="B380" s="144"/>
      <c r="D380" s="138" t="s">
        <v>166</v>
      </c>
      <c r="E380" s="145" t="s">
        <v>1</v>
      </c>
      <c r="F380" s="146" t="s">
        <v>429</v>
      </c>
      <c r="H380" s="147">
        <v>84.48</v>
      </c>
      <c r="I380" s="148"/>
      <c r="L380" s="144"/>
      <c r="M380" s="149"/>
      <c r="T380" s="150"/>
      <c r="AT380" s="145" t="s">
        <v>166</v>
      </c>
      <c r="AU380" s="145" t="s">
        <v>6</v>
      </c>
      <c r="AV380" s="11" t="s">
        <v>85</v>
      </c>
      <c r="AW380" s="11" t="s">
        <v>31</v>
      </c>
      <c r="AX380" s="11" t="s">
        <v>6</v>
      </c>
      <c r="AY380" s="145" t="s">
        <v>159</v>
      </c>
    </row>
    <row r="381" spans="2:65" s="1" customFormat="1" ht="24.2" customHeight="1">
      <c r="B381" s="122"/>
      <c r="C381" s="123" t="s">
        <v>430</v>
      </c>
      <c r="D381" s="123" t="s">
        <v>160</v>
      </c>
      <c r="E381" s="124" t="s">
        <v>431</v>
      </c>
      <c r="F381" s="125" t="s">
        <v>432</v>
      </c>
      <c r="G381" s="126" t="s">
        <v>179</v>
      </c>
      <c r="H381" s="127">
        <v>328.6</v>
      </c>
      <c r="I381" s="128"/>
      <c r="J381" s="129">
        <f>ROUND(I381*H381,0)</f>
        <v>0</v>
      </c>
      <c r="K381" s="130"/>
      <c r="L381" s="29"/>
      <c r="M381" s="131" t="s">
        <v>1</v>
      </c>
      <c r="N381" s="132" t="s">
        <v>41</v>
      </c>
      <c r="P381" s="133">
        <f>O381*H381</f>
        <v>0</v>
      </c>
      <c r="Q381" s="133">
        <v>0</v>
      </c>
      <c r="R381" s="133">
        <f>Q381*H381</f>
        <v>0</v>
      </c>
      <c r="S381" s="133">
        <v>3.5000000000000003E-2</v>
      </c>
      <c r="T381" s="134">
        <f>S381*H381</f>
        <v>11.501000000000001</v>
      </c>
      <c r="AR381" s="135" t="s">
        <v>164</v>
      </c>
      <c r="AT381" s="135" t="s">
        <v>160</v>
      </c>
      <c r="AU381" s="135" t="s">
        <v>6</v>
      </c>
      <c r="AY381" s="15" t="s">
        <v>159</v>
      </c>
      <c r="BE381" s="136">
        <f>IF(N381="základní",J381,0)</f>
        <v>0</v>
      </c>
      <c r="BF381" s="136">
        <f>IF(N381="snížená",J381,0)</f>
        <v>0</v>
      </c>
      <c r="BG381" s="136">
        <f>IF(N381="zákl. přenesená",J381,0)</f>
        <v>0</v>
      </c>
      <c r="BH381" s="136">
        <f>IF(N381="sníž. přenesená",J381,0)</f>
        <v>0</v>
      </c>
      <c r="BI381" s="136">
        <f>IF(N381="nulová",J381,0)</f>
        <v>0</v>
      </c>
      <c r="BJ381" s="15" t="s">
        <v>6</v>
      </c>
      <c r="BK381" s="136">
        <f>ROUND(I381*H381,0)</f>
        <v>0</v>
      </c>
      <c r="BL381" s="15" t="s">
        <v>164</v>
      </c>
      <c r="BM381" s="135" t="s">
        <v>433</v>
      </c>
    </row>
    <row r="382" spans="2:65" s="10" customFormat="1">
      <c r="B382" s="137"/>
      <c r="D382" s="138" t="s">
        <v>166</v>
      </c>
      <c r="E382" s="139" t="s">
        <v>1</v>
      </c>
      <c r="F382" s="140" t="s">
        <v>167</v>
      </c>
      <c r="H382" s="139" t="s">
        <v>1</v>
      </c>
      <c r="I382" s="141"/>
      <c r="L382" s="137"/>
      <c r="M382" s="142"/>
      <c r="T382" s="143"/>
      <c r="AT382" s="139" t="s">
        <v>166</v>
      </c>
      <c r="AU382" s="139" t="s">
        <v>6</v>
      </c>
      <c r="AV382" s="10" t="s">
        <v>6</v>
      </c>
      <c r="AW382" s="10" t="s">
        <v>31</v>
      </c>
      <c r="AX382" s="10" t="s">
        <v>76</v>
      </c>
      <c r="AY382" s="139" t="s">
        <v>159</v>
      </c>
    </row>
    <row r="383" spans="2:65" s="10" customFormat="1">
      <c r="B383" s="137"/>
      <c r="D383" s="138" t="s">
        <v>166</v>
      </c>
      <c r="E383" s="139" t="s">
        <v>1</v>
      </c>
      <c r="F383" s="140" t="s">
        <v>346</v>
      </c>
      <c r="H383" s="139" t="s">
        <v>1</v>
      </c>
      <c r="I383" s="141"/>
      <c r="L383" s="137"/>
      <c r="M383" s="142"/>
      <c r="T383" s="143"/>
      <c r="AT383" s="139" t="s">
        <v>166</v>
      </c>
      <c r="AU383" s="139" t="s">
        <v>6</v>
      </c>
      <c r="AV383" s="10" t="s">
        <v>6</v>
      </c>
      <c r="AW383" s="10" t="s">
        <v>31</v>
      </c>
      <c r="AX383" s="10" t="s">
        <v>76</v>
      </c>
      <c r="AY383" s="139" t="s">
        <v>159</v>
      </c>
    </row>
    <row r="384" spans="2:65" s="11" customFormat="1">
      <c r="B384" s="144"/>
      <c r="D384" s="138" t="s">
        <v>166</v>
      </c>
      <c r="E384" s="145" t="s">
        <v>1</v>
      </c>
      <c r="F384" s="146" t="s">
        <v>434</v>
      </c>
      <c r="H384" s="147">
        <v>11.37</v>
      </c>
      <c r="I384" s="148"/>
      <c r="L384" s="144"/>
      <c r="M384" s="149"/>
      <c r="T384" s="150"/>
      <c r="AT384" s="145" t="s">
        <v>166</v>
      </c>
      <c r="AU384" s="145" t="s">
        <v>6</v>
      </c>
      <c r="AV384" s="11" t="s">
        <v>85</v>
      </c>
      <c r="AW384" s="11" t="s">
        <v>31</v>
      </c>
      <c r="AX384" s="11" t="s">
        <v>76</v>
      </c>
      <c r="AY384" s="145" t="s">
        <v>159</v>
      </c>
    </row>
    <row r="385" spans="2:65" s="10" customFormat="1">
      <c r="B385" s="137"/>
      <c r="D385" s="138" t="s">
        <v>166</v>
      </c>
      <c r="E385" s="139" t="s">
        <v>1</v>
      </c>
      <c r="F385" s="140" t="s">
        <v>348</v>
      </c>
      <c r="H385" s="139" t="s">
        <v>1</v>
      </c>
      <c r="I385" s="141"/>
      <c r="L385" s="137"/>
      <c r="M385" s="142"/>
      <c r="T385" s="143"/>
      <c r="AT385" s="139" t="s">
        <v>166</v>
      </c>
      <c r="AU385" s="139" t="s">
        <v>6</v>
      </c>
      <c r="AV385" s="10" t="s">
        <v>6</v>
      </c>
      <c r="AW385" s="10" t="s">
        <v>31</v>
      </c>
      <c r="AX385" s="10" t="s">
        <v>76</v>
      </c>
      <c r="AY385" s="139" t="s">
        <v>159</v>
      </c>
    </row>
    <row r="386" spans="2:65" s="11" customFormat="1">
      <c r="B386" s="144"/>
      <c r="D386" s="138" t="s">
        <v>166</v>
      </c>
      <c r="E386" s="145" t="s">
        <v>1</v>
      </c>
      <c r="F386" s="146" t="s">
        <v>435</v>
      </c>
      <c r="H386" s="147">
        <v>16.28</v>
      </c>
      <c r="I386" s="148"/>
      <c r="L386" s="144"/>
      <c r="M386" s="149"/>
      <c r="T386" s="150"/>
      <c r="AT386" s="145" t="s">
        <v>166</v>
      </c>
      <c r="AU386" s="145" t="s">
        <v>6</v>
      </c>
      <c r="AV386" s="11" t="s">
        <v>85</v>
      </c>
      <c r="AW386" s="11" t="s">
        <v>31</v>
      </c>
      <c r="AX386" s="11" t="s">
        <v>76</v>
      </c>
      <c r="AY386" s="145" t="s">
        <v>159</v>
      </c>
    </row>
    <row r="387" spans="2:65" s="10" customFormat="1">
      <c r="B387" s="137"/>
      <c r="D387" s="138" t="s">
        <v>166</v>
      </c>
      <c r="E387" s="139" t="s">
        <v>1</v>
      </c>
      <c r="F387" s="140" t="s">
        <v>360</v>
      </c>
      <c r="H387" s="139" t="s">
        <v>1</v>
      </c>
      <c r="I387" s="141"/>
      <c r="L387" s="137"/>
      <c r="M387" s="142"/>
      <c r="T387" s="143"/>
      <c r="AT387" s="139" t="s">
        <v>166</v>
      </c>
      <c r="AU387" s="139" t="s">
        <v>6</v>
      </c>
      <c r="AV387" s="10" t="s">
        <v>6</v>
      </c>
      <c r="AW387" s="10" t="s">
        <v>31</v>
      </c>
      <c r="AX387" s="10" t="s">
        <v>76</v>
      </c>
      <c r="AY387" s="139" t="s">
        <v>159</v>
      </c>
    </row>
    <row r="388" spans="2:65" s="11" customFormat="1">
      <c r="B388" s="144"/>
      <c r="D388" s="138" t="s">
        <v>166</v>
      </c>
      <c r="E388" s="145" t="s">
        <v>1</v>
      </c>
      <c r="F388" s="146" t="s">
        <v>436</v>
      </c>
      <c r="H388" s="147">
        <v>4.8099999999999996</v>
      </c>
      <c r="I388" s="148"/>
      <c r="L388" s="144"/>
      <c r="M388" s="149"/>
      <c r="T388" s="150"/>
      <c r="AT388" s="145" t="s">
        <v>166</v>
      </c>
      <c r="AU388" s="145" t="s">
        <v>6</v>
      </c>
      <c r="AV388" s="11" t="s">
        <v>85</v>
      </c>
      <c r="AW388" s="11" t="s">
        <v>31</v>
      </c>
      <c r="AX388" s="11" t="s">
        <v>76</v>
      </c>
      <c r="AY388" s="145" t="s">
        <v>159</v>
      </c>
    </row>
    <row r="389" spans="2:65" s="10" customFormat="1">
      <c r="B389" s="137"/>
      <c r="D389" s="138" t="s">
        <v>166</v>
      </c>
      <c r="E389" s="139" t="s">
        <v>1</v>
      </c>
      <c r="F389" s="140" t="s">
        <v>169</v>
      </c>
      <c r="H389" s="139" t="s">
        <v>1</v>
      </c>
      <c r="I389" s="141"/>
      <c r="L389" s="137"/>
      <c r="M389" s="142"/>
      <c r="T389" s="143"/>
      <c r="AT389" s="139" t="s">
        <v>166</v>
      </c>
      <c r="AU389" s="139" t="s">
        <v>6</v>
      </c>
      <c r="AV389" s="10" t="s">
        <v>6</v>
      </c>
      <c r="AW389" s="10" t="s">
        <v>31</v>
      </c>
      <c r="AX389" s="10" t="s">
        <v>76</v>
      </c>
      <c r="AY389" s="139" t="s">
        <v>159</v>
      </c>
    </row>
    <row r="390" spans="2:65" s="11" customFormat="1">
      <c r="B390" s="144"/>
      <c r="D390" s="138" t="s">
        <v>166</v>
      </c>
      <c r="E390" s="145" t="s">
        <v>1</v>
      </c>
      <c r="F390" s="146" t="s">
        <v>437</v>
      </c>
      <c r="H390" s="147">
        <v>208.21</v>
      </c>
      <c r="I390" s="148"/>
      <c r="L390" s="144"/>
      <c r="M390" s="149"/>
      <c r="T390" s="150"/>
      <c r="AT390" s="145" t="s">
        <v>166</v>
      </c>
      <c r="AU390" s="145" t="s">
        <v>6</v>
      </c>
      <c r="AV390" s="11" t="s">
        <v>85</v>
      </c>
      <c r="AW390" s="11" t="s">
        <v>31</v>
      </c>
      <c r="AX390" s="11" t="s">
        <v>76</v>
      </c>
      <c r="AY390" s="145" t="s">
        <v>159</v>
      </c>
    </row>
    <row r="391" spans="2:65" s="11" customFormat="1">
      <c r="B391" s="144"/>
      <c r="D391" s="138" t="s">
        <v>166</v>
      </c>
      <c r="E391" s="145" t="s">
        <v>1</v>
      </c>
      <c r="F391" s="146" t="s">
        <v>438</v>
      </c>
      <c r="H391" s="147">
        <v>61.25</v>
      </c>
      <c r="I391" s="148"/>
      <c r="L391" s="144"/>
      <c r="M391" s="149"/>
      <c r="T391" s="150"/>
      <c r="AT391" s="145" t="s">
        <v>166</v>
      </c>
      <c r="AU391" s="145" t="s">
        <v>6</v>
      </c>
      <c r="AV391" s="11" t="s">
        <v>85</v>
      </c>
      <c r="AW391" s="11" t="s">
        <v>31</v>
      </c>
      <c r="AX391" s="11" t="s">
        <v>76</v>
      </c>
      <c r="AY391" s="145" t="s">
        <v>159</v>
      </c>
    </row>
    <row r="392" spans="2:65" s="11" customFormat="1">
      <c r="B392" s="144"/>
      <c r="D392" s="138" t="s">
        <v>166</v>
      </c>
      <c r="E392" s="145" t="s">
        <v>1</v>
      </c>
      <c r="F392" s="146" t="s">
        <v>439</v>
      </c>
      <c r="H392" s="147">
        <v>26.68</v>
      </c>
      <c r="I392" s="148"/>
      <c r="L392" s="144"/>
      <c r="M392" s="149"/>
      <c r="T392" s="150"/>
      <c r="AT392" s="145" t="s">
        <v>166</v>
      </c>
      <c r="AU392" s="145" t="s">
        <v>6</v>
      </c>
      <c r="AV392" s="11" t="s">
        <v>85</v>
      </c>
      <c r="AW392" s="11" t="s">
        <v>31</v>
      </c>
      <c r="AX392" s="11" t="s">
        <v>76</v>
      </c>
      <c r="AY392" s="145" t="s">
        <v>159</v>
      </c>
    </row>
    <row r="393" spans="2:65" s="12" customFormat="1">
      <c r="B393" s="151"/>
      <c r="D393" s="138" t="s">
        <v>166</v>
      </c>
      <c r="E393" s="152" t="s">
        <v>1</v>
      </c>
      <c r="F393" s="153" t="s">
        <v>171</v>
      </c>
      <c r="H393" s="154">
        <v>328.6</v>
      </c>
      <c r="I393" s="155"/>
      <c r="L393" s="151"/>
      <c r="M393" s="156"/>
      <c r="T393" s="157"/>
      <c r="AT393" s="152" t="s">
        <v>166</v>
      </c>
      <c r="AU393" s="152" t="s">
        <v>6</v>
      </c>
      <c r="AV393" s="12" t="s">
        <v>164</v>
      </c>
      <c r="AW393" s="12" t="s">
        <v>31</v>
      </c>
      <c r="AX393" s="12" t="s">
        <v>6</v>
      </c>
      <c r="AY393" s="152" t="s">
        <v>159</v>
      </c>
    </row>
    <row r="394" spans="2:65" s="1" customFormat="1" ht="16.5" customHeight="1">
      <c r="B394" s="122"/>
      <c r="C394" s="123" t="s">
        <v>440</v>
      </c>
      <c r="D394" s="123" t="s">
        <v>160</v>
      </c>
      <c r="E394" s="124" t="s">
        <v>441</v>
      </c>
      <c r="F394" s="125" t="s">
        <v>442</v>
      </c>
      <c r="G394" s="126" t="s">
        <v>179</v>
      </c>
      <c r="H394" s="127">
        <v>10.1</v>
      </c>
      <c r="I394" s="128"/>
      <c r="J394" s="129">
        <f>ROUND(I394*H394,0)</f>
        <v>0</v>
      </c>
      <c r="K394" s="130"/>
      <c r="L394" s="29"/>
      <c r="M394" s="131" t="s">
        <v>1</v>
      </c>
      <c r="N394" s="132" t="s">
        <v>41</v>
      </c>
      <c r="P394" s="133">
        <f>O394*H394</f>
        <v>0</v>
      </c>
      <c r="Q394" s="133">
        <v>0</v>
      </c>
      <c r="R394" s="133">
        <f>Q394*H394</f>
        <v>0</v>
      </c>
      <c r="S394" s="133">
        <v>0.432</v>
      </c>
      <c r="T394" s="134">
        <f>S394*H394</f>
        <v>4.3632</v>
      </c>
      <c r="AR394" s="135" t="s">
        <v>164</v>
      </c>
      <c r="AT394" s="135" t="s">
        <v>160</v>
      </c>
      <c r="AU394" s="135" t="s">
        <v>6</v>
      </c>
      <c r="AY394" s="15" t="s">
        <v>159</v>
      </c>
      <c r="BE394" s="136">
        <f>IF(N394="základní",J394,0)</f>
        <v>0</v>
      </c>
      <c r="BF394" s="136">
        <f>IF(N394="snížená",J394,0)</f>
        <v>0</v>
      </c>
      <c r="BG394" s="136">
        <f>IF(N394="zákl. přenesená",J394,0)</f>
        <v>0</v>
      </c>
      <c r="BH394" s="136">
        <f>IF(N394="sníž. přenesená",J394,0)</f>
        <v>0</v>
      </c>
      <c r="BI394" s="136">
        <f>IF(N394="nulová",J394,0)</f>
        <v>0</v>
      </c>
      <c r="BJ394" s="15" t="s">
        <v>6</v>
      </c>
      <c r="BK394" s="136">
        <f>ROUND(I394*H394,0)</f>
        <v>0</v>
      </c>
      <c r="BL394" s="15" t="s">
        <v>164</v>
      </c>
      <c r="BM394" s="135" t="s">
        <v>443</v>
      </c>
    </row>
    <row r="395" spans="2:65" s="10" customFormat="1">
      <c r="B395" s="137"/>
      <c r="D395" s="138" t="s">
        <v>166</v>
      </c>
      <c r="E395" s="139" t="s">
        <v>1</v>
      </c>
      <c r="F395" s="140" t="s">
        <v>167</v>
      </c>
      <c r="H395" s="139" t="s">
        <v>1</v>
      </c>
      <c r="I395" s="141"/>
      <c r="L395" s="137"/>
      <c r="M395" s="142"/>
      <c r="T395" s="143"/>
      <c r="AT395" s="139" t="s">
        <v>166</v>
      </c>
      <c r="AU395" s="139" t="s">
        <v>6</v>
      </c>
      <c r="AV395" s="10" t="s">
        <v>6</v>
      </c>
      <c r="AW395" s="10" t="s">
        <v>31</v>
      </c>
      <c r="AX395" s="10" t="s">
        <v>76</v>
      </c>
      <c r="AY395" s="139" t="s">
        <v>159</v>
      </c>
    </row>
    <row r="396" spans="2:65" s="10" customFormat="1">
      <c r="B396" s="137"/>
      <c r="D396" s="138" t="s">
        <v>166</v>
      </c>
      <c r="E396" s="139" t="s">
        <v>1</v>
      </c>
      <c r="F396" s="140" t="s">
        <v>327</v>
      </c>
      <c r="H396" s="139" t="s">
        <v>1</v>
      </c>
      <c r="I396" s="141"/>
      <c r="L396" s="137"/>
      <c r="M396" s="142"/>
      <c r="T396" s="143"/>
      <c r="AT396" s="139" t="s">
        <v>166</v>
      </c>
      <c r="AU396" s="139" t="s">
        <v>6</v>
      </c>
      <c r="AV396" s="10" t="s">
        <v>6</v>
      </c>
      <c r="AW396" s="10" t="s">
        <v>31</v>
      </c>
      <c r="AX396" s="10" t="s">
        <v>76</v>
      </c>
      <c r="AY396" s="139" t="s">
        <v>159</v>
      </c>
    </row>
    <row r="397" spans="2:65" s="11" customFormat="1">
      <c r="B397" s="144"/>
      <c r="D397" s="138" t="s">
        <v>166</v>
      </c>
      <c r="E397" s="145" t="s">
        <v>1</v>
      </c>
      <c r="F397" s="146" t="s">
        <v>444</v>
      </c>
      <c r="H397" s="147">
        <v>10.1</v>
      </c>
      <c r="I397" s="148"/>
      <c r="L397" s="144"/>
      <c r="M397" s="149"/>
      <c r="T397" s="150"/>
      <c r="AT397" s="145" t="s">
        <v>166</v>
      </c>
      <c r="AU397" s="145" t="s">
        <v>6</v>
      </c>
      <c r="AV397" s="11" t="s">
        <v>85</v>
      </c>
      <c r="AW397" s="11" t="s">
        <v>31</v>
      </c>
      <c r="AX397" s="11" t="s">
        <v>6</v>
      </c>
      <c r="AY397" s="145" t="s">
        <v>159</v>
      </c>
    </row>
    <row r="398" spans="2:65" s="1" customFormat="1" ht="16.5" customHeight="1">
      <c r="B398" s="122"/>
      <c r="C398" s="123" t="s">
        <v>445</v>
      </c>
      <c r="D398" s="123" t="s">
        <v>160</v>
      </c>
      <c r="E398" s="124" t="s">
        <v>446</v>
      </c>
      <c r="F398" s="125" t="s">
        <v>447</v>
      </c>
      <c r="G398" s="126" t="s">
        <v>448</v>
      </c>
      <c r="H398" s="127">
        <v>16.913</v>
      </c>
      <c r="I398" s="128"/>
      <c r="J398" s="129">
        <f>ROUND(I398*H398,0)</f>
        <v>0</v>
      </c>
      <c r="K398" s="130"/>
      <c r="L398" s="29"/>
      <c r="M398" s="131" t="s">
        <v>1</v>
      </c>
      <c r="N398" s="132" t="s">
        <v>41</v>
      </c>
      <c r="P398" s="133">
        <f>O398*H398</f>
        <v>0</v>
      </c>
      <c r="Q398" s="133">
        <v>0</v>
      </c>
      <c r="R398" s="133">
        <f>Q398*H398</f>
        <v>0</v>
      </c>
      <c r="S398" s="133">
        <v>2.2000000000000002</v>
      </c>
      <c r="T398" s="134">
        <f>S398*H398</f>
        <v>37.208600000000004</v>
      </c>
      <c r="AR398" s="135" t="s">
        <v>164</v>
      </c>
      <c r="AT398" s="135" t="s">
        <v>160</v>
      </c>
      <c r="AU398" s="135" t="s">
        <v>6</v>
      </c>
      <c r="AY398" s="15" t="s">
        <v>159</v>
      </c>
      <c r="BE398" s="136">
        <f>IF(N398="základní",J398,0)</f>
        <v>0</v>
      </c>
      <c r="BF398" s="136">
        <f>IF(N398="snížená",J398,0)</f>
        <v>0</v>
      </c>
      <c r="BG398" s="136">
        <f>IF(N398="zákl. přenesená",J398,0)</f>
        <v>0</v>
      </c>
      <c r="BH398" s="136">
        <f>IF(N398="sníž. přenesená",J398,0)</f>
        <v>0</v>
      </c>
      <c r="BI398" s="136">
        <f>IF(N398="nulová",J398,0)</f>
        <v>0</v>
      </c>
      <c r="BJ398" s="15" t="s">
        <v>6</v>
      </c>
      <c r="BK398" s="136">
        <f>ROUND(I398*H398,0)</f>
        <v>0</v>
      </c>
      <c r="BL398" s="15" t="s">
        <v>164</v>
      </c>
      <c r="BM398" s="135" t="s">
        <v>449</v>
      </c>
    </row>
    <row r="399" spans="2:65" s="10" customFormat="1">
      <c r="B399" s="137"/>
      <c r="D399" s="138" t="s">
        <v>166</v>
      </c>
      <c r="E399" s="139" t="s">
        <v>1</v>
      </c>
      <c r="F399" s="140" t="s">
        <v>167</v>
      </c>
      <c r="H399" s="139" t="s">
        <v>1</v>
      </c>
      <c r="I399" s="141"/>
      <c r="L399" s="137"/>
      <c r="M399" s="142"/>
      <c r="T399" s="143"/>
      <c r="AT399" s="139" t="s">
        <v>166</v>
      </c>
      <c r="AU399" s="139" t="s">
        <v>6</v>
      </c>
      <c r="AV399" s="10" t="s">
        <v>6</v>
      </c>
      <c r="AW399" s="10" t="s">
        <v>31</v>
      </c>
      <c r="AX399" s="10" t="s">
        <v>76</v>
      </c>
      <c r="AY399" s="139" t="s">
        <v>159</v>
      </c>
    </row>
    <row r="400" spans="2:65" s="10" customFormat="1">
      <c r="B400" s="137"/>
      <c r="D400" s="138" t="s">
        <v>166</v>
      </c>
      <c r="E400" s="139" t="s">
        <v>1</v>
      </c>
      <c r="F400" s="140" t="s">
        <v>325</v>
      </c>
      <c r="H400" s="139" t="s">
        <v>1</v>
      </c>
      <c r="I400" s="141"/>
      <c r="L400" s="137"/>
      <c r="M400" s="142"/>
      <c r="T400" s="143"/>
      <c r="AT400" s="139" t="s">
        <v>166</v>
      </c>
      <c r="AU400" s="139" t="s">
        <v>6</v>
      </c>
      <c r="AV400" s="10" t="s">
        <v>6</v>
      </c>
      <c r="AW400" s="10" t="s">
        <v>31</v>
      </c>
      <c r="AX400" s="10" t="s">
        <v>76</v>
      </c>
      <c r="AY400" s="139" t="s">
        <v>159</v>
      </c>
    </row>
    <row r="401" spans="2:65" s="11" customFormat="1">
      <c r="B401" s="144"/>
      <c r="D401" s="138" t="s">
        <v>166</v>
      </c>
      <c r="E401" s="145" t="s">
        <v>1</v>
      </c>
      <c r="F401" s="146" t="s">
        <v>450</v>
      </c>
      <c r="H401" s="147">
        <v>12.319000000000001</v>
      </c>
      <c r="I401" s="148"/>
      <c r="L401" s="144"/>
      <c r="M401" s="149"/>
      <c r="T401" s="150"/>
      <c r="AT401" s="145" t="s">
        <v>166</v>
      </c>
      <c r="AU401" s="145" t="s">
        <v>6</v>
      </c>
      <c r="AV401" s="11" t="s">
        <v>85</v>
      </c>
      <c r="AW401" s="11" t="s">
        <v>31</v>
      </c>
      <c r="AX401" s="11" t="s">
        <v>76</v>
      </c>
      <c r="AY401" s="145" t="s">
        <v>159</v>
      </c>
    </row>
    <row r="402" spans="2:65" s="10" customFormat="1">
      <c r="B402" s="137"/>
      <c r="D402" s="138" t="s">
        <v>166</v>
      </c>
      <c r="E402" s="139" t="s">
        <v>1</v>
      </c>
      <c r="F402" s="140" t="s">
        <v>346</v>
      </c>
      <c r="H402" s="139" t="s">
        <v>1</v>
      </c>
      <c r="I402" s="141"/>
      <c r="L402" s="137"/>
      <c r="M402" s="142"/>
      <c r="T402" s="143"/>
      <c r="AT402" s="139" t="s">
        <v>166</v>
      </c>
      <c r="AU402" s="139" t="s">
        <v>6</v>
      </c>
      <c r="AV402" s="10" t="s">
        <v>6</v>
      </c>
      <c r="AW402" s="10" t="s">
        <v>31</v>
      </c>
      <c r="AX402" s="10" t="s">
        <v>76</v>
      </c>
      <c r="AY402" s="139" t="s">
        <v>159</v>
      </c>
    </row>
    <row r="403" spans="2:65" s="11" customFormat="1">
      <c r="B403" s="144"/>
      <c r="D403" s="138" t="s">
        <v>166</v>
      </c>
      <c r="E403" s="145" t="s">
        <v>1</v>
      </c>
      <c r="F403" s="146" t="s">
        <v>451</v>
      </c>
      <c r="H403" s="147">
        <v>1.706</v>
      </c>
      <c r="I403" s="148"/>
      <c r="L403" s="144"/>
      <c r="M403" s="149"/>
      <c r="T403" s="150"/>
      <c r="AT403" s="145" t="s">
        <v>166</v>
      </c>
      <c r="AU403" s="145" t="s">
        <v>6</v>
      </c>
      <c r="AV403" s="11" t="s">
        <v>85</v>
      </c>
      <c r="AW403" s="11" t="s">
        <v>31</v>
      </c>
      <c r="AX403" s="11" t="s">
        <v>76</v>
      </c>
      <c r="AY403" s="145" t="s">
        <v>159</v>
      </c>
    </row>
    <row r="404" spans="2:65" s="10" customFormat="1">
      <c r="B404" s="137"/>
      <c r="D404" s="138" t="s">
        <v>166</v>
      </c>
      <c r="E404" s="139" t="s">
        <v>1</v>
      </c>
      <c r="F404" s="140" t="s">
        <v>348</v>
      </c>
      <c r="H404" s="139" t="s">
        <v>1</v>
      </c>
      <c r="I404" s="141"/>
      <c r="L404" s="137"/>
      <c r="M404" s="142"/>
      <c r="T404" s="143"/>
      <c r="AT404" s="139" t="s">
        <v>166</v>
      </c>
      <c r="AU404" s="139" t="s">
        <v>6</v>
      </c>
      <c r="AV404" s="10" t="s">
        <v>6</v>
      </c>
      <c r="AW404" s="10" t="s">
        <v>31</v>
      </c>
      <c r="AX404" s="10" t="s">
        <v>76</v>
      </c>
      <c r="AY404" s="139" t="s">
        <v>159</v>
      </c>
    </row>
    <row r="405" spans="2:65" s="11" customFormat="1">
      <c r="B405" s="144"/>
      <c r="D405" s="138" t="s">
        <v>166</v>
      </c>
      <c r="E405" s="145" t="s">
        <v>1</v>
      </c>
      <c r="F405" s="146" t="s">
        <v>452</v>
      </c>
      <c r="H405" s="147">
        <v>0.65100000000000002</v>
      </c>
      <c r="I405" s="148"/>
      <c r="L405" s="144"/>
      <c r="M405" s="149"/>
      <c r="T405" s="150"/>
      <c r="AT405" s="145" t="s">
        <v>166</v>
      </c>
      <c r="AU405" s="145" t="s">
        <v>6</v>
      </c>
      <c r="AV405" s="11" t="s">
        <v>85</v>
      </c>
      <c r="AW405" s="11" t="s">
        <v>31</v>
      </c>
      <c r="AX405" s="11" t="s">
        <v>76</v>
      </c>
      <c r="AY405" s="145" t="s">
        <v>159</v>
      </c>
    </row>
    <row r="406" spans="2:65" s="10" customFormat="1">
      <c r="B406" s="137"/>
      <c r="D406" s="138" t="s">
        <v>166</v>
      </c>
      <c r="E406" s="139" t="s">
        <v>1</v>
      </c>
      <c r="F406" s="140" t="s">
        <v>327</v>
      </c>
      <c r="H406" s="139" t="s">
        <v>1</v>
      </c>
      <c r="I406" s="141"/>
      <c r="L406" s="137"/>
      <c r="M406" s="142"/>
      <c r="T406" s="143"/>
      <c r="AT406" s="139" t="s">
        <v>166</v>
      </c>
      <c r="AU406" s="139" t="s">
        <v>6</v>
      </c>
      <c r="AV406" s="10" t="s">
        <v>6</v>
      </c>
      <c r="AW406" s="10" t="s">
        <v>31</v>
      </c>
      <c r="AX406" s="10" t="s">
        <v>76</v>
      </c>
      <c r="AY406" s="139" t="s">
        <v>159</v>
      </c>
    </row>
    <row r="407" spans="2:65" s="11" customFormat="1">
      <c r="B407" s="144"/>
      <c r="D407" s="138" t="s">
        <v>166</v>
      </c>
      <c r="E407" s="145" t="s">
        <v>1</v>
      </c>
      <c r="F407" s="146" t="s">
        <v>453</v>
      </c>
      <c r="H407" s="147">
        <v>1.5149999999999999</v>
      </c>
      <c r="I407" s="148"/>
      <c r="L407" s="144"/>
      <c r="M407" s="149"/>
      <c r="T407" s="150"/>
      <c r="AT407" s="145" t="s">
        <v>166</v>
      </c>
      <c r="AU407" s="145" t="s">
        <v>6</v>
      </c>
      <c r="AV407" s="11" t="s">
        <v>85</v>
      </c>
      <c r="AW407" s="11" t="s">
        <v>31</v>
      </c>
      <c r="AX407" s="11" t="s">
        <v>76</v>
      </c>
      <c r="AY407" s="145" t="s">
        <v>159</v>
      </c>
    </row>
    <row r="408" spans="2:65" s="10" customFormat="1">
      <c r="B408" s="137"/>
      <c r="D408" s="138" t="s">
        <v>166</v>
      </c>
      <c r="E408" s="139" t="s">
        <v>1</v>
      </c>
      <c r="F408" s="140" t="s">
        <v>360</v>
      </c>
      <c r="H408" s="139" t="s">
        <v>1</v>
      </c>
      <c r="I408" s="141"/>
      <c r="L408" s="137"/>
      <c r="M408" s="142"/>
      <c r="T408" s="143"/>
      <c r="AT408" s="139" t="s">
        <v>166</v>
      </c>
      <c r="AU408" s="139" t="s">
        <v>6</v>
      </c>
      <c r="AV408" s="10" t="s">
        <v>6</v>
      </c>
      <c r="AW408" s="10" t="s">
        <v>31</v>
      </c>
      <c r="AX408" s="10" t="s">
        <v>76</v>
      </c>
      <c r="AY408" s="139" t="s">
        <v>159</v>
      </c>
    </row>
    <row r="409" spans="2:65" s="11" customFormat="1">
      <c r="B409" s="144"/>
      <c r="D409" s="138" t="s">
        <v>166</v>
      </c>
      <c r="E409" s="145" t="s">
        <v>1</v>
      </c>
      <c r="F409" s="146" t="s">
        <v>454</v>
      </c>
      <c r="H409" s="147">
        <v>0.72199999999999998</v>
      </c>
      <c r="I409" s="148"/>
      <c r="L409" s="144"/>
      <c r="M409" s="149"/>
      <c r="T409" s="150"/>
      <c r="AT409" s="145" t="s">
        <v>166</v>
      </c>
      <c r="AU409" s="145" t="s">
        <v>6</v>
      </c>
      <c r="AV409" s="11" t="s">
        <v>85</v>
      </c>
      <c r="AW409" s="11" t="s">
        <v>31</v>
      </c>
      <c r="AX409" s="11" t="s">
        <v>76</v>
      </c>
      <c r="AY409" s="145" t="s">
        <v>159</v>
      </c>
    </row>
    <row r="410" spans="2:65" s="12" customFormat="1">
      <c r="B410" s="151"/>
      <c r="D410" s="138" t="s">
        <v>166</v>
      </c>
      <c r="E410" s="152" t="s">
        <v>1</v>
      </c>
      <c r="F410" s="153" t="s">
        <v>171</v>
      </c>
      <c r="H410" s="154">
        <v>16.913</v>
      </c>
      <c r="I410" s="155"/>
      <c r="L410" s="151"/>
      <c r="M410" s="156"/>
      <c r="T410" s="157"/>
      <c r="AT410" s="152" t="s">
        <v>166</v>
      </c>
      <c r="AU410" s="152" t="s">
        <v>6</v>
      </c>
      <c r="AV410" s="12" t="s">
        <v>164</v>
      </c>
      <c r="AW410" s="12" t="s">
        <v>31</v>
      </c>
      <c r="AX410" s="12" t="s">
        <v>6</v>
      </c>
      <c r="AY410" s="152" t="s">
        <v>159</v>
      </c>
    </row>
    <row r="411" spans="2:65" s="1" customFormat="1" ht="16.5" customHeight="1">
      <c r="B411" s="122"/>
      <c r="C411" s="123" t="s">
        <v>455</v>
      </c>
      <c r="D411" s="123" t="s">
        <v>160</v>
      </c>
      <c r="E411" s="124" t="s">
        <v>456</v>
      </c>
      <c r="F411" s="125" t="s">
        <v>457</v>
      </c>
      <c r="G411" s="126" t="s">
        <v>448</v>
      </c>
      <c r="H411" s="127">
        <v>7.1999999999999995E-2</v>
      </c>
      <c r="I411" s="128"/>
      <c r="J411" s="129">
        <f>ROUND(I411*H411,0)</f>
        <v>0</v>
      </c>
      <c r="K411" s="130"/>
      <c r="L411" s="29"/>
      <c r="M411" s="131" t="s">
        <v>1</v>
      </c>
      <c r="N411" s="132" t="s">
        <v>41</v>
      </c>
      <c r="P411" s="133">
        <f>O411*H411</f>
        <v>0</v>
      </c>
      <c r="Q411" s="133">
        <v>0</v>
      </c>
      <c r="R411" s="133">
        <f>Q411*H411</f>
        <v>0</v>
      </c>
      <c r="S411" s="133">
        <v>2.5</v>
      </c>
      <c r="T411" s="134">
        <f>S411*H411</f>
        <v>0.18</v>
      </c>
      <c r="AR411" s="135" t="s">
        <v>164</v>
      </c>
      <c r="AT411" s="135" t="s">
        <v>160</v>
      </c>
      <c r="AU411" s="135" t="s">
        <v>6</v>
      </c>
      <c r="AY411" s="15" t="s">
        <v>159</v>
      </c>
      <c r="BE411" s="136">
        <f>IF(N411="základní",J411,0)</f>
        <v>0</v>
      </c>
      <c r="BF411" s="136">
        <f>IF(N411="snížená",J411,0)</f>
        <v>0</v>
      </c>
      <c r="BG411" s="136">
        <f>IF(N411="zákl. přenesená",J411,0)</f>
        <v>0</v>
      </c>
      <c r="BH411" s="136">
        <f>IF(N411="sníž. přenesená",J411,0)</f>
        <v>0</v>
      </c>
      <c r="BI411" s="136">
        <f>IF(N411="nulová",J411,0)</f>
        <v>0</v>
      </c>
      <c r="BJ411" s="15" t="s">
        <v>6</v>
      </c>
      <c r="BK411" s="136">
        <f>ROUND(I411*H411,0)</f>
        <v>0</v>
      </c>
      <c r="BL411" s="15" t="s">
        <v>164</v>
      </c>
      <c r="BM411" s="135" t="s">
        <v>458</v>
      </c>
    </row>
    <row r="412" spans="2:65" s="10" customFormat="1">
      <c r="B412" s="137"/>
      <c r="D412" s="138" t="s">
        <v>166</v>
      </c>
      <c r="E412" s="139" t="s">
        <v>1</v>
      </c>
      <c r="F412" s="140" t="s">
        <v>459</v>
      </c>
      <c r="H412" s="139" t="s">
        <v>1</v>
      </c>
      <c r="I412" s="141"/>
      <c r="L412" s="137"/>
      <c r="M412" s="142"/>
      <c r="T412" s="143"/>
      <c r="AT412" s="139" t="s">
        <v>166</v>
      </c>
      <c r="AU412" s="139" t="s">
        <v>6</v>
      </c>
      <c r="AV412" s="10" t="s">
        <v>6</v>
      </c>
      <c r="AW412" s="10" t="s">
        <v>31</v>
      </c>
      <c r="AX412" s="10" t="s">
        <v>76</v>
      </c>
      <c r="AY412" s="139" t="s">
        <v>159</v>
      </c>
    </row>
    <row r="413" spans="2:65" s="11" customFormat="1">
      <c r="B413" s="144"/>
      <c r="D413" s="138" t="s">
        <v>166</v>
      </c>
      <c r="E413" s="145" t="s">
        <v>1</v>
      </c>
      <c r="F413" s="146" t="s">
        <v>460</v>
      </c>
      <c r="H413" s="147">
        <v>7.1999999999999995E-2</v>
      </c>
      <c r="I413" s="148"/>
      <c r="L413" s="144"/>
      <c r="M413" s="149"/>
      <c r="T413" s="150"/>
      <c r="AT413" s="145" t="s">
        <v>166</v>
      </c>
      <c r="AU413" s="145" t="s">
        <v>6</v>
      </c>
      <c r="AV413" s="11" t="s">
        <v>85</v>
      </c>
      <c r="AW413" s="11" t="s">
        <v>31</v>
      </c>
      <c r="AX413" s="11" t="s">
        <v>6</v>
      </c>
      <c r="AY413" s="145" t="s">
        <v>159</v>
      </c>
    </row>
    <row r="414" spans="2:65" s="1" customFormat="1" ht="24.2" customHeight="1">
      <c r="B414" s="122"/>
      <c r="C414" s="123" t="s">
        <v>461</v>
      </c>
      <c r="D414" s="123" t="s">
        <v>160</v>
      </c>
      <c r="E414" s="124" t="s">
        <v>462</v>
      </c>
      <c r="F414" s="125" t="s">
        <v>463</v>
      </c>
      <c r="G414" s="126" t="s">
        <v>179</v>
      </c>
      <c r="H414" s="127">
        <v>121.04</v>
      </c>
      <c r="I414" s="128"/>
      <c r="J414" s="129">
        <f>ROUND(I414*H414,0)</f>
        <v>0</v>
      </c>
      <c r="K414" s="130"/>
      <c r="L414" s="29"/>
      <c r="M414" s="131" t="s">
        <v>1</v>
      </c>
      <c r="N414" s="132" t="s">
        <v>41</v>
      </c>
      <c r="P414" s="133">
        <f>O414*H414</f>
        <v>0</v>
      </c>
      <c r="Q414" s="133">
        <v>0</v>
      </c>
      <c r="R414" s="133">
        <f>Q414*H414</f>
        <v>0</v>
      </c>
      <c r="S414" s="133">
        <v>2.5000000000000001E-3</v>
      </c>
      <c r="T414" s="134">
        <f>S414*H414</f>
        <v>0.30260000000000004</v>
      </c>
      <c r="AR414" s="135" t="s">
        <v>164</v>
      </c>
      <c r="AT414" s="135" t="s">
        <v>160</v>
      </c>
      <c r="AU414" s="135" t="s">
        <v>6</v>
      </c>
      <c r="AY414" s="15" t="s">
        <v>159</v>
      </c>
      <c r="BE414" s="136">
        <f>IF(N414="základní",J414,0)</f>
        <v>0</v>
      </c>
      <c r="BF414" s="136">
        <f>IF(N414="snížená",J414,0)</f>
        <v>0</v>
      </c>
      <c r="BG414" s="136">
        <f>IF(N414="zákl. přenesená",J414,0)</f>
        <v>0</v>
      </c>
      <c r="BH414" s="136">
        <f>IF(N414="sníž. přenesená",J414,0)</f>
        <v>0</v>
      </c>
      <c r="BI414" s="136">
        <f>IF(N414="nulová",J414,0)</f>
        <v>0</v>
      </c>
      <c r="BJ414" s="15" t="s">
        <v>6</v>
      </c>
      <c r="BK414" s="136">
        <f>ROUND(I414*H414,0)</f>
        <v>0</v>
      </c>
      <c r="BL414" s="15" t="s">
        <v>164</v>
      </c>
      <c r="BM414" s="135" t="s">
        <v>464</v>
      </c>
    </row>
    <row r="415" spans="2:65" s="10" customFormat="1">
      <c r="B415" s="137"/>
      <c r="D415" s="138" t="s">
        <v>166</v>
      </c>
      <c r="E415" s="139" t="s">
        <v>1</v>
      </c>
      <c r="F415" s="140" t="s">
        <v>167</v>
      </c>
      <c r="H415" s="139" t="s">
        <v>1</v>
      </c>
      <c r="I415" s="141"/>
      <c r="L415" s="137"/>
      <c r="M415" s="142"/>
      <c r="T415" s="143"/>
      <c r="AT415" s="139" t="s">
        <v>166</v>
      </c>
      <c r="AU415" s="139" t="s">
        <v>6</v>
      </c>
      <c r="AV415" s="10" t="s">
        <v>6</v>
      </c>
      <c r="AW415" s="10" t="s">
        <v>31</v>
      </c>
      <c r="AX415" s="10" t="s">
        <v>76</v>
      </c>
      <c r="AY415" s="139" t="s">
        <v>159</v>
      </c>
    </row>
    <row r="416" spans="2:65" s="10" customFormat="1">
      <c r="B416" s="137"/>
      <c r="D416" s="138" t="s">
        <v>166</v>
      </c>
      <c r="E416" s="139" t="s">
        <v>1</v>
      </c>
      <c r="F416" s="140" t="s">
        <v>325</v>
      </c>
      <c r="H416" s="139" t="s">
        <v>1</v>
      </c>
      <c r="I416" s="141"/>
      <c r="L416" s="137"/>
      <c r="M416" s="142"/>
      <c r="T416" s="143"/>
      <c r="AT416" s="139" t="s">
        <v>166</v>
      </c>
      <c r="AU416" s="139" t="s">
        <v>6</v>
      </c>
      <c r="AV416" s="10" t="s">
        <v>6</v>
      </c>
      <c r="AW416" s="10" t="s">
        <v>31</v>
      </c>
      <c r="AX416" s="10" t="s">
        <v>76</v>
      </c>
      <c r="AY416" s="139" t="s">
        <v>159</v>
      </c>
    </row>
    <row r="417" spans="2:65" s="11" customFormat="1">
      <c r="B417" s="144"/>
      <c r="D417" s="138" t="s">
        <v>166</v>
      </c>
      <c r="E417" s="145" t="s">
        <v>1</v>
      </c>
      <c r="F417" s="146" t="s">
        <v>341</v>
      </c>
      <c r="H417" s="147">
        <v>94.76</v>
      </c>
      <c r="I417" s="148"/>
      <c r="L417" s="144"/>
      <c r="M417" s="149"/>
      <c r="T417" s="150"/>
      <c r="AT417" s="145" t="s">
        <v>166</v>
      </c>
      <c r="AU417" s="145" t="s">
        <v>6</v>
      </c>
      <c r="AV417" s="11" t="s">
        <v>85</v>
      </c>
      <c r="AW417" s="11" t="s">
        <v>31</v>
      </c>
      <c r="AX417" s="11" t="s">
        <v>76</v>
      </c>
      <c r="AY417" s="145" t="s">
        <v>159</v>
      </c>
    </row>
    <row r="418" spans="2:65" s="10" customFormat="1">
      <c r="B418" s="137"/>
      <c r="D418" s="138" t="s">
        <v>166</v>
      </c>
      <c r="E418" s="139" t="s">
        <v>1</v>
      </c>
      <c r="F418" s="140" t="s">
        <v>346</v>
      </c>
      <c r="H418" s="139" t="s">
        <v>1</v>
      </c>
      <c r="I418" s="141"/>
      <c r="L418" s="137"/>
      <c r="M418" s="142"/>
      <c r="T418" s="143"/>
      <c r="AT418" s="139" t="s">
        <v>166</v>
      </c>
      <c r="AU418" s="139" t="s">
        <v>6</v>
      </c>
      <c r="AV418" s="10" t="s">
        <v>6</v>
      </c>
      <c r="AW418" s="10" t="s">
        <v>31</v>
      </c>
      <c r="AX418" s="10" t="s">
        <v>76</v>
      </c>
      <c r="AY418" s="139" t="s">
        <v>159</v>
      </c>
    </row>
    <row r="419" spans="2:65" s="11" customFormat="1">
      <c r="B419" s="144"/>
      <c r="D419" s="138" t="s">
        <v>166</v>
      </c>
      <c r="E419" s="145" t="s">
        <v>1</v>
      </c>
      <c r="F419" s="146" t="s">
        <v>434</v>
      </c>
      <c r="H419" s="147">
        <v>11.37</v>
      </c>
      <c r="I419" s="148"/>
      <c r="L419" s="144"/>
      <c r="M419" s="149"/>
      <c r="T419" s="150"/>
      <c r="AT419" s="145" t="s">
        <v>166</v>
      </c>
      <c r="AU419" s="145" t="s">
        <v>6</v>
      </c>
      <c r="AV419" s="11" t="s">
        <v>85</v>
      </c>
      <c r="AW419" s="11" t="s">
        <v>31</v>
      </c>
      <c r="AX419" s="11" t="s">
        <v>76</v>
      </c>
      <c r="AY419" s="145" t="s">
        <v>159</v>
      </c>
    </row>
    <row r="420" spans="2:65" s="10" customFormat="1">
      <c r="B420" s="137"/>
      <c r="D420" s="138" t="s">
        <v>166</v>
      </c>
      <c r="E420" s="139" t="s">
        <v>1</v>
      </c>
      <c r="F420" s="140" t="s">
        <v>327</v>
      </c>
      <c r="H420" s="139" t="s">
        <v>1</v>
      </c>
      <c r="I420" s="141"/>
      <c r="L420" s="137"/>
      <c r="M420" s="142"/>
      <c r="T420" s="143"/>
      <c r="AT420" s="139" t="s">
        <v>166</v>
      </c>
      <c r="AU420" s="139" t="s">
        <v>6</v>
      </c>
      <c r="AV420" s="10" t="s">
        <v>6</v>
      </c>
      <c r="AW420" s="10" t="s">
        <v>31</v>
      </c>
      <c r="AX420" s="10" t="s">
        <v>76</v>
      </c>
      <c r="AY420" s="139" t="s">
        <v>159</v>
      </c>
    </row>
    <row r="421" spans="2:65" s="11" customFormat="1">
      <c r="B421" s="144"/>
      <c r="D421" s="138" t="s">
        <v>166</v>
      </c>
      <c r="E421" s="145" t="s">
        <v>1</v>
      </c>
      <c r="F421" s="146" t="s">
        <v>444</v>
      </c>
      <c r="H421" s="147">
        <v>10.1</v>
      </c>
      <c r="I421" s="148"/>
      <c r="L421" s="144"/>
      <c r="M421" s="149"/>
      <c r="T421" s="150"/>
      <c r="AT421" s="145" t="s">
        <v>166</v>
      </c>
      <c r="AU421" s="145" t="s">
        <v>6</v>
      </c>
      <c r="AV421" s="11" t="s">
        <v>85</v>
      </c>
      <c r="AW421" s="11" t="s">
        <v>31</v>
      </c>
      <c r="AX421" s="11" t="s">
        <v>76</v>
      </c>
      <c r="AY421" s="145" t="s">
        <v>159</v>
      </c>
    </row>
    <row r="422" spans="2:65" s="10" customFormat="1">
      <c r="B422" s="137"/>
      <c r="D422" s="138" t="s">
        <v>166</v>
      </c>
      <c r="E422" s="139" t="s">
        <v>1</v>
      </c>
      <c r="F422" s="140" t="s">
        <v>360</v>
      </c>
      <c r="H422" s="139" t="s">
        <v>1</v>
      </c>
      <c r="I422" s="141"/>
      <c r="L422" s="137"/>
      <c r="M422" s="142"/>
      <c r="T422" s="143"/>
      <c r="AT422" s="139" t="s">
        <v>166</v>
      </c>
      <c r="AU422" s="139" t="s">
        <v>6</v>
      </c>
      <c r="AV422" s="10" t="s">
        <v>6</v>
      </c>
      <c r="AW422" s="10" t="s">
        <v>31</v>
      </c>
      <c r="AX422" s="10" t="s">
        <v>76</v>
      </c>
      <c r="AY422" s="139" t="s">
        <v>159</v>
      </c>
    </row>
    <row r="423" spans="2:65" s="11" customFormat="1">
      <c r="B423" s="144"/>
      <c r="D423" s="138" t="s">
        <v>166</v>
      </c>
      <c r="E423" s="145" t="s">
        <v>1</v>
      </c>
      <c r="F423" s="146" t="s">
        <v>436</v>
      </c>
      <c r="H423" s="147">
        <v>4.8099999999999996</v>
      </c>
      <c r="I423" s="148"/>
      <c r="L423" s="144"/>
      <c r="M423" s="149"/>
      <c r="T423" s="150"/>
      <c r="AT423" s="145" t="s">
        <v>166</v>
      </c>
      <c r="AU423" s="145" t="s">
        <v>6</v>
      </c>
      <c r="AV423" s="11" t="s">
        <v>85</v>
      </c>
      <c r="AW423" s="11" t="s">
        <v>31</v>
      </c>
      <c r="AX423" s="11" t="s">
        <v>76</v>
      </c>
      <c r="AY423" s="145" t="s">
        <v>159</v>
      </c>
    </row>
    <row r="424" spans="2:65" s="12" customFormat="1">
      <c r="B424" s="151"/>
      <c r="D424" s="138" t="s">
        <v>166</v>
      </c>
      <c r="E424" s="152" t="s">
        <v>1</v>
      </c>
      <c r="F424" s="153" t="s">
        <v>171</v>
      </c>
      <c r="H424" s="154">
        <v>121.04</v>
      </c>
      <c r="I424" s="155"/>
      <c r="L424" s="151"/>
      <c r="M424" s="156"/>
      <c r="T424" s="157"/>
      <c r="AT424" s="152" t="s">
        <v>166</v>
      </c>
      <c r="AU424" s="152" t="s">
        <v>6</v>
      </c>
      <c r="AV424" s="12" t="s">
        <v>164</v>
      </c>
      <c r="AW424" s="12" t="s">
        <v>31</v>
      </c>
      <c r="AX424" s="12" t="s">
        <v>6</v>
      </c>
      <c r="AY424" s="152" t="s">
        <v>159</v>
      </c>
    </row>
    <row r="425" spans="2:65" s="1" customFormat="1" ht="24.2" customHeight="1">
      <c r="B425" s="122"/>
      <c r="C425" s="123" t="s">
        <v>465</v>
      </c>
      <c r="D425" s="123" t="s">
        <v>160</v>
      </c>
      <c r="E425" s="124" t="s">
        <v>466</v>
      </c>
      <c r="F425" s="125" t="s">
        <v>467</v>
      </c>
      <c r="G425" s="126" t="s">
        <v>291</v>
      </c>
      <c r="H425" s="127">
        <v>2.4</v>
      </c>
      <c r="I425" s="128"/>
      <c r="J425" s="129">
        <f>ROUND(I425*H425,0)</f>
        <v>0</v>
      </c>
      <c r="K425" s="130"/>
      <c r="L425" s="29"/>
      <c r="M425" s="131" t="s">
        <v>1</v>
      </c>
      <c r="N425" s="132" t="s">
        <v>41</v>
      </c>
      <c r="P425" s="133">
        <f>O425*H425</f>
        <v>0</v>
      </c>
      <c r="Q425" s="133">
        <v>0</v>
      </c>
      <c r="R425" s="133">
        <f>Q425*H425</f>
        <v>0</v>
      </c>
      <c r="S425" s="133">
        <v>4.2000000000000003E-2</v>
      </c>
      <c r="T425" s="134">
        <f>S425*H425</f>
        <v>0.1008</v>
      </c>
      <c r="AR425" s="135" t="s">
        <v>164</v>
      </c>
      <c r="AT425" s="135" t="s">
        <v>160</v>
      </c>
      <c r="AU425" s="135" t="s">
        <v>6</v>
      </c>
      <c r="AY425" s="15" t="s">
        <v>159</v>
      </c>
      <c r="BE425" s="136">
        <f>IF(N425="základní",J425,0)</f>
        <v>0</v>
      </c>
      <c r="BF425" s="136">
        <f>IF(N425="snížená",J425,0)</f>
        <v>0</v>
      </c>
      <c r="BG425" s="136">
        <f>IF(N425="zákl. přenesená",J425,0)</f>
        <v>0</v>
      </c>
      <c r="BH425" s="136">
        <f>IF(N425="sníž. přenesená",J425,0)</f>
        <v>0</v>
      </c>
      <c r="BI425" s="136">
        <f>IF(N425="nulová",J425,0)</f>
        <v>0</v>
      </c>
      <c r="BJ425" s="15" t="s">
        <v>6</v>
      </c>
      <c r="BK425" s="136">
        <f>ROUND(I425*H425,0)</f>
        <v>0</v>
      </c>
      <c r="BL425" s="15" t="s">
        <v>164</v>
      </c>
      <c r="BM425" s="135" t="s">
        <v>468</v>
      </c>
    </row>
    <row r="426" spans="2:65" s="10" customFormat="1">
      <c r="B426" s="137"/>
      <c r="D426" s="138" t="s">
        <v>166</v>
      </c>
      <c r="E426" s="139" t="s">
        <v>1</v>
      </c>
      <c r="F426" s="140" t="s">
        <v>169</v>
      </c>
      <c r="H426" s="139" t="s">
        <v>1</v>
      </c>
      <c r="I426" s="141"/>
      <c r="L426" s="137"/>
      <c r="M426" s="142"/>
      <c r="T426" s="143"/>
      <c r="AT426" s="139" t="s">
        <v>166</v>
      </c>
      <c r="AU426" s="139" t="s">
        <v>6</v>
      </c>
      <c r="AV426" s="10" t="s">
        <v>6</v>
      </c>
      <c r="AW426" s="10" t="s">
        <v>31</v>
      </c>
      <c r="AX426" s="10" t="s">
        <v>76</v>
      </c>
      <c r="AY426" s="139" t="s">
        <v>159</v>
      </c>
    </row>
    <row r="427" spans="2:65" s="11" customFormat="1">
      <c r="B427" s="144"/>
      <c r="D427" s="138" t="s">
        <v>166</v>
      </c>
      <c r="E427" s="145" t="s">
        <v>1</v>
      </c>
      <c r="F427" s="146" t="s">
        <v>469</v>
      </c>
      <c r="H427" s="147">
        <v>2.4</v>
      </c>
      <c r="I427" s="148"/>
      <c r="L427" s="144"/>
      <c r="M427" s="149"/>
      <c r="T427" s="150"/>
      <c r="AT427" s="145" t="s">
        <v>166</v>
      </c>
      <c r="AU427" s="145" t="s">
        <v>6</v>
      </c>
      <c r="AV427" s="11" t="s">
        <v>85</v>
      </c>
      <c r="AW427" s="11" t="s">
        <v>31</v>
      </c>
      <c r="AX427" s="11" t="s">
        <v>6</v>
      </c>
      <c r="AY427" s="145" t="s">
        <v>159</v>
      </c>
    </row>
    <row r="428" spans="2:65" s="1" customFormat="1" ht="21.75" customHeight="1">
      <c r="B428" s="122"/>
      <c r="C428" s="123" t="s">
        <v>470</v>
      </c>
      <c r="D428" s="123" t="s">
        <v>160</v>
      </c>
      <c r="E428" s="124" t="s">
        <v>471</v>
      </c>
      <c r="F428" s="125" t="s">
        <v>472</v>
      </c>
      <c r="G428" s="126" t="s">
        <v>448</v>
      </c>
      <c r="H428" s="127">
        <v>0.52800000000000002</v>
      </c>
      <c r="I428" s="128"/>
      <c r="J428" s="129">
        <f>ROUND(I428*H428,0)</f>
        <v>0</v>
      </c>
      <c r="K428" s="130"/>
      <c r="L428" s="29"/>
      <c r="M428" s="131" t="s">
        <v>1</v>
      </c>
      <c r="N428" s="132" t="s">
        <v>41</v>
      </c>
      <c r="P428" s="133">
        <f>O428*H428</f>
        <v>0</v>
      </c>
      <c r="Q428" s="133">
        <v>0</v>
      </c>
      <c r="R428" s="133">
        <f>Q428*H428</f>
        <v>0</v>
      </c>
      <c r="S428" s="133">
        <v>1.8</v>
      </c>
      <c r="T428" s="134">
        <f>S428*H428</f>
        <v>0.95040000000000002</v>
      </c>
      <c r="AR428" s="135" t="s">
        <v>164</v>
      </c>
      <c r="AT428" s="135" t="s">
        <v>160</v>
      </c>
      <c r="AU428" s="135" t="s">
        <v>6</v>
      </c>
      <c r="AY428" s="15" t="s">
        <v>159</v>
      </c>
      <c r="BE428" s="136">
        <f>IF(N428="základní",J428,0)</f>
        <v>0</v>
      </c>
      <c r="BF428" s="136">
        <f>IF(N428="snížená",J428,0)</f>
        <v>0</v>
      </c>
      <c r="BG428" s="136">
        <f>IF(N428="zákl. přenesená",J428,0)</f>
        <v>0</v>
      </c>
      <c r="BH428" s="136">
        <f>IF(N428="sníž. přenesená",J428,0)</f>
        <v>0</v>
      </c>
      <c r="BI428" s="136">
        <f>IF(N428="nulová",J428,0)</f>
        <v>0</v>
      </c>
      <c r="BJ428" s="15" t="s">
        <v>6</v>
      </c>
      <c r="BK428" s="136">
        <f>ROUND(I428*H428,0)</f>
        <v>0</v>
      </c>
      <c r="BL428" s="15" t="s">
        <v>164</v>
      </c>
      <c r="BM428" s="135" t="s">
        <v>473</v>
      </c>
    </row>
    <row r="429" spans="2:65" s="10" customFormat="1">
      <c r="B429" s="137"/>
      <c r="D429" s="138" t="s">
        <v>166</v>
      </c>
      <c r="E429" s="139" t="s">
        <v>1</v>
      </c>
      <c r="F429" s="140" t="s">
        <v>169</v>
      </c>
      <c r="H429" s="139" t="s">
        <v>1</v>
      </c>
      <c r="I429" s="141"/>
      <c r="L429" s="137"/>
      <c r="M429" s="142"/>
      <c r="T429" s="143"/>
      <c r="AT429" s="139" t="s">
        <v>166</v>
      </c>
      <c r="AU429" s="139" t="s">
        <v>6</v>
      </c>
      <c r="AV429" s="10" t="s">
        <v>6</v>
      </c>
      <c r="AW429" s="10" t="s">
        <v>31</v>
      </c>
      <c r="AX429" s="10" t="s">
        <v>76</v>
      </c>
      <c r="AY429" s="139" t="s">
        <v>159</v>
      </c>
    </row>
    <row r="430" spans="2:65" s="11" customFormat="1">
      <c r="B430" s="144"/>
      <c r="D430" s="138" t="s">
        <v>166</v>
      </c>
      <c r="E430" s="145" t="s">
        <v>1</v>
      </c>
      <c r="F430" s="146" t="s">
        <v>474</v>
      </c>
      <c r="H430" s="147">
        <v>0.52800000000000002</v>
      </c>
      <c r="I430" s="148"/>
      <c r="L430" s="144"/>
      <c r="M430" s="149"/>
      <c r="T430" s="150"/>
      <c r="AT430" s="145" t="s">
        <v>166</v>
      </c>
      <c r="AU430" s="145" t="s">
        <v>6</v>
      </c>
      <c r="AV430" s="11" t="s">
        <v>85</v>
      </c>
      <c r="AW430" s="11" t="s">
        <v>31</v>
      </c>
      <c r="AX430" s="11" t="s">
        <v>6</v>
      </c>
      <c r="AY430" s="145" t="s">
        <v>159</v>
      </c>
    </row>
    <row r="431" spans="2:65" s="1" customFormat="1" ht="16.5" customHeight="1">
      <c r="B431" s="122"/>
      <c r="C431" s="123" t="s">
        <v>475</v>
      </c>
      <c r="D431" s="123" t="s">
        <v>160</v>
      </c>
      <c r="E431" s="124" t="s">
        <v>476</v>
      </c>
      <c r="F431" s="125" t="s">
        <v>477</v>
      </c>
      <c r="G431" s="126" t="s">
        <v>179</v>
      </c>
      <c r="H431" s="127">
        <v>4</v>
      </c>
      <c r="I431" s="128"/>
      <c r="J431" s="129">
        <f>ROUND(I431*H431,0)</f>
        <v>0</v>
      </c>
      <c r="K431" s="130"/>
      <c r="L431" s="29"/>
      <c r="M431" s="131" t="s">
        <v>1</v>
      </c>
      <c r="N431" s="132" t="s">
        <v>41</v>
      </c>
      <c r="P431" s="133">
        <f>O431*H431</f>
        <v>0</v>
      </c>
      <c r="Q431" s="133">
        <v>0</v>
      </c>
      <c r="R431" s="133">
        <f>Q431*H431</f>
        <v>0</v>
      </c>
      <c r="S431" s="133">
        <v>4.5999999999999999E-2</v>
      </c>
      <c r="T431" s="134">
        <f>S431*H431</f>
        <v>0.184</v>
      </c>
      <c r="AR431" s="135" t="s">
        <v>164</v>
      </c>
      <c r="AT431" s="135" t="s">
        <v>160</v>
      </c>
      <c r="AU431" s="135" t="s">
        <v>6</v>
      </c>
      <c r="AY431" s="15" t="s">
        <v>159</v>
      </c>
      <c r="BE431" s="136">
        <f>IF(N431="základní",J431,0)</f>
        <v>0</v>
      </c>
      <c r="BF431" s="136">
        <f>IF(N431="snížená",J431,0)</f>
        <v>0</v>
      </c>
      <c r="BG431" s="136">
        <f>IF(N431="zákl. přenesená",J431,0)</f>
        <v>0</v>
      </c>
      <c r="BH431" s="136">
        <f>IF(N431="sníž. přenesená",J431,0)</f>
        <v>0</v>
      </c>
      <c r="BI431" s="136">
        <f>IF(N431="nulová",J431,0)</f>
        <v>0</v>
      </c>
      <c r="BJ431" s="15" t="s">
        <v>6</v>
      </c>
      <c r="BK431" s="136">
        <f>ROUND(I431*H431,0)</f>
        <v>0</v>
      </c>
      <c r="BL431" s="15" t="s">
        <v>164</v>
      </c>
      <c r="BM431" s="135" t="s">
        <v>478</v>
      </c>
    </row>
    <row r="432" spans="2:65" s="10" customFormat="1">
      <c r="B432" s="137"/>
      <c r="D432" s="138" t="s">
        <v>166</v>
      </c>
      <c r="E432" s="139" t="s">
        <v>1</v>
      </c>
      <c r="F432" s="140" t="s">
        <v>167</v>
      </c>
      <c r="H432" s="139" t="s">
        <v>1</v>
      </c>
      <c r="I432" s="141"/>
      <c r="L432" s="137"/>
      <c r="M432" s="142"/>
      <c r="T432" s="143"/>
      <c r="AT432" s="139" t="s">
        <v>166</v>
      </c>
      <c r="AU432" s="139" t="s">
        <v>6</v>
      </c>
      <c r="AV432" s="10" t="s">
        <v>6</v>
      </c>
      <c r="AW432" s="10" t="s">
        <v>31</v>
      </c>
      <c r="AX432" s="10" t="s">
        <v>76</v>
      </c>
      <c r="AY432" s="139" t="s">
        <v>159</v>
      </c>
    </row>
    <row r="433" spans="2:65" s="10" customFormat="1">
      <c r="B433" s="137"/>
      <c r="D433" s="138" t="s">
        <v>166</v>
      </c>
      <c r="E433" s="139" t="s">
        <v>1</v>
      </c>
      <c r="F433" s="140" t="s">
        <v>360</v>
      </c>
      <c r="H433" s="139" t="s">
        <v>1</v>
      </c>
      <c r="I433" s="141"/>
      <c r="L433" s="137"/>
      <c r="M433" s="142"/>
      <c r="T433" s="143"/>
      <c r="AT433" s="139" t="s">
        <v>166</v>
      </c>
      <c r="AU433" s="139" t="s">
        <v>6</v>
      </c>
      <c r="AV433" s="10" t="s">
        <v>6</v>
      </c>
      <c r="AW433" s="10" t="s">
        <v>31</v>
      </c>
      <c r="AX433" s="10" t="s">
        <v>76</v>
      </c>
      <c r="AY433" s="139" t="s">
        <v>159</v>
      </c>
    </row>
    <row r="434" spans="2:65" s="11" customFormat="1">
      <c r="B434" s="144"/>
      <c r="D434" s="138" t="s">
        <v>166</v>
      </c>
      <c r="E434" s="145" t="s">
        <v>1</v>
      </c>
      <c r="F434" s="146" t="s">
        <v>231</v>
      </c>
      <c r="H434" s="147">
        <v>4</v>
      </c>
      <c r="I434" s="148"/>
      <c r="L434" s="144"/>
      <c r="M434" s="149"/>
      <c r="T434" s="150"/>
      <c r="AT434" s="145" t="s">
        <v>166</v>
      </c>
      <c r="AU434" s="145" t="s">
        <v>6</v>
      </c>
      <c r="AV434" s="11" t="s">
        <v>85</v>
      </c>
      <c r="AW434" s="11" t="s">
        <v>31</v>
      </c>
      <c r="AX434" s="11" t="s">
        <v>6</v>
      </c>
      <c r="AY434" s="145" t="s">
        <v>159</v>
      </c>
    </row>
    <row r="435" spans="2:65" s="1" customFormat="1" ht="24.2" customHeight="1">
      <c r="B435" s="122"/>
      <c r="C435" s="123" t="s">
        <v>479</v>
      </c>
      <c r="D435" s="123" t="s">
        <v>160</v>
      </c>
      <c r="E435" s="124" t="s">
        <v>480</v>
      </c>
      <c r="F435" s="125" t="s">
        <v>481</v>
      </c>
      <c r="G435" s="126" t="s">
        <v>179</v>
      </c>
      <c r="H435" s="127">
        <v>39.06</v>
      </c>
      <c r="I435" s="128"/>
      <c r="J435" s="129">
        <f>ROUND(I435*H435,0)</f>
        <v>0</v>
      </c>
      <c r="K435" s="130"/>
      <c r="L435" s="29"/>
      <c r="M435" s="131" t="s">
        <v>1</v>
      </c>
      <c r="N435" s="132" t="s">
        <v>41</v>
      </c>
      <c r="P435" s="133">
        <f>O435*H435</f>
        <v>0</v>
      </c>
      <c r="Q435" s="133">
        <v>0</v>
      </c>
      <c r="R435" s="133">
        <f>Q435*H435</f>
        <v>0</v>
      </c>
      <c r="S435" s="133">
        <v>5.8999999999999997E-2</v>
      </c>
      <c r="T435" s="134">
        <f>S435*H435</f>
        <v>2.3045399999999998</v>
      </c>
      <c r="AR435" s="135" t="s">
        <v>164</v>
      </c>
      <c r="AT435" s="135" t="s">
        <v>160</v>
      </c>
      <c r="AU435" s="135" t="s">
        <v>6</v>
      </c>
      <c r="AY435" s="15" t="s">
        <v>159</v>
      </c>
      <c r="BE435" s="136">
        <f>IF(N435="základní",J435,0)</f>
        <v>0</v>
      </c>
      <c r="BF435" s="136">
        <f>IF(N435="snížená",J435,0)</f>
        <v>0</v>
      </c>
      <c r="BG435" s="136">
        <f>IF(N435="zákl. přenesená",J435,0)</f>
        <v>0</v>
      </c>
      <c r="BH435" s="136">
        <f>IF(N435="sníž. přenesená",J435,0)</f>
        <v>0</v>
      </c>
      <c r="BI435" s="136">
        <f>IF(N435="nulová",J435,0)</f>
        <v>0</v>
      </c>
      <c r="BJ435" s="15" t="s">
        <v>6</v>
      </c>
      <c r="BK435" s="136">
        <f>ROUND(I435*H435,0)</f>
        <v>0</v>
      </c>
      <c r="BL435" s="15" t="s">
        <v>164</v>
      </c>
      <c r="BM435" s="135" t="s">
        <v>482</v>
      </c>
    </row>
    <row r="436" spans="2:65" s="10" customFormat="1">
      <c r="B436" s="137"/>
      <c r="D436" s="138" t="s">
        <v>166</v>
      </c>
      <c r="E436" s="139" t="s">
        <v>1</v>
      </c>
      <c r="F436" s="140" t="s">
        <v>483</v>
      </c>
      <c r="H436" s="139" t="s">
        <v>1</v>
      </c>
      <c r="I436" s="141"/>
      <c r="L436" s="137"/>
      <c r="M436" s="142"/>
      <c r="T436" s="143"/>
      <c r="AT436" s="139" t="s">
        <v>166</v>
      </c>
      <c r="AU436" s="139" t="s">
        <v>6</v>
      </c>
      <c r="AV436" s="10" t="s">
        <v>6</v>
      </c>
      <c r="AW436" s="10" t="s">
        <v>31</v>
      </c>
      <c r="AX436" s="10" t="s">
        <v>76</v>
      </c>
      <c r="AY436" s="139" t="s">
        <v>159</v>
      </c>
    </row>
    <row r="437" spans="2:65" s="11" customFormat="1">
      <c r="B437" s="144"/>
      <c r="D437" s="138" t="s">
        <v>166</v>
      </c>
      <c r="E437" s="145" t="s">
        <v>1</v>
      </c>
      <c r="F437" s="146" t="s">
        <v>484</v>
      </c>
      <c r="H437" s="147">
        <v>39.06</v>
      </c>
      <c r="I437" s="148"/>
      <c r="L437" s="144"/>
      <c r="M437" s="149"/>
      <c r="T437" s="150"/>
      <c r="AT437" s="145" t="s">
        <v>166</v>
      </c>
      <c r="AU437" s="145" t="s">
        <v>6</v>
      </c>
      <c r="AV437" s="11" t="s">
        <v>85</v>
      </c>
      <c r="AW437" s="11" t="s">
        <v>31</v>
      </c>
      <c r="AX437" s="11" t="s">
        <v>6</v>
      </c>
      <c r="AY437" s="145" t="s">
        <v>159</v>
      </c>
    </row>
    <row r="438" spans="2:65" s="1" customFormat="1" ht="24.2" customHeight="1">
      <c r="B438" s="122"/>
      <c r="C438" s="123" t="s">
        <v>485</v>
      </c>
      <c r="D438" s="123" t="s">
        <v>160</v>
      </c>
      <c r="E438" s="124" t="s">
        <v>486</v>
      </c>
      <c r="F438" s="125" t="s">
        <v>487</v>
      </c>
      <c r="G438" s="126" t="s">
        <v>291</v>
      </c>
      <c r="H438" s="127">
        <v>5.7</v>
      </c>
      <c r="I438" s="128"/>
      <c r="J438" s="129">
        <f>ROUND(I438*H438,0)</f>
        <v>0</v>
      </c>
      <c r="K438" s="130"/>
      <c r="L438" s="29"/>
      <c r="M438" s="131" t="s">
        <v>1</v>
      </c>
      <c r="N438" s="132" t="s">
        <v>41</v>
      </c>
      <c r="P438" s="133">
        <f>O438*H438</f>
        <v>0</v>
      </c>
      <c r="Q438" s="133">
        <v>1.42E-3</v>
      </c>
      <c r="R438" s="133">
        <f>Q438*H438</f>
        <v>8.0940000000000005E-3</v>
      </c>
      <c r="S438" s="133">
        <v>2.9000000000000001E-2</v>
      </c>
      <c r="T438" s="134">
        <f>S438*H438</f>
        <v>0.1653</v>
      </c>
      <c r="AR438" s="135" t="s">
        <v>164</v>
      </c>
      <c r="AT438" s="135" t="s">
        <v>160</v>
      </c>
      <c r="AU438" s="135" t="s">
        <v>6</v>
      </c>
      <c r="AY438" s="15" t="s">
        <v>159</v>
      </c>
      <c r="BE438" s="136">
        <f>IF(N438="základní",J438,0)</f>
        <v>0</v>
      </c>
      <c r="BF438" s="136">
        <f>IF(N438="snížená",J438,0)</f>
        <v>0</v>
      </c>
      <c r="BG438" s="136">
        <f>IF(N438="zákl. přenesená",J438,0)</f>
        <v>0</v>
      </c>
      <c r="BH438" s="136">
        <f>IF(N438="sníž. přenesená",J438,0)</f>
        <v>0</v>
      </c>
      <c r="BI438" s="136">
        <f>IF(N438="nulová",J438,0)</f>
        <v>0</v>
      </c>
      <c r="BJ438" s="15" t="s">
        <v>6</v>
      </c>
      <c r="BK438" s="136">
        <f>ROUND(I438*H438,0)</f>
        <v>0</v>
      </c>
      <c r="BL438" s="15" t="s">
        <v>164</v>
      </c>
      <c r="BM438" s="135" t="s">
        <v>488</v>
      </c>
    </row>
    <row r="439" spans="2:65" s="10" customFormat="1">
      <c r="B439" s="137"/>
      <c r="D439" s="138" t="s">
        <v>166</v>
      </c>
      <c r="E439" s="139" t="s">
        <v>1</v>
      </c>
      <c r="F439" s="140" t="s">
        <v>489</v>
      </c>
      <c r="H439" s="139" t="s">
        <v>1</v>
      </c>
      <c r="I439" s="141"/>
      <c r="L439" s="137"/>
      <c r="M439" s="142"/>
      <c r="T439" s="143"/>
      <c r="AT439" s="139" t="s">
        <v>166</v>
      </c>
      <c r="AU439" s="139" t="s">
        <v>6</v>
      </c>
      <c r="AV439" s="10" t="s">
        <v>6</v>
      </c>
      <c r="AW439" s="10" t="s">
        <v>31</v>
      </c>
      <c r="AX439" s="10" t="s">
        <v>76</v>
      </c>
      <c r="AY439" s="139" t="s">
        <v>159</v>
      </c>
    </row>
    <row r="440" spans="2:65" s="11" customFormat="1">
      <c r="B440" s="144"/>
      <c r="D440" s="138" t="s">
        <v>166</v>
      </c>
      <c r="E440" s="145" t="s">
        <v>1</v>
      </c>
      <c r="F440" s="146" t="s">
        <v>490</v>
      </c>
      <c r="H440" s="147">
        <v>4.7</v>
      </c>
      <c r="I440" s="148"/>
      <c r="L440" s="144"/>
      <c r="M440" s="149"/>
      <c r="T440" s="150"/>
      <c r="AT440" s="145" t="s">
        <v>166</v>
      </c>
      <c r="AU440" s="145" t="s">
        <v>6</v>
      </c>
      <c r="AV440" s="11" t="s">
        <v>85</v>
      </c>
      <c r="AW440" s="11" t="s">
        <v>31</v>
      </c>
      <c r="AX440" s="11" t="s">
        <v>76</v>
      </c>
      <c r="AY440" s="145" t="s">
        <v>159</v>
      </c>
    </row>
    <row r="441" spans="2:65" s="10" customFormat="1">
      <c r="B441" s="137"/>
      <c r="D441" s="138" t="s">
        <v>166</v>
      </c>
      <c r="E441" s="139" t="s">
        <v>1</v>
      </c>
      <c r="F441" s="140" t="s">
        <v>491</v>
      </c>
      <c r="H441" s="139" t="s">
        <v>1</v>
      </c>
      <c r="I441" s="141"/>
      <c r="L441" s="137"/>
      <c r="M441" s="142"/>
      <c r="T441" s="143"/>
      <c r="AT441" s="139" t="s">
        <v>166</v>
      </c>
      <c r="AU441" s="139" t="s">
        <v>6</v>
      </c>
      <c r="AV441" s="10" t="s">
        <v>6</v>
      </c>
      <c r="AW441" s="10" t="s">
        <v>31</v>
      </c>
      <c r="AX441" s="10" t="s">
        <v>76</v>
      </c>
      <c r="AY441" s="139" t="s">
        <v>159</v>
      </c>
    </row>
    <row r="442" spans="2:65" s="11" customFormat="1">
      <c r="B442" s="144"/>
      <c r="D442" s="138" t="s">
        <v>166</v>
      </c>
      <c r="E442" s="145" t="s">
        <v>1</v>
      </c>
      <c r="F442" s="146" t="s">
        <v>492</v>
      </c>
      <c r="H442" s="147">
        <v>1</v>
      </c>
      <c r="I442" s="148"/>
      <c r="L442" s="144"/>
      <c r="M442" s="149"/>
      <c r="T442" s="150"/>
      <c r="AT442" s="145" t="s">
        <v>166</v>
      </c>
      <c r="AU442" s="145" t="s">
        <v>6</v>
      </c>
      <c r="AV442" s="11" t="s">
        <v>85</v>
      </c>
      <c r="AW442" s="11" t="s">
        <v>31</v>
      </c>
      <c r="AX442" s="11" t="s">
        <v>76</v>
      </c>
      <c r="AY442" s="145" t="s">
        <v>159</v>
      </c>
    </row>
    <row r="443" spans="2:65" s="12" customFormat="1">
      <c r="B443" s="151"/>
      <c r="D443" s="138" t="s">
        <v>166</v>
      </c>
      <c r="E443" s="152" t="s">
        <v>1</v>
      </c>
      <c r="F443" s="153" t="s">
        <v>171</v>
      </c>
      <c r="H443" s="154">
        <v>5.7</v>
      </c>
      <c r="I443" s="155"/>
      <c r="L443" s="151"/>
      <c r="M443" s="156"/>
      <c r="T443" s="157"/>
      <c r="AT443" s="152" t="s">
        <v>166</v>
      </c>
      <c r="AU443" s="152" t="s">
        <v>6</v>
      </c>
      <c r="AV443" s="12" t="s">
        <v>164</v>
      </c>
      <c r="AW443" s="12" t="s">
        <v>31</v>
      </c>
      <c r="AX443" s="12" t="s">
        <v>6</v>
      </c>
      <c r="AY443" s="152" t="s">
        <v>159</v>
      </c>
    </row>
    <row r="444" spans="2:65" s="1" customFormat="1" ht="16.5" customHeight="1">
      <c r="B444" s="122"/>
      <c r="C444" s="123" t="s">
        <v>493</v>
      </c>
      <c r="D444" s="123" t="s">
        <v>160</v>
      </c>
      <c r="E444" s="124" t="s">
        <v>494</v>
      </c>
      <c r="F444" s="125" t="s">
        <v>495</v>
      </c>
      <c r="G444" s="126" t="s">
        <v>291</v>
      </c>
      <c r="H444" s="127">
        <v>56.6</v>
      </c>
      <c r="I444" s="128"/>
      <c r="J444" s="129">
        <f>ROUND(I444*H444,0)</f>
        <v>0</v>
      </c>
      <c r="K444" s="130"/>
      <c r="L444" s="29"/>
      <c r="M444" s="131" t="s">
        <v>1</v>
      </c>
      <c r="N444" s="132" t="s">
        <v>41</v>
      </c>
      <c r="P444" s="133">
        <f>O444*H444</f>
        <v>0</v>
      </c>
      <c r="Q444" s="133">
        <v>0</v>
      </c>
      <c r="R444" s="133">
        <f>Q444*H444</f>
        <v>0</v>
      </c>
      <c r="S444" s="133">
        <v>7.0000000000000007E-2</v>
      </c>
      <c r="T444" s="134">
        <f>S444*H444</f>
        <v>3.9620000000000006</v>
      </c>
      <c r="AR444" s="135" t="s">
        <v>164</v>
      </c>
      <c r="AT444" s="135" t="s">
        <v>160</v>
      </c>
      <c r="AU444" s="135" t="s">
        <v>6</v>
      </c>
      <c r="AY444" s="15" t="s">
        <v>159</v>
      </c>
      <c r="BE444" s="136">
        <f>IF(N444="základní",J444,0)</f>
        <v>0</v>
      </c>
      <c r="BF444" s="136">
        <f>IF(N444="snížená",J444,0)</f>
        <v>0</v>
      </c>
      <c r="BG444" s="136">
        <f>IF(N444="zákl. přenesená",J444,0)</f>
        <v>0</v>
      </c>
      <c r="BH444" s="136">
        <f>IF(N444="sníž. přenesená",J444,0)</f>
        <v>0</v>
      </c>
      <c r="BI444" s="136">
        <f>IF(N444="nulová",J444,0)</f>
        <v>0</v>
      </c>
      <c r="BJ444" s="15" t="s">
        <v>6</v>
      </c>
      <c r="BK444" s="136">
        <f>ROUND(I444*H444,0)</f>
        <v>0</v>
      </c>
      <c r="BL444" s="15" t="s">
        <v>164</v>
      </c>
      <c r="BM444" s="135" t="s">
        <v>496</v>
      </c>
    </row>
    <row r="445" spans="2:65" s="10" customFormat="1">
      <c r="B445" s="137"/>
      <c r="D445" s="138" t="s">
        <v>166</v>
      </c>
      <c r="E445" s="139" t="s">
        <v>1</v>
      </c>
      <c r="F445" s="140" t="s">
        <v>497</v>
      </c>
      <c r="H445" s="139" t="s">
        <v>1</v>
      </c>
      <c r="I445" s="141"/>
      <c r="L445" s="137"/>
      <c r="M445" s="142"/>
      <c r="T445" s="143"/>
      <c r="AT445" s="139" t="s">
        <v>166</v>
      </c>
      <c r="AU445" s="139" t="s">
        <v>6</v>
      </c>
      <c r="AV445" s="10" t="s">
        <v>6</v>
      </c>
      <c r="AW445" s="10" t="s">
        <v>31</v>
      </c>
      <c r="AX445" s="10" t="s">
        <v>76</v>
      </c>
      <c r="AY445" s="139" t="s">
        <v>159</v>
      </c>
    </row>
    <row r="446" spans="2:65" s="11" customFormat="1">
      <c r="B446" s="144"/>
      <c r="D446" s="138" t="s">
        <v>166</v>
      </c>
      <c r="E446" s="145" t="s">
        <v>1</v>
      </c>
      <c r="F446" s="146" t="s">
        <v>498</v>
      </c>
      <c r="H446" s="147">
        <v>33.299999999999997</v>
      </c>
      <c r="I446" s="148"/>
      <c r="L446" s="144"/>
      <c r="M446" s="149"/>
      <c r="T446" s="150"/>
      <c r="AT446" s="145" t="s">
        <v>166</v>
      </c>
      <c r="AU446" s="145" t="s">
        <v>6</v>
      </c>
      <c r="AV446" s="11" t="s">
        <v>85</v>
      </c>
      <c r="AW446" s="11" t="s">
        <v>31</v>
      </c>
      <c r="AX446" s="11" t="s">
        <v>76</v>
      </c>
      <c r="AY446" s="145" t="s">
        <v>159</v>
      </c>
    </row>
    <row r="447" spans="2:65" s="10" customFormat="1">
      <c r="B447" s="137"/>
      <c r="D447" s="138" t="s">
        <v>166</v>
      </c>
      <c r="E447" s="139" t="s">
        <v>1</v>
      </c>
      <c r="F447" s="140" t="s">
        <v>499</v>
      </c>
      <c r="H447" s="139" t="s">
        <v>1</v>
      </c>
      <c r="I447" s="141"/>
      <c r="L447" s="137"/>
      <c r="M447" s="142"/>
      <c r="T447" s="143"/>
      <c r="AT447" s="139" t="s">
        <v>166</v>
      </c>
      <c r="AU447" s="139" t="s">
        <v>6</v>
      </c>
      <c r="AV447" s="10" t="s">
        <v>6</v>
      </c>
      <c r="AW447" s="10" t="s">
        <v>31</v>
      </c>
      <c r="AX447" s="10" t="s">
        <v>76</v>
      </c>
      <c r="AY447" s="139" t="s">
        <v>159</v>
      </c>
    </row>
    <row r="448" spans="2:65" s="11" customFormat="1">
      <c r="B448" s="144"/>
      <c r="D448" s="138" t="s">
        <v>166</v>
      </c>
      <c r="E448" s="145" t="s">
        <v>1</v>
      </c>
      <c r="F448" s="146" t="s">
        <v>500</v>
      </c>
      <c r="H448" s="147">
        <v>23.3</v>
      </c>
      <c r="I448" s="148"/>
      <c r="L448" s="144"/>
      <c r="M448" s="149"/>
      <c r="T448" s="150"/>
      <c r="AT448" s="145" t="s">
        <v>166</v>
      </c>
      <c r="AU448" s="145" t="s">
        <v>6</v>
      </c>
      <c r="AV448" s="11" t="s">
        <v>85</v>
      </c>
      <c r="AW448" s="11" t="s">
        <v>31</v>
      </c>
      <c r="AX448" s="11" t="s">
        <v>76</v>
      </c>
      <c r="AY448" s="145" t="s">
        <v>159</v>
      </c>
    </row>
    <row r="449" spans="2:65" s="12" customFormat="1">
      <c r="B449" s="151"/>
      <c r="D449" s="138" t="s">
        <v>166</v>
      </c>
      <c r="E449" s="152" t="s">
        <v>1</v>
      </c>
      <c r="F449" s="153" t="s">
        <v>171</v>
      </c>
      <c r="H449" s="154">
        <v>56.6</v>
      </c>
      <c r="I449" s="155"/>
      <c r="L449" s="151"/>
      <c r="M449" s="156"/>
      <c r="T449" s="157"/>
      <c r="AT449" s="152" t="s">
        <v>166</v>
      </c>
      <c r="AU449" s="152" t="s">
        <v>6</v>
      </c>
      <c r="AV449" s="12" t="s">
        <v>164</v>
      </c>
      <c r="AW449" s="12" t="s">
        <v>31</v>
      </c>
      <c r="AX449" s="12" t="s">
        <v>6</v>
      </c>
      <c r="AY449" s="152" t="s">
        <v>159</v>
      </c>
    </row>
    <row r="450" spans="2:65" s="1" customFormat="1" ht="16.5" customHeight="1">
      <c r="B450" s="122"/>
      <c r="C450" s="123" t="s">
        <v>501</v>
      </c>
      <c r="D450" s="123" t="s">
        <v>160</v>
      </c>
      <c r="E450" s="124" t="s">
        <v>502</v>
      </c>
      <c r="F450" s="125" t="s">
        <v>503</v>
      </c>
      <c r="G450" s="126" t="s">
        <v>291</v>
      </c>
      <c r="H450" s="127">
        <v>88.2</v>
      </c>
      <c r="I450" s="128"/>
      <c r="J450" s="129">
        <f>ROUND(I450*H450,0)</f>
        <v>0</v>
      </c>
      <c r="K450" s="130"/>
      <c r="L450" s="29"/>
      <c r="M450" s="131" t="s">
        <v>1</v>
      </c>
      <c r="N450" s="132" t="s">
        <v>41</v>
      </c>
      <c r="P450" s="133">
        <f>O450*H450</f>
        <v>0</v>
      </c>
      <c r="Q450" s="133">
        <v>0</v>
      </c>
      <c r="R450" s="133">
        <f>Q450*H450</f>
        <v>0</v>
      </c>
      <c r="S450" s="133">
        <v>0</v>
      </c>
      <c r="T450" s="134">
        <f>S450*H450</f>
        <v>0</v>
      </c>
      <c r="AR450" s="135" t="s">
        <v>164</v>
      </c>
      <c r="AT450" s="135" t="s">
        <v>160</v>
      </c>
      <c r="AU450" s="135" t="s">
        <v>6</v>
      </c>
      <c r="AY450" s="15" t="s">
        <v>159</v>
      </c>
      <c r="BE450" s="136">
        <f>IF(N450="základní",J450,0)</f>
        <v>0</v>
      </c>
      <c r="BF450" s="136">
        <f>IF(N450="snížená",J450,0)</f>
        <v>0</v>
      </c>
      <c r="BG450" s="136">
        <f>IF(N450="zákl. přenesená",J450,0)</f>
        <v>0</v>
      </c>
      <c r="BH450" s="136">
        <f>IF(N450="sníž. přenesená",J450,0)</f>
        <v>0</v>
      </c>
      <c r="BI450" s="136">
        <f>IF(N450="nulová",J450,0)</f>
        <v>0</v>
      </c>
      <c r="BJ450" s="15" t="s">
        <v>6</v>
      </c>
      <c r="BK450" s="136">
        <f>ROUND(I450*H450,0)</f>
        <v>0</v>
      </c>
      <c r="BL450" s="15" t="s">
        <v>164</v>
      </c>
      <c r="BM450" s="135" t="s">
        <v>504</v>
      </c>
    </row>
    <row r="451" spans="2:65" s="10" customFormat="1">
      <c r="B451" s="137"/>
      <c r="D451" s="138" t="s">
        <v>166</v>
      </c>
      <c r="E451" s="139" t="s">
        <v>1</v>
      </c>
      <c r="F451" s="140" t="s">
        <v>505</v>
      </c>
      <c r="H451" s="139" t="s">
        <v>1</v>
      </c>
      <c r="I451" s="141"/>
      <c r="L451" s="137"/>
      <c r="M451" s="142"/>
      <c r="T451" s="143"/>
      <c r="AT451" s="139" t="s">
        <v>166</v>
      </c>
      <c r="AU451" s="139" t="s">
        <v>6</v>
      </c>
      <c r="AV451" s="10" t="s">
        <v>6</v>
      </c>
      <c r="AW451" s="10" t="s">
        <v>31</v>
      </c>
      <c r="AX451" s="10" t="s">
        <v>76</v>
      </c>
      <c r="AY451" s="139" t="s">
        <v>159</v>
      </c>
    </row>
    <row r="452" spans="2:65" s="11" customFormat="1">
      <c r="B452" s="144"/>
      <c r="D452" s="138" t="s">
        <v>166</v>
      </c>
      <c r="E452" s="145" t="s">
        <v>1</v>
      </c>
      <c r="F452" s="146" t="s">
        <v>506</v>
      </c>
      <c r="H452" s="147">
        <v>88.2</v>
      </c>
      <c r="I452" s="148"/>
      <c r="L452" s="144"/>
      <c r="M452" s="149"/>
      <c r="T452" s="150"/>
      <c r="AT452" s="145" t="s">
        <v>166</v>
      </c>
      <c r="AU452" s="145" t="s">
        <v>6</v>
      </c>
      <c r="AV452" s="11" t="s">
        <v>85</v>
      </c>
      <c r="AW452" s="11" t="s">
        <v>31</v>
      </c>
      <c r="AX452" s="11" t="s">
        <v>6</v>
      </c>
      <c r="AY452" s="145" t="s">
        <v>159</v>
      </c>
    </row>
    <row r="453" spans="2:65" s="1" customFormat="1" ht="16.5" customHeight="1">
      <c r="B453" s="122"/>
      <c r="C453" s="123" t="s">
        <v>507</v>
      </c>
      <c r="D453" s="123" t="s">
        <v>160</v>
      </c>
      <c r="E453" s="124" t="s">
        <v>508</v>
      </c>
      <c r="F453" s="125" t="s">
        <v>509</v>
      </c>
      <c r="G453" s="126" t="s">
        <v>291</v>
      </c>
      <c r="H453" s="127">
        <v>44.1</v>
      </c>
      <c r="I453" s="128"/>
      <c r="J453" s="129">
        <f>ROUND(I453*H453,0)</f>
        <v>0</v>
      </c>
      <c r="K453" s="130"/>
      <c r="L453" s="29"/>
      <c r="M453" s="131" t="s">
        <v>1</v>
      </c>
      <c r="N453" s="132" t="s">
        <v>41</v>
      </c>
      <c r="P453" s="133">
        <f>O453*H453</f>
        <v>0</v>
      </c>
      <c r="Q453" s="133">
        <v>0</v>
      </c>
      <c r="R453" s="133">
        <f>Q453*H453</f>
        <v>0</v>
      </c>
      <c r="S453" s="133">
        <v>6.6000000000000003E-2</v>
      </c>
      <c r="T453" s="134">
        <f>S453*H453</f>
        <v>2.9106000000000001</v>
      </c>
      <c r="AR453" s="135" t="s">
        <v>164</v>
      </c>
      <c r="AT453" s="135" t="s">
        <v>160</v>
      </c>
      <c r="AU453" s="135" t="s">
        <v>6</v>
      </c>
      <c r="AY453" s="15" t="s">
        <v>159</v>
      </c>
      <c r="BE453" s="136">
        <f>IF(N453="základní",J453,0)</f>
        <v>0</v>
      </c>
      <c r="BF453" s="136">
        <f>IF(N453="snížená",J453,0)</f>
        <v>0</v>
      </c>
      <c r="BG453" s="136">
        <f>IF(N453="zákl. přenesená",J453,0)</f>
        <v>0</v>
      </c>
      <c r="BH453" s="136">
        <f>IF(N453="sníž. přenesená",J453,0)</f>
        <v>0</v>
      </c>
      <c r="BI453" s="136">
        <f>IF(N453="nulová",J453,0)</f>
        <v>0</v>
      </c>
      <c r="BJ453" s="15" t="s">
        <v>6</v>
      </c>
      <c r="BK453" s="136">
        <f>ROUND(I453*H453,0)</f>
        <v>0</v>
      </c>
      <c r="BL453" s="15" t="s">
        <v>164</v>
      </c>
      <c r="BM453" s="135" t="s">
        <v>510</v>
      </c>
    </row>
    <row r="454" spans="2:65" s="10" customFormat="1">
      <c r="B454" s="137"/>
      <c r="D454" s="138" t="s">
        <v>166</v>
      </c>
      <c r="E454" s="139" t="s">
        <v>1</v>
      </c>
      <c r="F454" s="140" t="s">
        <v>511</v>
      </c>
      <c r="H454" s="139" t="s">
        <v>1</v>
      </c>
      <c r="I454" s="141"/>
      <c r="L454" s="137"/>
      <c r="M454" s="142"/>
      <c r="T454" s="143"/>
      <c r="AT454" s="139" t="s">
        <v>166</v>
      </c>
      <c r="AU454" s="139" t="s">
        <v>6</v>
      </c>
      <c r="AV454" s="10" t="s">
        <v>6</v>
      </c>
      <c r="AW454" s="10" t="s">
        <v>31</v>
      </c>
      <c r="AX454" s="10" t="s">
        <v>76</v>
      </c>
      <c r="AY454" s="139" t="s">
        <v>159</v>
      </c>
    </row>
    <row r="455" spans="2:65" s="11" customFormat="1">
      <c r="B455" s="144"/>
      <c r="D455" s="138" t="s">
        <v>166</v>
      </c>
      <c r="E455" s="145" t="s">
        <v>1</v>
      </c>
      <c r="F455" s="146" t="s">
        <v>512</v>
      </c>
      <c r="H455" s="147">
        <v>44.1</v>
      </c>
      <c r="I455" s="148"/>
      <c r="L455" s="144"/>
      <c r="M455" s="149"/>
      <c r="T455" s="150"/>
      <c r="AT455" s="145" t="s">
        <v>166</v>
      </c>
      <c r="AU455" s="145" t="s">
        <v>6</v>
      </c>
      <c r="AV455" s="11" t="s">
        <v>85</v>
      </c>
      <c r="AW455" s="11" t="s">
        <v>31</v>
      </c>
      <c r="AX455" s="11" t="s">
        <v>6</v>
      </c>
      <c r="AY455" s="145" t="s">
        <v>159</v>
      </c>
    </row>
    <row r="456" spans="2:65" s="1" customFormat="1" ht="16.5" customHeight="1">
      <c r="B456" s="122"/>
      <c r="C456" s="123" t="s">
        <v>513</v>
      </c>
      <c r="D456" s="123" t="s">
        <v>160</v>
      </c>
      <c r="E456" s="124" t="s">
        <v>514</v>
      </c>
      <c r="F456" s="125" t="s">
        <v>515</v>
      </c>
      <c r="G456" s="126" t="s">
        <v>516</v>
      </c>
      <c r="H456" s="127">
        <v>30</v>
      </c>
      <c r="I456" s="128"/>
      <c r="J456" s="129">
        <f>ROUND(I456*H456,0)</f>
        <v>0</v>
      </c>
      <c r="K456" s="130"/>
      <c r="L456" s="29"/>
      <c r="M456" s="131" t="s">
        <v>1</v>
      </c>
      <c r="N456" s="132" t="s">
        <v>41</v>
      </c>
      <c r="P456" s="133">
        <f>O456*H456</f>
        <v>0</v>
      </c>
      <c r="Q456" s="133">
        <v>0</v>
      </c>
      <c r="R456" s="133">
        <f>Q456*H456</f>
        <v>0</v>
      </c>
      <c r="S456" s="133">
        <v>0</v>
      </c>
      <c r="T456" s="134">
        <f>S456*H456</f>
        <v>0</v>
      </c>
      <c r="AR456" s="135" t="s">
        <v>164</v>
      </c>
      <c r="AT456" s="135" t="s">
        <v>160</v>
      </c>
      <c r="AU456" s="135" t="s">
        <v>6</v>
      </c>
      <c r="AY456" s="15" t="s">
        <v>159</v>
      </c>
      <c r="BE456" s="136">
        <f>IF(N456="základní",J456,0)</f>
        <v>0</v>
      </c>
      <c r="BF456" s="136">
        <f>IF(N456="snížená",J456,0)</f>
        <v>0</v>
      </c>
      <c r="BG456" s="136">
        <f>IF(N456="zákl. přenesená",J456,0)</f>
        <v>0</v>
      </c>
      <c r="BH456" s="136">
        <f>IF(N456="sníž. přenesená",J456,0)</f>
        <v>0</v>
      </c>
      <c r="BI456" s="136">
        <f>IF(N456="nulová",J456,0)</f>
        <v>0</v>
      </c>
      <c r="BJ456" s="15" t="s">
        <v>6</v>
      </c>
      <c r="BK456" s="136">
        <f>ROUND(I456*H456,0)</f>
        <v>0</v>
      </c>
      <c r="BL456" s="15" t="s">
        <v>164</v>
      </c>
      <c r="BM456" s="135" t="s">
        <v>517</v>
      </c>
    </row>
    <row r="457" spans="2:65" s="10" customFormat="1">
      <c r="B457" s="137"/>
      <c r="D457" s="138" t="s">
        <v>166</v>
      </c>
      <c r="E457" s="139" t="s">
        <v>1</v>
      </c>
      <c r="F457" s="140" t="s">
        <v>518</v>
      </c>
      <c r="H457" s="139" t="s">
        <v>1</v>
      </c>
      <c r="I457" s="141"/>
      <c r="L457" s="137"/>
      <c r="M457" s="142"/>
      <c r="T457" s="143"/>
      <c r="AT457" s="139" t="s">
        <v>166</v>
      </c>
      <c r="AU457" s="139" t="s">
        <v>6</v>
      </c>
      <c r="AV457" s="10" t="s">
        <v>6</v>
      </c>
      <c r="AW457" s="10" t="s">
        <v>31</v>
      </c>
      <c r="AX457" s="10" t="s">
        <v>76</v>
      </c>
      <c r="AY457" s="139" t="s">
        <v>159</v>
      </c>
    </row>
    <row r="458" spans="2:65" s="11" customFormat="1">
      <c r="B458" s="144"/>
      <c r="D458" s="138" t="s">
        <v>166</v>
      </c>
      <c r="E458" s="145" t="s">
        <v>1</v>
      </c>
      <c r="F458" s="146" t="s">
        <v>519</v>
      </c>
      <c r="H458" s="147">
        <v>30</v>
      </c>
      <c r="I458" s="148"/>
      <c r="L458" s="144"/>
      <c r="M458" s="149"/>
      <c r="T458" s="150"/>
      <c r="AT458" s="145" t="s">
        <v>166</v>
      </c>
      <c r="AU458" s="145" t="s">
        <v>6</v>
      </c>
      <c r="AV458" s="11" t="s">
        <v>85</v>
      </c>
      <c r="AW458" s="11" t="s">
        <v>31</v>
      </c>
      <c r="AX458" s="11" t="s">
        <v>6</v>
      </c>
      <c r="AY458" s="145" t="s">
        <v>159</v>
      </c>
    </row>
    <row r="459" spans="2:65" s="1" customFormat="1" ht="16.5" customHeight="1">
      <c r="B459" s="122"/>
      <c r="C459" s="123" t="s">
        <v>520</v>
      </c>
      <c r="D459" s="123" t="s">
        <v>160</v>
      </c>
      <c r="E459" s="124" t="s">
        <v>521</v>
      </c>
      <c r="F459" s="125" t="s">
        <v>522</v>
      </c>
      <c r="G459" s="126" t="s">
        <v>516</v>
      </c>
      <c r="H459" s="127">
        <v>40</v>
      </c>
      <c r="I459" s="128"/>
      <c r="J459" s="129">
        <f>ROUND(I459*H459,0)</f>
        <v>0</v>
      </c>
      <c r="K459" s="130"/>
      <c r="L459" s="29"/>
      <c r="M459" s="131" t="s">
        <v>1</v>
      </c>
      <c r="N459" s="132" t="s">
        <v>41</v>
      </c>
      <c r="P459" s="133">
        <f>O459*H459</f>
        <v>0</v>
      </c>
      <c r="Q459" s="133">
        <v>0</v>
      </c>
      <c r="R459" s="133">
        <f>Q459*H459</f>
        <v>0</v>
      </c>
      <c r="S459" s="133">
        <v>0</v>
      </c>
      <c r="T459" s="134">
        <f>S459*H459</f>
        <v>0</v>
      </c>
      <c r="AR459" s="135" t="s">
        <v>164</v>
      </c>
      <c r="AT459" s="135" t="s">
        <v>160</v>
      </c>
      <c r="AU459" s="135" t="s">
        <v>6</v>
      </c>
      <c r="AY459" s="15" t="s">
        <v>159</v>
      </c>
      <c r="BE459" s="136">
        <f>IF(N459="základní",J459,0)</f>
        <v>0</v>
      </c>
      <c r="BF459" s="136">
        <f>IF(N459="snížená",J459,0)</f>
        <v>0</v>
      </c>
      <c r="BG459" s="136">
        <f>IF(N459="zákl. přenesená",J459,0)</f>
        <v>0</v>
      </c>
      <c r="BH459" s="136">
        <f>IF(N459="sníž. přenesená",J459,0)</f>
        <v>0</v>
      </c>
      <c r="BI459" s="136">
        <f>IF(N459="nulová",J459,0)</f>
        <v>0</v>
      </c>
      <c r="BJ459" s="15" t="s">
        <v>6</v>
      </c>
      <c r="BK459" s="136">
        <f>ROUND(I459*H459,0)</f>
        <v>0</v>
      </c>
      <c r="BL459" s="15" t="s">
        <v>164</v>
      </c>
      <c r="BM459" s="135" t="s">
        <v>523</v>
      </c>
    </row>
    <row r="460" spans="2:65" s="1" customFormat="1" ht="58.5">
      <c r="B460" s="29"/>
      <c r="D460" s="138" t="s">
        <v>303</v>
      </c>
      <c r="F460" s="158" t="s">
        <v>524</v>
      </c>
      <c r="I460" s="159"/>
      <c r="L460" s="29"/>
      <c r="M460" s="160"/>
      <c r="T460" s="50"/>
      <c r="AT460" s="15" t="s">
        <v>303</v>
      </c>
      <c r="AU460" s="15" t="s">
        <v>6</v>
      </c>
    </row>
    <row r="461" spans="2:65" s="10" customFormat="1">
      <c r="B461" s="137"/>
      <c r="D461" s="138" t="s">
        <v>166</v>
      </c>
      <c r="E461" s="139" t="s">
        <v>1</v>
      </c>
      <c r="F461" s="140" t="s">
        <v>518</v>
      </c>
      <c r="H461" s="139" t="s">
        <v>1</v>
      </c>
      <c r="I461" s="141"/>
      <c r="L461" s="137"/>
      <c r="M461" s="142"/>
      <c r="T461" s="143"/>
      <c r="AT461" s="139" t="s">
        <v>166</v>
      </c>
      <c r="AU461" s="139" t="s">
        <v>6</v>
      </c>
      <c r="AV461" s="10" t="s">
        <v>6</v>
      </c>
      <c r="AW461" s="10" t="s">
        <v>31</v>
      </c>
      <c r="AX461" s="10" t="s">
        <v>76</v>
      </c>
      <c r="AY461" s="139" t="s">
        <v>159</v>
      </c>
    </row>
    <row r="462" spans="2:65" s="11" customFormat="1">
      <c r="B462" s="144"/>
      <c r="D462" s="138" t="s">
        <v>166</v>
      </c>
      <c r="E462" s="145" t="s">
        <v>1</v>
      </c>
      <c r="F462" s="146" t="s">
        <v>525</v>
      </c>
      <c r="H462" s="147">
        <v>40</v>
      </c>
      <c r="I462" s="148"/>
      <c r="L462" s="144"/>
      <c r="M462" s="149"/>
      <c r="T462" s="150"/>
      <c r="AT462" s="145" t="s">
        <v>166</v>
      </c>
      <c r="AU462" s="145" t="s">
        <v>6</v>
      </c>
      <c r="AV462" s="11" t="s">
        <v>85</v>
      </c>
      <c r="AW462" s="11" t="s">
        <v>31</v>
      </c>
      <c r="AX462" s="11" t="s">
        <v>6</v>
      </c>
      <c r="AY462" s="145" t="s">
        <v>159</v>
      </c>
    </row>
    <row r="463" spans="2:65" s="1" customFormat="1" ht="16.5" customHeight="1">
      <c r="B463" s="122"/>
      <c r="C463" s="123" t="s">
        <v>526</v>
      </c>
      <c r="D463" s="123" t="s">
        <v>160</v>
      </c>
      <c r="E463" s="124" t="s">
        <v>527</v>
      </c>
      <c r="F463" s="125" t="s">
        <v>528</v>
      </c>
      <c r="G463" s="126" t="s">
        <v>529</v>
      </c>
      <c r="H463" s="127">
        <v>1</v>
      </c>
      <c r="I463" s="128"/>
      <c r="J463" s="129">
        <f>ROUND(I463*H463,0)</f>
        <v>0</v>
      </c>
      <c r="K463" s="130"/>
      <c r="L463" s="29"/>
      <c r="M463" s="131" t="s">
        <v>1</v>
      </c>
      <c r="N463" s="132" t="s">
        <v>41</v>
      </c>
      <c r="P463" s="133">
        <f>O463*H463</f>
        <v>0</v>
      </c>
      <c r="Q463" s="133">
        <v>0</v>
      </c>
      <c r="R463" s="133">
        <f>Q463*H463</f>
        <v>0</v>
      </c>
      <c r="S463" s="133">
        <v>0</v>
      </c>
      <c r="T463" s="134">
        <f>S463*H463</f>
        <v>0</v>
      </c>
      <c r="AR463" s="135" t="s">
        <v>164</v>
      </c>
      <c r="AT463" s="135" t="s">
        <v>160</v>
      </c>
      <c r="AU463" s="135" t="s">
        <v>6</v>
      </c>
      <c r="AY463" s="15" t="s">
        <v>159</v>
      </c>
      <c r="BE463" s="136">
        <f>IF(N463="základní",J463,0)</f>
        <v>0</v>
      </c>
      <c r="BF463" s="136">
        <f>IF(N463="snížená",J463,0)</f>
        <v>0</v>
      </c>
      <c r="BG463" s="136">
        <f>IF(N463="zákl. přenesená",J463,0)</f>
        <v>0</v>
      </c>
      <c r="BH463" s="136">
        <f>IF(N463="sníž. přenesená",J463,0)</f>
        <v>0</v>
      </c>
      <c r="BI463" s="136">
        <f>IF(N463="nulová",J463,0)</f>
        <v>0</v>
      </c>
      <c r="BJ463" s="15" t="s">
        <v>6</v>
      </c>
      <c r="BK463" s="136">
        <f>ROUND(I463*H463,0)</f>
        <v>0</v>
      </c>
      <c r="BL463" s="15" t="s">
        <v>164</v>
      </c>
      <c r="BM463" s="135" t="s">
        <v>530</v>
      </c>
    </row>
    <row r="464" spans="2:65" s="1" customFormat="1" ht="19.5">
      <c r="B464" s="29"/>
      <c r="D464" s="138" t="s">
        <v>303</v>
      </c>
      <c r="F464" s="158" t="s">
        <v>531</v>
      </c>
      <c r="I464" s="159"/>
      <c r="L464" s="29"/>
      <c r="M464" s="160"/>
      <c r="T464" s="50"/>
      <c r="AT464" s="15" t="s">
        <v>303</v>
      </c>
      <c r="AU464" s="15" t="s">
        <v>6</v>
      </c>
    </row>
    <row r="465" spans="2:65" s="11" customFormat="1">
      <c r="B465" s="144"/>
      <c r="D465" s="138" t="s">
        <v>166</v>
      </c>
      <c r="E465" s="145" t="s">
        <v>1</v>
      </c>
      <c r="F465" s="146" t="s">
        <v>186</v>
      </c>
      <c r="H465" s="147">
        <v>1</v>
      </c>
      <c r="I465" s="148"/>
      <c r="L465" s="144"/>
      <c r="M465" s="149"/>
      <c r="T465" s="150"/>
      <c r="AT465" s="145" t="s">
        <v>166</v>
      </c>
      <c r="AU465" s="145" t="s">
        <v>6</v>
      </c>
      <c r="AV465" s="11" t="s">
        <v>85</v>
      </c>
      <c r="AW465" s="11" t="s">
        <v>31</v>
      </c>
      <c r="AX465" s="11" t="s">
        <v>6</v>
      </c>
      <c r="AY465" s="145" t="s">
        <v>159</v>
      </c>
    </row>
    <row r="466" spans="2:65" s="9" customFormat="1" ht="25.9" customHeight="1">
      <c r="B466" s="112"/>
      <c r="D466" s="113" t="s">
        <v>75</v>
      </c>
      <c r="E466" s="114" t="s">
        <v>532</v>
      </c>
      <c r="F466" s="114" t="s">
        <v>533</v>
      </c>
      <c r="I466" s="115"/>
      <c r="J466" s="116">
        <f>BK466</f>
        <v>0</v>
      </c>
      <c r="L466" s="112"/>
      <c r="M466" s="117"/>
      <c r="P466" s="118">
        <f>SUM(P467:P474)</f>
        <v>0</v>
      </c>
      <c r="R466" s="118">
        <f>SUM(R467:R474)</f>
        <v>0</v>
      </c>
      <c r="T466" s="119">
        <f>SUM(T467:T474)</f>
        <v>5.1000000000000004E-4</v>
      </c>
      <c r="AR466" s="113" t="s">
        <v>6</v>
      </c>
      <c r="AT466" s="120" t="s">
        <v>75</v>
      </c>
      <c r="AU466" s="120" t="s">
        <v>76</v>
      </c>
      <c r="AY466" s="113" t="s">
        <v>159</v>
      </c>
      <c r="BK466" s="121">
        <f>SUM(BK467:BK474)</f>
        <v>0</v>
      </c>
    </row>
    <row r="467" spans="2:65" s="1" customFormat="1" ht="24.2" customHeight="1">
      <c r="B467" s="122"/>
      <c r="C467" s="123" t="s">
        <v>534</v>
      </c>
      <c r="D467" s="123" t="s">
        <v>160</v>
      </c>
      <c r="E467" s="124" t="s">
        <v>535</v>
      </c>
      <c r="F467" s="125" t="s">
        <v>536</v>
      </c>
      <c r="G467" s="126" t="s">
        <v>163</v>
      </c>
      <c r="H467" s="127">
        <v>2</v>
      </c>
      <c r="I467" s="128"/>
      <c r="J467" s="129">
        <f>ROUND(I467*H467,0)</f>
        <v>0</v>
      </c>
      <c r="K467" s="130"/>
      <c r="L467" s="29"/>
      <c r="M467" s="131" t="s">
        <v>1</v>
      </c>
      <c r="N467" s="132" t="s">
        <v>41</v>
      </c>
      <c r="P467" s="133">
        <f>O467*H467</f>
        <v>0</v>
      </c>
      <c r="Q467" s="133">
        <v>0</v>
      </c>
      <c r="R467" s="133">
        <f>Q467*H467</f>
        <v>0</v>
      </c>
      <c r="S467" s="133">
        <v>3.0000000000000001E-5</v>
      </c>
      <c r="T467" s="134">
        <f>S467*H467</f>
        <v>6.0000000000000002E-5</v>
      </c>
      <c r="AR467" s="135" t="s">
        <v>164</v>
      </c>
      <c r="AT467" s="135" t="s">
        <v>160</v>
      </c>
      <c r="AU467" s="135" t="s">
        <v>6</v>
      </c>
      <c r="AY467" s="15" t="s">
        <v>159</v>
      </c>
      <c r="BE467" s="136">
        <f>IF(N467="základní",J467,0)</f>
        <v>0</v>
      </c>
      <c r="BF467" s="136">
        <f>IF(N467="snížená",J467,0)</f>
        <v>0</v>
      </c>
      <c r="BG467" s="136">
        <f>IF(N467="zákl. přenesená",J467,0)</f>
        <v>0</v>
      </c>
      <c r="BH467" s="136">
        <f>IF(N467="sníž. přenesená",J467,0)</f>
        <v>0</v>
      </c>
      <c r="BI467" s="136">
        <f>IF(N467="nulová",J467,0)</f>
        <v>0</v>
      </c>
      <c r="BJ467" s="15" t="s">
        <v>6</v>
      </c>
      <c r="BK467" s="136">
        <f>ROUND(I467*H467,0)</f>
        <v>0</v>
      </c>
      <c r="BL467" s="15" t="s">
        <v>164</v>
      </c>
      <c r="BM467" s="135" t="s">
        <v>537</v>
      </c>
    </row>
    <row r="468" spans="2:65" s="10" customFormat="1">
      <c r="B468" s="137"/>
      <c r="D468" s="138" t="s">
        <v>166</v>
      </c>
      <c r="E468" s="139" t="s">
        <v>1</v>
      </c>
      <c r="F468" s="140" t="s">
        <v>167</v>
      </c>
      <c r="H468" s="139" t="s">
        <v>1</v>
      </c>
      <c r="I468" s="141"/>
      <c r="L468" s="137"/>
      <c r="M468" s="142"/>
      <c r="T468" s="143"/>
      <c r="AT468" s="139" t="s">
        <v>166</v>
      </c>
      <c r="AU468" s="139" t="s">
        <v>6</v>
      </c>
      <c r="AV468" s="10" t="s">
        <v>6</v>
      </c>
      <c r="AW468" s="10" t="s">
        <v>31</v>
      </c>
      <c r="AX468" s="10" t="s">
        <v>76</v>
      </c>
      <c r="AY468" s="139" t="s">
        <v>159</v>
      </c>
    </row>
    <row r="469" spans="2:65" s="11" customFormat="1">
      <c r="B469" s="144"/>
      <c r="D469" s="138" t="s">
        <v>166</v>
      </c>
      <c r="E469" s="145" t="s">
        <v>1</v>
      </c>
      <c r="F469" s="146" t="s">
        <v>168</v>
      </c>
      <c r="H469" s="147">
        <v>6</v>
      </c>
      <c r="I469" s="148"/>
      <c r="L469" s="144"/>
      <c r="M469" s="149"/>
      <c r="T469" s="150"/>
      <c r="AT469" s="145" t="s">
        <v>166</v>
      </c>
      <c r="AU469" s="145" t="s">
        <v>6</v>
      </c>
      <c r="AV469" s="11" t="s">
        <v>85</v>
      </c>
      <c r="AW469" s="11" t="s">
        <v>31</v>
      </c>
      <c r="AX469" s="11" t="s">
        <v>76</v>
      </c>
      <c r="AY469" s="145" t="s">
        <v>159</v>
      </c>
    </row>
    <row r="470" spans="2:65" s="10" customFormat="1">
      <c r="B470" s="137"/>
      <c r="D470" s="138" t="s">
        <v>166</v>
      </c>
      <c r="E470" s="139" t="s">
        <v>1</v>
      </c>
      <c r="F470" s="140" t="s">
        <v>169</v>
      </c>
      <c r="H470" s="139" t="s">
        <v>1</v>
      </c>
      <c r="I470" s="141"/>
      <c r="L470" s="137"/>
      <c r="M470" s="142"/>
      <c r="T470" s="143"/>
      <c r="AT470" s="139" t="s">
        <v>166</v>
      </c>
      <c r="AU470" s="139" t="s">
        <v>6</v>
      </c>
      <c r="AV470" s="10" t="s">
        <v>6</v>
      </c>
      <c r="AW470" s="10" t="s">
        <v>31</v>
      </c>
      <c r="AX470" s="10" t="s">
        <v>76</v>
      </c>
      <c r="AY470" s="139" t="s">
        <v>159</v>
      </c>
    </row>
    <row r="471" spans="2:65" s="11" customFormat="1">
      <c r="B471" s="144"/>
      <c r="D471" s="138" t="s">
        <v>166</v>
      </c>
      <c r="E471" s="145" t="s">
        <v>1</v>
      </c>
      <c r="F471" s="146" t="s">
        <v>208</v>
      </c>
      <c r="H471" s="147">
        <v>2</v>
      </c>
      <c r="I471" s="148"/>
      <c r="L471" s="144"/>
      <c r="M471" s="149"/>
      <c r="T471" s="150"/>
      <c r="AT471" s="145" t="s">
        <v>166</v>
      </c>
      <c r="AU471" s="145" t="s">
        <v>6</v>
      </c>
      <c r="AV471" s="11" t="s">
        <v>85</v>
      </c>
      <c r="AW471" s="11" t="s">
        <v>31</v>
      </c>
      <c r="AX471" s="11" t="s">
        <v>6</v>
      </c>
      <c r="AY471" s="145" t="s">
        <v>159</v>
      </c>
    </row>
    <row r="472" spans="2:65" s="1" customFormat="1" ht="16.5" customHeight="1">
      <c r="B472" s="122"/>
      <c r="C472" s="123" t="s">
        <v>538</v>
      </c>
      <c r="D472" s="123" t="s">
        <v>160</v>
      </c>
      <c r="E472" s="124" t="s">
        <v>539</v>
      </c>
      <c r="F472" s="125" t="s">
        <v>540</v>
      </c>
      <c r="G472" s="126" t="s">
        <v>179</v>
      </c>
      <c r="H472" s="127">
        <v>15</v>
      </c>
      <c r="I472" s="128"/>
      <c r="J472" s="129">
        <f>ROUND(I472*H472,0)</f>
        <v>0</v>
      </c>
      <c r="K472" s="130"/>
      <c r="L472" s="29"/>
      <c r="M472" s="131" t="s">
        <v>1</v>
      </c>
      <c r="N472" s="132" t="s">
        <v>41</v>
      </c>
      <c r="P472" s="133">
        <f>O472*H472</f>
        <v>0</v>
      </c>
      <c r="Q472" s="133">
        <v>0</v>
      </c>
      <c r="R472" s="133">
        <f>Q472*H472</f>
        <v>0</v>
      </c>
      <c r="S472" s="133">
        <v>3.0000000000000001E-5</v>
      </c>
      <c r="T472" s="134">
        <f>S472*H472</f>
        <v>4.4999999999999999E-4</v>
      </c>
      <c r="AR472" s="135" t="s">
        <v>164</v>
      </c>
      <c r="AT472" s="135" t="s">
        <v>160</v>
      </c>
      <c r="AU472" s="135" t="s">
        <v>6</v>
      </c>
      <c r="AY472" s="15" t="s">
        <v>159</v>
      </c>
      <c r="BE472" s="136">
        <f>IF(N472="základní",J472,0)</f>
        <v>0</v>
      </c>
      <c r="BF472" s="136">
        <f>IF(N472="snížená",J472,0)</f>
        <v>0</v>
      </c>
      <c r="BG472" s="136">
        <f>IF(N472="zákl. přenesená",J472,0)</f>
        <v>0</v>
      </c>
      <c r="BH472" s="136">
        <f>IF(N472="sníž. přenesená",J472,0)</f>
        <v>0</v>
      </c>
      <c r="BI472" s="136">
        <f>IF(N472="nulová",J472,0)</f>
        <v>0</v>
      </c>
      <c r="BJ472" s="15" t="s">
        <v>6</v>
      </c>
      <c r="BK472" s="136">
        <f>ROUND(I472*H472,0)</f>
        <v>0</v>
      </c>
      <c r="BL472" s="15" t="s">
        <v>164</v>
      </c>
      <c r="BM472" s="135" t="s">
        <v>541</v>
      </c>
    </row>
    <row r="473" spans="2:65" s="10" customFormat="1">
      <c r="B473" s="137"/>
      <c r="D473" s="138" t="s">
        <v>166</v>
      </c>
      <c r="E473" s="139" t="s">
        <v>1</v>
      </c>
      <c r="F473" s="140" t="s">
        <v>542</v>
      </c>
      <c r="H473" s="139" t="s">
        <v>1</v>
      </c>
      <c r="I473" s="141"/>
      <c r="L473" s="137"/>
      <c r="M473" s="142"/>
      <c r="T473" s="143"/>
      <c r="AT473" s="139" t="s">
        <v>166</v>
      </c>
      <c r="AU473" s="139" t="s">
        <v>6</v>
      </c>
      <c r="AV473" s="10" t="s">
        <v>6</v>
      </c>
      <c r="AW473" s="10" t="s">
        <v>31</v>
      </c>
      <c r="AX473" s="10" t="s">
        <v>76</v>
      </c>
      <c r="AY473" s="139" t="s">
        <v>159</v>
      </c>
    </row>
    <row r="474" spans="2:65" s="11" customFormat="1">
      <c r="B474" s="144"/>
      <c r="D474" s="138" t="s">
        <v>166</v>
      </c>
      <c r="E474" s="145" t="s">
        <v>1</v>
      </c>
      <c r="F474" s="146" t="s">
        <v>543</v>
      </c>
      <c r="H474" s="147">
        <v>15</v>
      </c>
      <c r="I474" s="148"/>
      <c r="L474" s="144"/>
      <c r="M474" s="149"/>
      <c r="T474" s="150"/>
      <c r="AT474" s="145" t="s">
        <v>166</v>
      </c>
      <c r="AU474" s="145" t="s">
        <v>6</v>
      </c>
      <c r="AV474" s="11" t="s">
        <v>85</v>
      </c>
      <c r="AW474" s="11" t="s">
        <v>31</v>
      </c>
      <c r="AX474" s="11" t="s">
        <v>6</v>
      </c>
      <c r="AY474" s="145" t="s">
        <v>159</v>
      </c>
    </row>
    <row r="475" spans="2:65" s="9" customFormat="1" ht="25.9" customHeight="1">
      <c r="B475" s="112"/>
      <c r="D475" s="113" t="s">
        <v>75</v>
      </c>
      <c r="E475" s="114" t="s">
        <v>544</v>
      </c>
      <c r="F475" s="114" t="s">
        <v>545</v>
      </c>
      <c r="I475" s="115"/>
      <c r="J475" s="116">
        <f>BK475</f>
        <v>0</v>
      </c>
      <c r="L475" s="112"/>
      <c r="M475" s="117"/>
      <c r="P475" s="118">
        <f>SUM(P476:P520)</f>
        <v>0</v>
      </c>
      <c r="R475" s="118">
        <f>SUM(R476:R520)</f>
        <v>10.707930630000002</v>
      </c>
      <c r="T475" s="119">
        <f>SUM(T476:T520)</f>
        <v>0</v>
      </c>
      <c r="AR475" s="113" t="s">
        <v>6</v>
      </c>
      <c r="AT475" s="120" t="s">
        <v>75</v>
      </c>
      <c r="AU475" s="120" t="s">
        <v>76</v>
      </c>
      <c r="AY475" s="113" t="s">
        <v>159</v>
      </c>
      <c r="BK475" s="121">
        <f>SUM(BK476:BK520)</f>
        <v>0</v>
      </c>
    </row>
    <row r="476" spans="2:65" s="1" customFormat="1" ht="21.75" customHeight="1">
      <c r="B476" s="122"/>
      <c r="C476" s="123" t="s">
        <v>546</v>
      </c>
      <c r="D476" s="123" t="s">
        <v>160</v>
      </c>
      <c r="E476" s="124" t="s">
        <v>547</v>
      </c>
      <c r="F476" s="125" t="s">
        <v>548</v>
      </c>
      <c r="G476" s="126" t="s">
        <v>179</v>
      </c>
      <c r="H476" s="127">
        <v>0.2</v>
      </c>
      <c r="I476" s="128"/>
      <c r="J476" s="129">
        <f>ROUND(I476*H476,0)</f>
        <v>0</v>
      </c>
      <c r="K476" s="130"/>
      <c r="L476" s="29"/>
      <c r="M476" s="131" t="s">
        <v>1</v>
      </c>
      <c r="N476" s="132" t="s">
        <v>41</v>
      </c>
      <c r="P476" s="133">
        <f>O476*H476</f>
        <v>0</v>
      </c>
      <c r="Q476" s="133">
        <v>0.1573</v>
      </c>
      <c r="R476" s="133">
        <f>Q476*H476</f>
        <v>3.1460000000000002E-2</v>
      </c>
      <c r="S476" s="133">
        <v>0</v>
      </c>
      <c r="T476" s="134">
        <f>S476*H476</f>
        <v>0</v>
      </c>
      <c r="AR476" s="135" t="s">
        <v>164</v>
      </c>
      <c r="AT476" s="135" t="s">
        <v>160</v>
      </c>
      <c r="AU476" s="135" t="s">
        <v>6</v>
      </c>
      <c r="AY476" s="15" t="s">
        <v>159</v>
      </c>
      <c r="BE476" s="136">
        <f>IF(N476="základní",J476,0)</f>
        <v>0</v>
      </c>
      <c r="BF476" s="136">
        <f>IF(N476="snížená",J476,0)</f>
        <v>0</v>
      </c>
      <c r="BG476" s="136">
        <f>IF(N476="zákl. přenesená",J476,0)</f>
        <v>0</v>
      </c>
      <c r="BH476" s="136">
        <f>IF(N476="sníž. přenesená",J476,0)</f>
        <v>0</v>
      </c>
      <c r="BI476" s="136">
        <f>IF(N476="nulová",J476,0)</f>
        <v>0</v>
      </c>
      <c r="BJ476" s="15" t="s">
        <v>6</v>
      </c>
      <c r="BK476" s="136">
        <f>ROUND(I476*H476,0)</f>
        <v>0</v>
      </c>
      <c r="BL476" s="15" t="s">
        <v>164</v>
      </c>
      <c r="BM476" s="135" t="s">
        <v>549</v>
      </c>
    </row>
    <row r="477" spans="2:65" s="10" customFormat="1">
      <c r="B477" s="137"/>
      <c r="D477" s="138" t="s">
        <v>166</v>
      </c>
      <c r="E477" s="139" t="s">
        <v>1</v>
      </c>
      <c r="F477" s="140" t="s">
        <v>550</v>
      </c>
      <c r="H477" s="139" t="s">
        <v>1</v>
      </c>
      <c r="I477" s="141"/>
      <c r="L477" s="137"/>
      <c r="M477" s="142"/>
      <c r="T477" s="143"/>
      <c r="AT477" s="139" t="s">
        <v>166</v>
      </c>
      <c r="AU477" s="139" t="s">
        <v>6</v>
      </c>
      <c r="AV477" s="10" t="s">
        <v>6</v>
      </c>
      <c r="AW477" s="10" t="s">
        <v>31</v>
      </c>
      <c r="AX477" s="10" t="s">
        <v>76</v>
      </c>
      <c r="AY477" s="139" t="s">
        <v>159</v>
      </c>
    </row>
    <row r="478" spans="2:65" s="11" customFormat="1">
      <c r="B478" s="144"/>
      <c r="D478" s="138" t="s">
        <v>166</v>
      </c>
      <c r="E478" s="145" t="s">
        <v>1</v>
      </c>
      <c r="F478" s="146" t="s">
        <v>551</v>
      </c>
      <c r="H478" s="147">
        <v>0.2</v>
      </c>
      <c r="I478" s="148"/>
      <c r="L478" s="144"/>
      <c r="M478" s="149"/>
      <c r="T478" s="150"/>
      <c r="AT478" s="145" t="s">
        <v>166</v>
      </c>
      <c r="AU478" s="145" t="s">
        <v>6</v>
      </c>
      <c r="AV478" s="11" t="s">
        <v>85</v>
      </c>
      <c r="AW478" s="11" t="s">
        <v>31</v>
      </c>
      <c r="AX478" s="11" t="s">
        <v>6</v>
      </c>
      <c r="AY478" s="145" t="s">
        <v>159</v>
      </c>
    </row>
    <row r="479" spans="2:65" s="1" customFormat="1" ht="16.5" customHeight="1">
      <c r="B479" s="122"/>
      <c r="C479" s="123" t="s">
        <v>552</v>
      </c>
      <c r="D479" s="123" t="s">
        <v>160</v>
      </c>
      <c r="E479" s="124" t="s">
        <v>553</v>
      </c>
      <c r="F479" s="125" t="s">
        <v>554</v>
      </c>
      <c r="G479" s="126" t="s">
        <v>555</v>
      </c>
      <c r="H479" s="127">
        <v>3.1E-2</v>
      </c>
      <c r="I479" s="128"/>
      <c r="J479" s="129">
        <f>ROUND(I479*H479,0)</f>
        <v>0</v>
      </c>
      <c r="K479" s="130"/>
      <c r="L479" s="29"/>
      <c r="M479" s="131" t="s">
        <v>1</v>
      </c>
      <c r="N479" s="132" t="s">
        <v>41</v>
      </c>
      <c r="P479" s="133">
        <f>O479*H479</f>
        <v>0</v>
      </c>
      <c r="Q479" s="133">
        <v>1.0900000000000001</v>
      </c>
      <c r="R479" s="133">
        <f>Q479*H479</f>
        <v>3.3790000000000001E-2</v>
      </c>
      <c r="S479" s="133">
        <v>0</v>
      </c>
      <c r="T479" s="134">
        <f>S479*H479</f>
        <v>0</v>
      </c>
      <c r="AR479" s="135" t="s">
        <v>164</v>
      </c>
      <c r="AT479" s="135" t="s">
        <v>160</v>
      </c>
      <c r="AU479" s="135" t="s">
        <v>6</v>
      </c>
      <c r="AY479" s="15" t="s">
        <v>159</v>
      </c>
      <c r="BE479" s="136">
        <f>IF(N479="základní",J479,0)</f>
        <v>0</v>
      </c>
      <c r="BF479" s="136">
        <f>IF(N479="snížená",J479,0)</f>
        <v>0</v>
      </c>
      <c r="BG479" s="136">
        <f>IF(N479="zákl. přenesená",J479,0)</f>
        <v>0</v>
      </c>
      <c r="BH479" s="136">
        <f>IF(N479="sníž. přenesená",J479,0)</f>
        <v>0</v>
      </c>
      <c r="BI479" s="136">
        <f>IF(N479="nulová",J479,0)</f>
        <v>0</v>
      </c>
      <c r="BJ479" s="15" t="s">
        <v>6</v>
      </c>
      <c r="BK479" s="136">
        <f>ROUND(I479*H479,0)</f>
        <v>0</v>
      </c>
      <c r="BL479" s="15" t="s">
        <v>164</v>
      </c>
      <c r="BM479" s="135" t="s">
        <v>556</v>
      </c>
    </row>
    <row r="480" spans="2:65" s="10" customFormat="1">
      <c r="B480" s="137"/>
      <c r="D480" s="138" t="s">
        <v>166</v>
      </c>
      <c r="E480" s="139" t="s">
        <v>1</v>
      </c>
      <c r="F480" s="140" t="s">
        <v>557</v>
      </c>
      <c r="H480" s="139" t="s">
        <v>1</v>
      </c>
      <c r="I480" s="141"/>
      <c r="L480" s="137"/>
      <c r="M480" s="142"/>
      <c r="T480" s="143"/>
      <c r="AT480" s="139" t="s">
        <v>166</v>
      </c>
      <c r="AU480" s="139" t="s">
        <v>6</v>
      </c>
      <c r="AV480" s="10" t="s">
        <v>6</v>
      </c>
      <c r="AW480" s="10" t="s">
        <v>31</v>
      </c>
      <c r="AX480" s="10" t="s">
        <v>76</v>
      </c>
      <c r="AY480" s="139" t="s">
        <v>159</v>
      </c>
    </row>
    <row r="481" spans="2:65" s="10" customFormat="1">
      <c r="B481" s="137"/>
      <c r="D481" s="138" t="s">
        <v>166</v>
      </c>
      <c r="E481" s="139" t="s">
        <v>1</v>
      </c>
      <c r="F481" s="140" t="s">
        <v>558</v>
      </c>
      <c r="H481" s="139" t="s">
        <v>1</v>
      </c>
      <c r="I481" s="141"/>
      <c r="L481" s="137"/>
      <c r="M481" s="142"/>
      <c r="T481" s="143"/>
      <c r="AT481" s="139" t="s">
        <v>166</v>
      </c>
      <c r="AU481" s="139" t="s">
        <v>6</v>
      </c>
      <c r="AV481" s="10" t="s">
        <v>6</v>
      </c>
      <c r="AW481" s="10" t="s">
        <v>31</v>
      </c>
      <c r="AX481" s="10" t="s">
        <v>76</v>
      </c>
      <c r="AY481" s="139" t="s">
        <v>159</v>
      </c>
    </row>
    <row r="482" spans="2:65" s="11" customFormat="1">
      <c r="B482" s="144"/>
      <c r="D482" s="138" t="s">
        <v>166</v>
      </c>
      <c r="E482" s="145" t="s">
        <v>1</v>
      </c>
      <c r="F482" s="146" t="s">
        <v>559</v>
      </c>
      <c r="H482" s="147">
        <v>3.1E-2</v>
      </c>
      <c r="I482" s="148"/>
      <c r="L482" s="144"/>
      <c r="M482" s="149"/>
      <c r="T482" s="150"/>
      <c r="AT482" s="145" t="s">
        <v>166</v>
      </c>
      <c r="AU482" s="145" t="s">
        <v>6</v>
      </c>
      <c r="AV482" s="11" t="s">
        <v>85</v>
      </c>
      <c r="AW482" s="11" t="s">
        <v>31</v>
      </c>
      <c r="AX482" s="11" t="s">
        <v>6</v>
      </c>
      <c r="AY482" s="145" t="s">
        <v>159</v>
      </c>
    </row>
    <row r="483" spans="2:65" s="1" customFormat="1" ht="21.75" customHeight="1">
      <c r="B483" s="122"/>
      <c r="C483" s="123" t="s">
        <v>560</v>
      </c>
      <c r="D483" s="123" t="s">
        <v>160</v>
      </c>
      <c r="E483" s="124" t="s">
        <v>561</v>
      </c>
      <c r="F483" s="125" t="s">
        <v>562</v>
      </c>
      <c r="G483" s="126" t="s">
        <v>179</v>
      </c>
      <c r="H483" s="127">
        <v>0.308</v>
      </c>
      <c r="I483" s="128"/>
      <c r="J483" s="129">
        <f>ROUND(I483*H483,0)</f>
        <v>0</v>
      </c>
      <c r="K483" s="130"/>
      <c r="L483" s="29"/>
      <c r="M483" s="131" t="s">
        <v>1</v>
      </c>
      <c r="N483" s="132" t="s">
        <v>41</v>
      </c>
      <c r="P483" s="133">
        <f>O483*H483</f>
        <v>0</v>
      </c>
      <c r="Q483" s="133">
        <v>0.17818000000000001</v>
      </c>
      <c r="R483" s="133">
        <f>Q483*H483</f>
        <v>5.4879440000000002E-2</v>
      </c>
      <c r="S483" s="133">
        <v>0</v>
      </c>
      <c r="T483" s="134">
        <f>S483*H483</f>
        <v>0</v>
      </c>
      <c r="AR483" s="135" t="s">
        <v>164</v>
      </c>
      <c r="AT483" s="135" t="s">
        <v>160</v>
      </c>
      <c r="AU483" s="135" t="s">
        <v>6</v>
      </c>
      <c r="AY483" s="15" t="s">
        <v>159</v>
      </c>
      <c r="BE483" s="136">
        <f>IF(N483="základní",J483,0)</f>
        <v>0</v>
      </c>
      <c r="BF483" s="136">
        <f>IF(N483="snížená",J483,0)</f>
        <v>0</v>
      </c>
      <c r="BG483" s="136">
        <f>IF(N483="zákl. přenesená",J483,0)</f>
        <v>0</v>
      </c>
      <c r="BH483" s="136">
        <f>IF(N483="sníž. přenesená",J483,0)</f>
        <v>0</v>
      </c>
      <c r="BI483" s="136">
        <f>IF(N483="nulová",J483,0)</f>
        <v>0</v>
      </c>
      <c r="BJ483" s="15" t="s">
        <v>6</v>
      </c>
      <c r="BK483" s="136">
        <f>ROUND(I483*H483,0)</f>
        <v>0</v>
      </c>
      <c r="BL483" s="15" t="s">
        <v>164</v>
      </c>
      <c r="BM483" s="135" t="s">
        <v>563</v>
      </c>
    </row>
    <row r="484" spans="2:65" s="10" customFormat="1">
      <c r="B484" s="137"/>
      <c r="D484" s="138" t="s">
        <v>166</v>
      </c>
      <c r="E484" s="139" t="s">
        <v>1</v>
      </c>
      <c r="F484" s="140" t="s">
        <v>557</v>
      </c>
      <c r="H484" s="139" t="s">
        <v>1</v>
      </c>
      <c r="I484" s="141"/>
      <c r="L484" s="137"/>
      <c r="M484" s="142"/>
      <c r="T484" s="143"/>
      <c r="AT484" s="139" t="s">
        <v>166</v>
      </c>
      <c r="AU484" s="139" t="s">
        <v>6</v>
      </c>
      <c r="AV484" s="10" t="s">
        <v>6</v>
      </c>
      <c r="AW484" s="10" t="s">
        <v>31</v>
      </c>
      <c r="AX484" s="10" t="s">
        <v>76</v>
      </c>
      <c r="AY484" s="139" t="s">
        <v>159</v>
      </c>
    </row>
    <row r="485" spans="2:65" s="11" customFormat="1">
      <c r="B485" s="144"/>
      <c r="D485" s="138" t="s">
        <v>166</v>
      </c>
      <c r="E485" s="145" t="s">
        <v>1</v>
      </c>
      <c r="F485" s="146" t="s">
        <v>564</v>
      </c>
      <c r="H485" s="147">
        <v>0.308</v>
      </c>
      <c r="I485" s="148"/>
      <c r="L485" s="144"/>
      <c r="M485" s="149"/>
      <c r="T485" s="150"/>
      <c r="AT485" s="145" t="s">
        <v>166</v>
      </c>
      <c r="AU485" s="145" t="s">
        <v>6</v>
      </c>
      <c r="AV485" s="11" t="s">
        <v>85</v>
      </c>
      <c r="AW485" s="11" t="s">
        <v>31</v>
      </c>
      <c r="AX485" s="11" t="s">
        <v>6</v>
      </c>
      <c r="AY485" s="145" t="s">
        <v>159</v>
      </c>
    </row>
    <row r="486" spans="2:65" s="1" customFormat="1" ht="16.5" customHeight="1">
      <c r="B486" s="122"/>
      <c r="C486" s="123" t="s">
        <v>565</v>
      </c>
      <c r="D486" s="123" t="s">
        <v>160</v>
      </c>
      <c r="E486" s="124" t="s">
        <v>566</v>
      </c>
      <c r="F486" s="125" t="s">
        <v>567</v>
      </c>
      <c r="G486" s="126" t="s">
        <v>179</v>
      </c>
      <c r="H486" s="127">
        <v>0.99</v>
      </c>
      <c r="I486" s="128"/>
      <c r="J486" s="129">
        <f>ROUND(I486*H486,0)</f>
        <v>0</v>
      </c>
      <c r="K486" s="130"/>
      <c r="L486" s="29"/>
      <c r="M486" s="131" t="s">
        <v>1</v>
      </c>
      <c r="N486" s="132" t="s">
        <v>41</v>
      </c>
      <c r="P486" s="133">
        <f>O486*H486</f>
        <v>0</v>
      </c>
      <c r="Q486" s="133">
        <v>7.8499999999999993E-3</v>
      </c>
      <c r="R486" s="133">
        <f>Q486*H486</f>
        <v>7.7714999999999989E-3</v>
      </c>
      <c r="S486" s="133">
        <v>0</v>
      </c>
      <c r="T486" s="134">
        <f>S486*H486</f>
        <v>0</v>
      </c>
      <c r="AR486" s="135" t="s">
        <v>164</v>
      </c>
      <c r="AT486" s="135" t="s">
        <v>160</v>
      </c>
      <c r="AU486" s="135" t="s">
        <v>6</v>
      </c>
      <c r="AY486" s="15" t="s">
        <v>159</v>
      </c>
      <c r="BE486" s="136">
        <f>IF(N486="základní",J486,0)</f>
        <v>0</v>
      </c>
      <c r="BF486" s="136">
        <f>IF(N486="snížená",J486,0)</f>
        <v>0</v>
      </c>
      <c r="BG486" s="136">
        <f>IF(N486="zákl. přenesená",J486,0)</f>
        <v>0</v>
      </c>
      <c r="BH486" s="136">
        <f>IF(N486="sníž. přenesená",J486,0)</f>
        <v>0</v>
      </c>
      <c r="BI486" s="136">
        <f>IF(N486="nulová",J486,0)</f>
        <v>0</v>
      </c>
      <c r="BJ486" s="15" t="s">
        <v>6</v>
      </c>
      <c r="BK486" s="136">
        <f>ROUND(I486*H486,0)</f>
        <v>0</v>
      </c>
      <c r="BL486" s="15" t="s">
        <v>164</v>
      </c>
      <c r="BM486" s="135" t="s">
        <v>568</v>
      </c>
    </row>
    <row r="487" spans="2:65" s="10" customFormat="1">
      <c r="B487" s="137"/>
      <c r="D487" s="138" t="s">
        <v>166</v>
      </c>
      <c r="E487" s="139" t="s">
        <v>1</v>
      </c>
      <c r="F487" s="140" t="s">
        <v>557</v>
      </c>
      <c r="H487" s="139" t="s">
        <v>1</v>
      </c>
      <c r="I487" s="141"/>
      <c r="L487" s="137"/>
      <c r="M487" s="142"/>
      <c r="T487" s="143"/>
      <c r="AT487" s="139" t="s">
        <v>166</v>
      </c>
      <c r="AU487" s="139" t="s">
        <v>6</v>
      </c>
      <c r="AV487" s="10" t="s">
        <v>6</v>
      </c>
      <c r="AW487" s="10" t="s">
        <v>31</v>
      </c>
      <c r="AX487" s="10" t="s">
        <v>76</v>
      </c>
      <c r="AY487" s="139" t="s">
        <v>159</v>
      </c>
    </row>
    <row r="488" spans="2:65" s="11" customFormat="1">
      <c r="B488" s="144"/>
      <c r="D488" s="138" t="s">
        <v>166</v>
      </c>
      <c r="E488" s="145" t="s">
        <v>1</v>
      </c>
      <c r="F488" s="146" t="s">
        <v>569</v>
      </c>
      <c r="H488" s="147">
        <v>0.99</v>
      </c>
      <c r="I488" s="148"/>
      <c r="L488" s="144"/>
      <c r="M488" s="149"/>
      <c r="T488" s="150"/>
      <c r="AT488" s="145" t="s">
        <v>166</v>
      </c>
      <c r="AU488" s="145" t="s">
        <v>6</v>
      </c>
      <c r="AV488" s="11" t="s">
        <v>85</v>
      </c>
      <c r="AW488" s="11" t="s">
        <v>31</v>
      </c>
      <c r="AX488" s="11" t="s">
        <v>6</v>
      </c>
      <c r="AY488" s="145" t="s">
        <v>159</v>
      </c>
    </row>
    <row r="489" spans="2:65" s="1" customFormat="1" ht="24.2" customHeight="1">
      <c r="B489" s="122"/>
      <c r="C489" s="123" t="s">
        <v>570</v>
      </c>
      <c r="D489" s="123" t="s">
        <v>160</v>
      </c>
      <c r="E489" s="124" t="s">
        <v>571</v>
      </c>
      <c r="F489" s="125" t="s">
        <v>572</v>
      </c>
      <c r="G489" s="126" t="s">
        <v>179</v>
      </c>
      <c r="H489" s="127">
        <v>70.3</v>
      </c>
      <c r="I489" s="128"/>
      <c r="J489" s="129">
        <f>ROUND(I489*H489,0)</f>
        <v>0</v>
      </c>
      <c r="K489" s="130"/>
      <c r="L489" s="29"/>
      <c r="M489" s="131" t="s">
        <v>1</v>
      </c>
      <c r="N489" s="132" t="s">
        <v>41</v>
      </c>
      <c r="P489" s="133">
        <f>O489*H489</f>
        <v>0</v>
      </c>
      <c r="Q489" s="133">
        <v>0.12021</v>
      </c>
      <c r="R489" s="133">
        <f>Q489*H489</f>
        <v>8.4507630000000002</v>
      </c>
      <c r="S489" s="133">
        <v>0</v>
      </c>
      <c r="T489" s="134">
        <f>S489*H489</f>
        <v>0</v>
      </c>
      <c r="AR489" s="135" t="s">
        <v>164</v>
      </c>
      <c r="AT489" s="135" t="s">
        <v>160</v>
      </c>
      <c r="AU489" s="135" t="s">
        <v>6</v>
      </c>
      <c r="AY489" s="15" t="s">
        <v>159</v>
      </c>
      <c r="BE489" s="136">
        <f>IF(N489="základní",J489,0)</f>
        <v>0</v>
      </c>
      <c r="BF489" s="136">
        <f>IF(N489="snížená",J489,0)</f>
        <v>0</v>
      </c>
      <c r="BG489" s="136">
        <f>IF(N489="zákl. přenesená",J489,0)</f>
        <v>0</v>
      </c>
      <c r="BH489" s="136">
        <f>IF(N489="sníž. přenesená",J489,0)</f>
        <v>0</v>
      </c>
      <c r="BI489" s="136">
        <f>IF(N489="nulová",J489,0)</f>
        <v>0</v>
      </c>
      <c r="BJ489" s="15" t="s">
        <v>6</v>
      </c>
      <c r="BK489" s="136">
        <f>ROUND(I489*H489,0)</f>
        <v>0</v>
      </c>
      <c r="BL489" s="15" t="s">
        <v>164</v>
      </c>
      <c r="BM489" s="135" t="s">
        <v>573</v>
      </c>
    </row>
    <row r="490" spans="2:65" s="10" customFormat="1">
      <c r="B490" s="137"/>
      <c r="D490" s="138" t="s">
        <v>166</v>
      </c>
      <c r="E490" s="139" t="s">
        <v>1</v>
      </c>
      <c r="F490" s="140" t="s">
        <v>167</v>
      </c>
      <c r="H490" s="139" t="s">
        <v>1</v>
      </c>
      <c r="I490" s="141"/>
      <c r="L490" s="137"/>
      <c r="M490" s="142"/>
      <c r="T490" s="143"/>
      <c r="AT490" s="139" t="s">
        <v>166</v>
      </c>
      <c r="AU490" s="139" t="s">
        <v>6</v>
      </c>
      <c r="AV490" s="10" t="s">
        <v>6</v>
      </c>
      <c r="AW490" s="10" t="s">
        <v>31</v>
      </c>
      <c r="AX490" s="10" t="s">
        <v>76</v>
      </c>
      <c r="AY490" s="139" t="s">
        <v>159</v>
      </c>
    </row>
    <row r="491" spans="2:65" s="11" customFormat="1">
      <c r="B491" s="144"/>
      <c r="D491" s="138" t="s">
        <v>166</v>
      </c>
      <c r="E491" s="145" t="s">
        <v>1</v>
      </c>
      <c r="F491" s="146" t="s">
        <v>574</v>
      </c>
      <c r="H491" s="147">
        <v>79.540000000000006</v>
      </c>
      <c r="I491" s="148"/>
      <c r="L491" s="144"/>
      <c r="M491" s="149"/>
      <c r="T491" s="150"/>
      <c r="AT491" s="145" t="s">
        <v>166</v>
      </c>
      <c r="AU491" s="145" t="s">
        <v>6</v>
      </c>
      <c r="AV491" s="11" t="s">
        <v>85</v>
      </c>
      <c r="AW491" s="11" t="s">
        <v>31</v>
      </c>
      <c r="AX491" s="11" t="s">
        <v>76</v>
      </c>
      <c r="AY491" s="145" t="s">
        <v>159</v>
      </c>
    </row>
    <row r="492" spans="2:65" s="11" customFormat="1">
      <c r="B492" s="144"/>
      <c r="D492" s="138" t="s">
        <v>166</v>
      </c>
      <c r="E492" s="145" t="s">
        <v>1</v>
      </c>
      <c r="F492" s="146" t="s">
        <v>575</v>
      </c>
      <c r="H492" s="147">
        <v>-3.36</v>
      </c>
      <c r="I492" s="148"/>
      <c r="L492" s="144"/>
      <c r="M492" s="149"/>
      <c r="T492" s="150"/>
      <c r="AT492" s="145" t="s">
        <v>166</v>
      </c>
      <c r="AU492" s="145" t="s">
        <v>6</v>
      </c>
      <c r="AV492" s="11" t="s">
        <v>85</v>
      </c>
      <c r="AW492" s="11" t="s">
        <v>31</v>
      </c>
      <c r="AX492" s="11" t="s">
        <v>76</v>
      </c>
      <c r="AY492" s="145" t="s">
        <v>159</v>
      </c>
    </row>
    <row r="493" spans="2:65" s="11" customFormat="1">
      <c r="B493" s="144"/>
      <c r="D493" s="138" t="s">
        <v>166</v>
      </c>
      <c r="E493" s="145" t="s">
        <v>1</v>
      </c>
      <c r="F493" s="146" t="s">
        <v>576</v>
      </c>
      <c r="H493" s="147">
        <v>-2.94</v>
      </c>
      <c r="I493" s="148"/>
      <c r="L493" s="144"/>
      <c r="M493" s="149"/>
      <c r="T493" s="150"/>
      <c r="AT493" s="145" t="s">
        <v>166</v>
      </c>
      <c r="AU493" s="145" t="s">
        <v>6</v>
      </c>
      <c r="AV493" s="11" t="s">
        <v>85</v>
      </c>
      <c r="AW493" s="11" t="s">
        <v>31</v>
      </c>
      <c r="AX493" s="11" t="s">
        <v>76</v>
      </c>
      <c r="AY493" s="145" t="s">
        <v>159</v>
      </c>
    </row>
    <row r="494" spans="2:65" s="11" customFormat="1">
      <c r="B494" s="144"/>
      <c r="D494" s="138" t="s">
        <v>166</v>
      </c>
      <c r="E494" s="145" t="s">
        <v>1</v>
      </c>
      <c r="F494" s="146" t="s">
        <v>577</v>
      </c>
      <c r="H494" s="147">
        <v>-2.94</v>
      </c>
      <c r="I494" s="148"/>
      <c r="L494" s="144"/>
      <c r="M494" s="149"/>
      <c r="T494" s="150"/>
      <c r="AT494" s="145" t="s">
        <v>166</v>
      </c>
      <c r="AU494" s="145" t="s">
        <v>6</v>
      </c>
      <c r="AV494" s="11" t="s">
        <v>85</v>
      </c>
      <c r="AW494" s="11" t="s">
        <v>31</v>
      </c>
      <c r="AX494" s="11" t="s">
        <v>76</v>
      </c>
      <c r="AY494" s="145" t="s">
        <v>159</v>
      </c>
    </row>
    <row r="495" spans="2:65" s="12" customFormat="1">
      <c r="B495" s="151"/>
      <c r="D495" s="138" t="s">
        <v>166</v>
      </c>
      <c r="E495" s="152" t="s">
        <v>1</v>
      </c>
      <c r="F495" s="153" t="s">
        <v>171</v>
      </c>
      <c r="H495" s="154">
        <v>70.3</v>
      </c>
      <c r="I495" s="155"/>
      <c r="L495" s="151"/>
      <c r="M495" s="156"/>
      <c r="T495" s="157"/>
      <c r="AT495" s="152" t="s">
        <v>166</v>
      </c>
      <c r="AU495" s="152" t="s">
        <v>6</v>
      </c>
      <c r="AV495" s="12" t="s">
        <v>164</v>
      </c>
      <c r="AW495" s="12" t="s">
        <v>31</v>
      </c>
      <c r="AX495" s="12" t="s">
        <v>6</v>
      </c>
      <c r="AY495" s="152" t="s">
        <v>159</v>
      </c>
    </row>
    <row r="496" spans="2:65" s="1" customFormat="1" ht="21.75" customHeight="1">
      <c r="B496" s="122"/>
      <c r="C496" s="123" t="s">
        <v>578</v>
      </c>
      <c r="D496" s="123" t="s">
        <v>160</v>
      </c>
      <c r="E496" s="124" t="s">
        <v>579</v>
      </c>
      <c r="F496" s="125" t="s">
        <v>580</v>
      </c>
      <c r="G496" s="126" t="s">
        <v>163</v>
      </c>
      <c r="H496" s="127">
        <v>2</v>
      </c>
      <c r="I496" s="128"/>
      <c r="J496" s="129">
        <f>ROUND(I496*H496,0)</f>
        <v>0</v>
      </c>
      <c r="K496" s="130"/>
      <c r="L496" s="29"/>
      <c r="M496" s="131" t="s">
        <v>1</v>
      </c>
      <c r="N496" s="132" t="s">
        <v>41</v>
      </c>
      <c r="P496" s="133">
        <f>O496*H496</f>
        <v>0</v>
      </c>
      <c r="Q496" s="133">
        <v>1.7940000000000001E-2</v>
      </c>
      <c r="R496" s="133">
        <f>Q496*H496</f>
        <v>3.5880000000000002E-2</v>
      </c>
      <c r="S496" s="133">
        <v>0</v>
      </c>
      <c r="T496" s="134">
        <f>S496*H496</f>
        <v>0</v>
      </c>
      <c r="AR496" s="135" t="s">
        <v>164</v>
      </c>
      <c r="AT496" s="135" t="s">
        <v>160</v>
      </c>
      <c r="AU496" s="135" t="s">
        <v>6</v>
      </c>
      <c r="AY496" s="15" t="s">
        <v>159</v>
      </c>
      <c r="BE496" s="136">
        <f>IF(N496="základní",J496,0)</f>
        <v>0</v>
      </c>
      <c r="BF496" s="136">
        <f>IF(N496="snížená",J496,0)</f>
        <v>0</v>
      </c>
      <c r="BG496" s="136">
        <f>IF(N496="zákl. přenesená",J496,0)</f>
        <v>0</v>
      </c>
      <c r="BH496" s="136">
        <f>IF(N496="sníž. přenesená",J496,0)</f>
        <v>0</v>
      </c>
      <c r="BI496" s="136">
        <f>IF(N496="nulová",J496,0)</f>
        <v>0</v>
      </c>
      <c r="BJ496" s="15" t="s">
        <v>6</v>
      </c>
      <c r="BK496" s="136">
        <f>ROUND(I496*H496,0)</f>
        <v>0</v>
      </c>
      <c r="BL496" s="15" t="s">
        <v>164</v>
      </c>
      <c r="BM496" s="135" t="s">
        <v>581</v>
      </c>
    </row>
    <row r="497" spans="2:65" s="10" customFormat="1">
      <c r="B497" s="137"/>
      <c r="D497" s="138" t="s">
        <v>166</v>
      </c>
      <c r="E497" s="139" t="s">
        <v>1</v>
      </c>
      <c r="F497" s="140" t="s">
        <v>167</v>
      </c>
      <c r="H497" s="139" t="s">
        <v>1</v>
      </c>
      <c r="I497" s="141"/>
      <c r="L497" s="137"/>
      <c r="M497" s="142"/>
      <c r="T497" s="143"/>
      <c r="AT497" s="139" t="s">
        <v>166</v>
      </c>
      <c r="AU497" s="139" t="s">
        <v>6</v>
      </c>
      <c r="AV497" s="10" t="s">
        <v>6</v>
      </c>
      <c r="AW497" s="10" t="s">
        <v>31</v>
      </c>
      <c r="AX497" s="10" t="s">
        <v>76</v>
      </c>
      <c r="AY497" s="139" t="s">
        <v>159</v>
      </c>
    </row>
    <row r="498" spans="2:65" s="11" customFormat="1">
      <c r="B498" s="144"/>
      <c r="D498" s="138" t="s">
        <v>166</v>
      </c>
      <c r="E498" s="145" t="s">
        <v>1</v>
      </c>
      <c r="F498" s="146" t="s">
        <v>208</v>
      </c>
      <c r="H498" s="147">
        <v>2</v>
      </c>
      <c r="I498" s="148"/>
      <c r="L498" s="144"/>
      <c r="M498" s="149"/>
      <c r="T498" s="150"/>
      <c r="AT498" s="145" t="s">
        <v>166</v>
      </c>
      <c r="AU498" s="145" t="s">
        <v>6</v>
      </c>
      <c r="AV498" s="11" t="s">
        <v>85</v>
      </c>
      <c r="AW498" s="11" t="s">
        <v>31</v>
      </c>
      <c r="AX498" s="11" t="s">
        <v>6</v>
      </c>
      <c r="AY498" s="145" t="s">
        <v>159</v>
      </c>
    </row>
    <row r="499" spans="2:65" s="1" customFormat="1" ht="21.75" customHeight="1">
      <c r="B499" s="122"/>
      <c r="C499" s="123" t="s">
        <v>582</v>
      </c>
      <c r="D499" s="123" t="s">
        <v>160</v>
      </c>
      <c r="E499" s="124" t="s">
        <v>583</v>
      </c>
      <c r="F499" s="125" t="s">
        <v>584</v>
      </c>
      <c r="G499" s="126" t="s">
        <v>163</v>
      </c>
      <c r="H499" s="127">
        <v>1</v>
      </c>
      <c r="I499" s="128"/>
      <c r="J499" s="129">
        <f>ROUND(I499*H499,0)</f>
        <v>0</v>
      </c>
      <c r="K499" s="130"/>
      <c r="L499" s="29"/>
      <c r="M499" s="131" t="s">
        <v>1</v>
      </c>
      <c r="N499" s="132" t="s">
        <v>41</v>
      </c>
      <c r="P499" s="133">
        <f>O499*H499</f>
        <v>0</v>
      </c>
      <c r="Q499" s="133">
        <v>3.1320000000000001E-2</v>
      </c>
      <c r="R499" s="133">
        <f>Q499*H499</f>
        <v>3.1320000000000001E-2</v>
      </c>
      <c r="S499" s="133">
        <v>0</v>
      </c>
      <c r="T499" s="134">
        <f>S499*H499</f>
        <v>0</v>
      </c>
      <c r="AR499" s="135" t="s">
        <v>164</v>
      </c>
      <c r="AT499" s="135" t="s">
        <v>160</v>
      </c>
      <c r="AU499" s="135" t="s">
        <v>6</v>
      </c>
      <c r="AY499" s="15" t="s">
        <v>159</v>
      </c>
      <c r="BE499" s="136">
        <f>IF(N499="základní",J499,0)</f>
        <v>0</v>
      </c>
      <c r="BF499" s="136">
        <f>IF(N499="snížená",J499,0)</f>
        <v>0</v>
      </c>
      <c r="BG499" s="136">
        <f>IF(N499="zákl. přenesená",J499,0)</f>
        <v>0</v>
      </c>
      <c r="BH499" s="136">
        <f>IF(N499="sníž. přenesená",J499,0)</f>
        <v>0</v>
      </c>
      <c r="BI499" s="136">
        <f>IF(N499="nulová",J499,0)</f>
        <v>0</v>
      </c>
      <c r="BJ499" s="15" t="s">
        <v>6</v>
      </c>
      <c r="BK499" s="136">
        <f>ROUND(I499*H499,0)</f>
        <v>0</v>
      </c>
      <c r="BL499" s="15" t="s">
        <v>164</v>
      </c>
      <c r="BM499" s="135" t="s">
        <v>585</v>
      </c>
    </row>
    <row r="500" spans="2:65" s="10" customFormat="1">
      <c r="B500" s="137"/>
      <c r="D500" s="138" t="s">
        <v>166</v>
      </c>
      <c r="E500" s="139" t="s">
        <v>1</v>
      </c>
      <c r="F500" s="140" t="s">
        <v>167</v>
      </c>
      <c r="H500" s="139" t="s">
        <v>1</v>
      </c>
      <c r="I500" s="141"/>
      <c r="L500" s="137"/>
      <c r="M500" s="142"/>
      <c r="T500" s="143"/>
      <c r="AT500" s="139" t="s">
        <v>166</v>
      </c>
      <c r="AU500" s="139" t="s">
        <v>6</v>
      </c>
      <c r="AV500" s="10" t="s">
        <v>6</v>
      </c>
      <c r="AW500" s="10" t="s">
        <v>31</v>
      </c>
      <c r="AX500" s="10" t="s">
        <v>76</v>
      </c>
      <c r="AY500" s="139" t="s">
        <v>159</v>
      </c>
    </row>
    <row r="501" spans="2:65" s="11" customFormat="1">
      <c r="B501" s="144"/>
      <c r="D501" s="138" t="s">
        <v>166</v>
      </c>
      <c r="E501" s="145" t="s">
        <v>1</v>
      </c>
      <c r="F501" s="146" t="s">
        <v>186</v>
      </c>
      <c r="H501" s="147">
        <v>1</v>
      </c>
      <c r="I501" s="148"/>
      <c r="L501" s="144"/>
      <c r="M501" s="149"/>
      <c r="T501" s="150"/>
      <c r="AT501" s="145" t="s">
        <v>166</v>
      </c>
      <c r="AU501" s="145" t="s">
        <v>6</v>
      </c>
      <c r="AV501" s="11" t="s">
        <v>85</v>
      </c>
      <c r="AW501" s="11" t="s">
        <v>31</v>
      </c>
      <c r="AX501" s="11" t="s">
        <v>6</v>
      </c>
      <c r="AY501" s="145" t="s">
        <v>159</v>
      </c>
    </row>
    <row r="502" spans="2:65" s="1" customFormat="1" ht="16.5" customHeight="1">
      <c r="B502" s="122"/>
      <c r="C502" s="123" t="s">
        <v>586</v>
      </c>
      <c r="D502" s="123" t="s">
        <v>160</v>
      </c>
      <c r="E502" s="124" t="s">
        <v>587</v>
      </c>
      <c r="F502" s="125" t="s">
        <v>588</v>
      </c>
      <c r="G502" s="126" t="s">
        <v>448</v>
      </c>
      <c r="H502" s="127">
        <v>0.158</v>
      </c>
      <c r="I502" s="128"/>
      <c r="J502" s="129">
        <f>ROUND(I502*H502,0)</f>
        <v>0</v>
      </c>
      <c r="K502" s="130"/>
      <c r="L502" s="29"/>
      <c r="M502" s="131" t="s">
        <v>1</v>
      </c>
      <c r="N502" s="132" t="s">
        <v>41</v>
      </c>
      <c r="P502" s="133">
        <f>O502*H502</f>
        <v>0</v>
      </c>
      <c r="Q502" s="133">
        <v>2.5018799999999999</v>
      </c>
      <c r="R502" s="133">
        <f>Q502*H502</f>
        <v>0.39529703999999999</v>
      </c>
      <c r="S502" s="133">
        <v>0</v>
      </c>
      <c r="T502" s="134">
        <f>S502*H502</f>
        <v>0</v>
      </c>
      <c r="AR502" s="135" t="s">
        <v>164</v>
      </c>
      <c r="AT502" s="135" t="s">
        <v>160</v>
      </c>
      <c r="AU502" s="135" t="s">
        <v>6</v>
      </c>
      <c r="AY502" s="15" t="s">
        <v>159</v>
      </c>
      <c r="BE502" s="136">
        <f>IF(N502="základní",J502,0)</f>
        <v>0</v>
      </c>
      <c r="BF502" s="136">
        <f>IF(N502="snížená",J502,0)</f>
        <v>0</v>
      </c>
      <c r="BG502" s="136">
        <f>IF(N502="zákl. přenesená",J502,0)</f>
        <v>0</v>
      </c>
      <c r="BH502" s="136">
        <f>IF(N502="sníž. přenesená",J502,0)</f>
        <v>0</v>
      </c>
      <c r="BI502" s="136">
        <f>IF(N502="nulová",J502,0)</f>
        <v>0</v>
      </c>
      <c r="BJ502" s="15" t="s">
        <v>6</v>
      </c>
      <c r="BK502" s="136">
        <f>ROUND(I502*H502,0)</f>
        <v>0</v>
      </c>
      <c r="BL502" s="15" t="s">
        <v>164</v>
      </c>
      <c r="BM502" s="135" t="s">
        <v>589</v>
      </c>
    </row>
    <row r="503" spans="2:65" s="10" customFormat="1">
      <c r="B503" s="137"/>
      <c r="D503" s="138" t="s">
        <v>166</v>
      </c>
      <c r="E503" s="139" t="s">
        <v>1</v>
      </c>
      <c r="F503" s="140" t="s">
        <v>167</v>
      </c>
      <c r="H503" s="139" t="s">
        <v>1</v>
      </c>
      <c r="I503" s="141"/>
      <c r="L503" s="137"/>
      <c r="M503" s="142"/>
      <c r="T503" s="143"/>
      <c r="AT503" s="139" t="s">
        <v>166</v>
      </c>
      <c r="AU503" s="139" t="s">
        <v>6</v>
      </c>
      <c r="AV503" s="10" t="s">
        <v>6</v>
      </c>
      <c r="AW503" s="10" t="s">
        <v>31</v>
      </c>
      <c r="AX503" s="10" t="s">
        <v>76</v>
      </c>
      <c r="AY503" s="139" t="s">
        <v>159</v>
      </c>
    </row>
    <row r="504" spans="2:65" s="11" customFormat="1">
      <c r="B504" s="144"/>
      <c r="D504" s="138" t="s">
        <v>166</v>
      </c>
      <c r="E504" s="145" t="s">
        <v>1</v>
      </c>
      <c r="F504" s="146" t="s">
        <v>590</v>
      </c>
      <c r="H504" s="147">
        <v>0.158</v>
      </c>
      <c r="I504" s="148"/>
      <c r="L504" s="144"/>
      <c r="M504" s="149"/>
      <c r="T504" s="150"/>
      <c r="AT504" s="145" t="s">
        <v>166</v>
      </c>
      <c r="AU504" s="145" t="s">
        <v>6</v>
      </c>
      <c r="AV504" s="11" t="s">
        <v>85</v>
      </c>
      <c r="AW504" s="11" t="s">
        <v>31</v>
      </c>
      <c r="AX504" s="11" t="s">
        <v>6</v>
      </c>
      <c r="AY504" s="145" t="s">
        <v>159</v>
      </c>
    </row>
    <row r="505" spans="2:65" s="1" customFormat="1" ht="16.5" customHeight="1">
      <c r="B505" s="122"/>
      <c r="C505" s="123" t="s">
        <v>591</v>
      </c>
      <c r="D505" s="123" t="s">
        <v>160</v>
      </c>
      <c r="E505" s="124" t="s">
        <v>592</v>
      </c>
      <c r="F505" s="125" t="s">
        <v>593</v>
      </c>
      <c r="G505" s="126" t="s">
        <v>179</v>
      </c>
      <c r="H505" s="127">
        <v>2.4750000000000001</v>
      </c>
      <c r="I505" s="128"/>
      <c r="J505" s="129">
        <f>ROUND(I505*H505,0)</f>
        <v>0</v>
      </c>
      <c r="K505" s="130"/>
      <c r="L505" s="29"/>
      <c r="M505" s="131" t="s">
        <v>1</v>
      </c>
      <c r="N505" s="132" t="s">
        <v>41</v>
      </c>
      <c r="P505" s="133">
        <f>O505*H505</f>
        <v>0</v>
      </c>
      <c r="Q505" s="133">
        <v>9.8399999999999998E-3</v>
      </c>
      <c r="R505" s="133">
        <f>Q505*H505</f>
        <v>2.4354000000000001E-2</v>
      </c>
      <c r="S505" s="133">
        <v>0</v>
      </c>
      <c r="T505" s="134">
        <f>S505*H505</f>
        <v>0</v>
      </c>
      <c r="AR505" s="135" t="s">
        <v>164</v>
      </c>
      <c r="AT505" s="135" t="s">
        <v>160</v>
      </c>
      <c r="AU505" s="135" t="s">
        <v>6</v>
      </c>
      <c r="AY505" s="15" t="s">
        <v>159</v>
      </c>
      <c r="BE505" s="136">
        <f>IF(N505="základní",J505,0)</f>
        <v>0</v>
      </c>
      <c r="BF505" s="136">
        <f>IF(N505="snížená",J505,0)</f>
        <v>0</v>
      </c>
      <c r="BG505" s="136">
        <f>IF(N505="zákl. přenesená",J505,0)</f>
        <v>0</v>
      </c>
      <c r="BH505" s="136">
        <f>IF(N505="sníž. přenesená",J505,0)</f>
        <v>0</v>
      </c>
      <c r="BI505" s="136">
        <f>IF(N505="nulová",J505,0)</f>
        <v>0</v>
      </c>
      <c r="BJ505" s="15" t="s">
        <v>6</v>
      </c>
      <c r="BK505" s="136">
        <f>ROUND(I505*H505,0)</f>
        <v>0</v>
      </c>
      <c r="BL505" s="15" t="s">
        <v>164</v>
      </c>
      <c r="BM505" s="135" t="s">
        <v>594</v>
      </c>
    </row>
    <row r="506" spans="2:65" s="10" customFormat="1">
      <c r="B506" s="137"/>
      <c r="D506" s="138" t="s">
        <v>166</v>
      </c>
      <c r="E506" s="139" t="s">
        <v>1</v>
      </c>
      <c r="F506" s="140" t="s">
        <v>167</v>
      </c>
      <c r="H506" s="139" t="s">
        <v>1</v>
      </c>
      <c r="I506" s="141"/>
      <c r="L506" s="137"/>
      <c r="M506" s="142"/>
      <c r="T506" s="143"/>
      <c r="AT506" s="139" t="s">
        <v>166</v>
      </c>
      <c r="AU506" s="139" t="s">
        <v>6</v>
      </c>
      <c r="AV506" s="10" t="s">
        <v>6</v>
      </c>
      <c r="AW506" s="10" t="s">
        <v>31</v>
      </c>
      <c r="AX506" s="10" t="s">
        <v>76</v>
      </c>
      <c r="AY506" s="139" t="s">
        <v>159</v>
      </c>
    </row>
    <row r="507" spans="2:65" s="11" customFormat="1">
      <c r="B507" s="144"/>
      <c r="D507" s="138" t="s">
        <v>166</v>
      </c>
      <c r="E507" s="145" t="s">
        <v>1</v>
      </c>
      <c r="F507" s="146" t="s">
        <v>595</v>
      </c>
      <c r="H507" s="147">
        <v>2.4750000000000001</v>
      </c>
      <c r="I507" s="148"/>
      <c r="L507" s="144"/>
      <c r="M507" s="149"/>
      <c r="T507" s="150"/>
      <c r="AT507" s="145" t="s">
        <v>166</v>
      </c>
      <c r="AU507" s="145" t="s">
        <v>6</v>
      </c>
      <c r="AV507" s="11" t="s">
        <v>85</v>
      </c>
      <c r="AW507" s="11" t="s">
        <v>31</v>
      </c>
      <c r="AX507" s="11" t="s">
        <v>6</v>
      </c>
      <c r="AY507" s="145" t="s">
        <v>159</v>
      </c>
    </row>
    <row r="508" spans="2:65" s="1" customFormat="1" ht="16.5" customHeight="1">
      <c r="B508" s="122"/>
      <c r="C508" s="123" t="s">
        <v>596</v>
      </c>
      <c r="D508" s="123" t="s">
        <v>160</v>
      </c>
      <c r="E508" s="124" t="s">
        <v>597</v>
      </c>
      <c r="F508" s="125" t="s">
        <v>598</v>
      </c>
      <c r="G508" s="126" t="s">
        <v>179</v>
      </c>
      <c r="H508" s="127">
        <v>2.4750000000000001</v>
      </c>
      <c r="I508" s="128"/>
      <c r="J508" s="129">
        <f>ROUND(I508*H508,0)</f>
        <v>0</v>
      </c>
      <c r="K508" s="130"/>
      <c r="L508" s="29"/>
      <c r="M508" s="131" t="s">
        <v>1</v>
      </c>
      <c r="N508" s="132" t="s">
        <v>41</v>
      </c>
      <c r="P508" s="133">
        <f>O508*H508</f>
        <v>0</v>
      </c>
      <c r="Q508" s="133">
        <v>0</v>
      </c>
      <c r="R508" s="133">
        <f>Q508*H508</f>
        <v>0</v>
      </c>
      <c r="S508" s="133">
        <v>0</v>
      </c>
      <c r="T508" s="134">
        <f>S508*H508</f>
        <v>0</v>
      </c>
      <c r="AR508" s="135" t="s">
        <v>164</v>
      </c>
      <c r="AT508" s="135" t="s">
        <v>160</v>
      </c>
      <c r="AU508" s="135" t="s">
        <v>6</v>
      </c>
      <c r="AY508" s="15" t="s">
        <v>159</v>
      </c>
      <c r="BE508" s="136">
        <f>IF(N508="základní",J508,0)</f>
        <v>0</v>
      </c>
      <c r="BF508" s="136">
        <f>IF(N508="snížená",J508,0)</f>
        <v>0</v>
      </c>
      <c r="BG508" s="136">
        <f>IF(N508="zákl. přenesená",J508,0)</f>
        <v>0</v>
      </c>
      <c r="BH508" s="136">
        <f>IF(N508="sníž. přenesená",J508,0)</f>
        <v>0</v>
      </c>
      <c r="BI508" s="136">
        <f>IF(N508="nulová",J508,0)</f>
        <v>0</v>
      </c>
      <c r="BJ508" s="15" t="s">
        <v>6</v>
      </c>
      <c r="BK508" s="136">
        <f>ROUND(I508*H508,0)</f>
        <v>0</v>
      </c>
      <c r="BL508" s="15" t="s">
        <v>164</v>
      </c>
      <c r="BM508" s="135" t="s">
        <v>599</v>
      </c>
    </row>
    <row r="509" spans="2:65" s="11" customFormat="1">
      <c r="B509" s="144"/>
      <c r="D509" s="138" t="s">
        <v>166</v>
      </c>
      <c r="E509" s="145" t="s">
        <v>1</v>
      </c>
      <c r="F509" s="146" t="s">
        <v>600</v>
      </c>
      <c r="H509" s="147">
        <v>2.4750000000000001</v>
      </c>
      <c r="I509" s="148"/>
      <c r="L509" s="144"/>
      <c r="M509" s="149"/>
      <c r="T509" s="150"/>
      <c r="AT509" s="145" t="s">
        <v>166</v>
      </c>
      <c r="AU509" s="145" t="s">
        <v>6</v>
      </c>
      <c r="AV509" s="11" t="s">
        <v>85</v>
      </c>
      <c r="AW509" s="11" t="s">
        <v>31</v>
      </c>
      <c r="AX509" s="11" t="s">
        <v>6</v>
      </c>
      <c r="AY509" s="145" t="s">
        <v>159</v>
      </c>
    </row>
    <row r="510" spans="2:65" s="1" customFormat="1" ht="16.5" customHeight="1">
      <c r="B510" s="122"/>
      <c r="C510" s="123" t="s">
        <v>601</v>
      </c>
      <c r="D510" s="123" t="s">
        <v>160</v>
      </c>
      <c r="E510" s="124" t="s">
        <v>602</v>
      </c>
      <c r="F510" s="125" t="s">
        <v>603</v>
      </c>
      <c r="G510" s="126" t="s">
        <v>555</v>
      </c>
      <c r="H510" s="127">
        <v>1.9E-2</v>
      </c>
      <c r="I510" s="128"/>
      <c r="J510" s="129">
        <f>ROUND(I510*H510,0)</f>
        <v>0</v>
      </c>
      <c r="K510" s="130"/>
      <c r="L510" s="29"/>
      <c r="M510" s="131" t="s">
        <v>1</v>
      </c>
      <c r="N510" s="132" t="s">
        <v>41</v>
      </c>
      <c r="P510" s="133">
        <f>O510*H510</f>
        <v>0</v>
      </c>
      <c r="Q510" s="133">
        <v>1.04575</v>
      </c>
      <c r="R510" s="133">
        <f>Q510*H510</f>
        <v>1.9869249999999998E-2</v>
      </c>
      <c r="S510" s="133">
        <v>0</v>
      </c>
      <c r="T510" s="134">
        <f>S510*H510</f>
        <v>0</v>
      </c>
      <c r="AR510" s="135" t="s">
        <v>164</v>
      </c>
      <c r="AT510" s="135" t="s">
        <v>160</v>
      </c>
      <c r="AU510" s="135" t="s">
        <v>6</v>
      </c>
      <c r="AY510" s="15" t="s">
        <v>159</v>
      </c>
      <c r="BE510" s="136">
        <f>IF(N510="základní",J510,0)</f>
        <v>0</v>
      </c>
      <c r="BF510" s="136">
        <f>IF(N510="snížená",J510,0)</f>
        <v>0</v>
      </c>
      <c r="BG510" s="136">
        <f>IF(N510="zákl. přenesená",J510,0)</f>
        <v>0</v>
      </c>
      <c r="BH510" s="136">
        <f>IF(N510="sníž. přenesená",J510,0)</f>
        <v>0</v>
      </c>
      <c r="BI510" s="136">
        <f>IF(N510="nulová",J510,0)</f>
        <v>0</v>
      </c>
      <c r="BJ510" s="15" t="s">
        <v>6</v>
      </c>
      <c r="BK510" s="136">
        <f>ROUND(I510*H510,0)</f>
        <v>0</v>
      </c>
      <c r="BL510" s="15" t="s">
        <v>164</v>
      </c>
      <c r="BM510" s="135" t="s">
        <v>604</v>
      </c>
    </row>
    <row r="511" spans="2:65" s="11" customFormat="1">
      <c r="B511" s="144"/>
      <c r="D511" s="138" t="s">
        <v>166</v>
      </c>
      <c r="E511" s="145" t="s">
        <v>1</v>
      </c>
      <c r="F511" s="146" t="s">
        <v>605</v>
      </c>
      <c r="H511" s="147">
        <v>1.9E-2</v>
      </c>
      <c r="I511" s="148"/>
      <c r="L511" s="144"/>
      <c r="M511" s="149"/>
      <c r="T511" s="150"/>
      <c r="AT511" s="145" t="s">
        <v>166</v>
      </c>
      <c r="AU511" s="145" t="s">
        <v>6</v>
      </c>
      <c r="AV511" s="11" t="s">
        <v>85</v>
      </c>
      <c r="AW511" s="11" t="s">
        <v>31</v>
      </c>
      <c r="AX511" s="11" t="s">
        <v>6</v>
      </c>
      <c r="AY511" s="145" t="s">
        <v>159</v>
      </c>
    </row>
    <row r="512" spans="2:65" s="1" customFormat="1" ht="16.5" customHeight="1">
      <c r="B512" s="122"/>
      <c r="C512" s="123" t="s">
        <v>606</v>
      </c>
      <c r="D512" s="123" t="s">
        <v>160</v>
      </c>
      <c r="E512" s="124" t="s">
        <v>607</v>
      </c>
      <c r="F512" s="125" t="s">
        <v>608</v>
      </c>
      <c r="G512" s="126" t="s">
        <v>448</v>
      </c>
      <c r="H512" s="127">
        <v>0.5</v>
      </c>
      <c r="I512" s="128"/>
      <c r="J512" s="129">
        <f>ROUND(I512*H512,0)</f>
        <v>0</v>
      </c>
      <c r="K512" s="130"/>
      <c r="L512" s="29"/>
      <c r="M512" s="131" t="s">
        <v>1</v>
      </c>
      <c r="N512" s="132" t="s">
        <v>41</v>
      </c>
      <c r="P512" s="133">
        <f>O512*H512</f>
        <v>0</v>
      </c>
      <c r="Q512" s="133">
        <v>2.6446800000000001</v>
      </c>
      <c r="R512" s="133">
        <f>Q512*H512</f>
        <v>1.3223400000000001</v>
      </c>
      <c r="S512" s="133">
        <v>0</v>
      </c>
      <c r="T512" s="134">
        <f>S512*H512</f>
        <v>0</v>
      </c>
      <c r="AR512" s="135" t="s">
        <v>164</v>
      </c>
      <c r="AT512" s="135" t="s">
        <v>160</v>
      </c>
      <c r="AU512" s="135" t="s">
        <v>6</v>
      </c>
      <c r="AY512" s="15" t="s">
        <v>159</v>
      </c>
      <c r="BE512" s="136">
        <f>IF(N512="základní",J512,0)</f>
        <v>0</v>
      </c>
      <c r="BF512" s="136">
        <f>IF(N512="snížená",J512,0)</f>
        <v>0</v>
      </c>
      <c r="BG512" s="136">
        <f>IF(N512="zákl. přenesená",J512,0)</f>
        <v>0</v>
      </c>
      <c r="BH512" s="136">
        <f>IF(N512="sníž. přenesená",J512,0)</f>
        <v>0</v>
      </c>
      <c r="BI512" s="136">
        <f>IF(N512="nulová",J512,0)</f>
        <v>0</v>
      </c>
      <c r="BJ512" s="15" t="s">
        <v>6</v>
      </c>
      <c r="BK512" s="136">
        <f>ROUND(I512*H512,0)</f>
        <v>0</v>
      </c>
      <c r="BL512" s="15" t="s">
        <v>164</v>
      </c>
      <c r="BM512" s="135" t="s">
        <v>609</v>
      </c>
    </row>
    <row r="513" spans="2:65" s="10" customFormat="1">
      <c r="B513" s="137"/>
      <c r="D513" s="138" t="s">
        <v>166</v>
      </c>
      <c r="E513" s="139" t="s">
        <v>1</v>
      </c>
      <c r="F513" s="140" t="s">
        <v>610</v>
      </c>
      <c r="H513" s="139" t="s">
        <v>1</v>
      </c>
      <c r="I513" s="141"/>
      <c r="L513" s="137"/>
      <c r="M513" s="142"/>
      <c r="T513" s="143"/>
      <c r="AT513" s="139" t="s">
        <v>166</v>
      </c>
      <c r="AU513" s="139" t="s">
        <v>6</v>
      </c>
      <c r="AV513" s="10" t="s">
        <v>6</v>
      </c>
      <c r="AW513" s="10" t="s">
        <v>31</v>
      </c>
      <c r="AX513" s="10" t="s">
        <v>76</v>
      </c>
      <c r="AY513" s="139" t="s">
        <v>159</v>
      </c>
    </row>
    <row r="514" spans="2:65" s="11" customFormat="1">
      <c r="B514" s="144"/>
      <c r="D514" s="138" t="s">
        <v>166</v>
      </c>
      <c r="E514" s="145" t="s">
        <v>1</v>
      </c>
      <c r="F514" s="146" t="s">
        <v>611</v>
      </c>
      <c r="H514" s="147">
        <v>0.5</v>
      </c>
      <c r="I514" s="148"/>
      <c r="L514" s="144"/>
      <c r="M514" s="149"/>
      <c r="T514" s="150"/>
      <c r="AT514" s="145" t="s">
        <v>166</v>
      </c>
      <c r="AU514" s="145" t="s">
        <v>6</v>
      </c>
      <c r="AV514" s="11" t="s">
        <v>85</v>
      </c>
      <c r="AW514" s="11" t="s">
        <v>31</v>
      </c>
      <c r="AX514" s="11" t="s">
        <v>6</v>
      </c>
      <c r="AY514" s="145" t="s">
        <v>159</v>
      </c>
    </row>
    <row r="515" spans="2:65" s="1" customFormat="1" ht="16.5" customHeight="1">
      <c r="B515" s="122"/>
      <c r="C515" s="123" t="s">
        <v>612</v>
      </c>
      <c r="D515" s="123" t="s">
        <v>160</v>
      </c>
      <c r="E515" s="124" t="s">
        <v>613</v>
      </c>
      <c r="F515" s="125" t="s">
        <v>614</v>
      </c>
      <c r="G515" s="126" t="s">
        <v>179</v>
      </c>
      <c r="H515" s="127">
        <v>33.96</v>
      </c>
      <c r="I515" s="128"/>
      <c r="J515" s="129">
        <f>ROUND(I515*H515,0)</f>
        <v>0</v>
      </c>
      <c r="K515" s="130"/>
      <c r="L515" s="29"/>
      <c r="M515" s="131" t="s">
        <v>1</v>
      </c>
      <c r="N515" s="132" t="s">
        <v>41</v>
      </c>
      <c r="P515" s="133">
        <f>O515*H515</f>
        <v>0</v>
      </c>
      <c r="Q515" s="133">
        <v>8.8400000000000006E-3</v>
      </c>
      <c r="R515" s="133">
        <f>Q515*H515</f>
        <v>0.30020640000000004</v>
      </c>
      <c r="S515" s="133">
        <v>0</v>
      </c>
      <c r="T515" s="134">
        <f>S515*H515</f>
        <v>0</v>
      </c>
      <c r="AR515" s="135" t="s">
        <v>164</v>
      </c>
      <c r="AT515" s="135" t="s">
        <v>160</v>
      </c>
      <c r="AU515" s="135" t="s">
        <v>6</v>
      </c>
      <c r="AY515" s="15" t="s">
        <v>159</v>
      </c>
      <c r="BE515" s="136">
        <f>IF(N515="základní",J515,0)</f>
        <v>0</v>
      </c>
      <c r="BF515" s="136">
        <f>IF(N515="snížená",J515,0)</f>
        <v>0</v>
      </c>
      <c r="BG515" s="136">
        <f>IF(N515="zákl. přenesená",J515,0)</f>
        <v>0</v>
      </c>
      <c r="BH515" s="136">
        <f>IF(N515="sníž. přenesená",J515,0)</f>
        <v>0</v>
      </c>
      <c r="BI515" s="136">
        <f>IF(N515="nulová",J515,0)</f>
        <v>0</v>
      </c>
      <c r="BJ515" s="15" t="s">
        <v>6</v>
      </c>
      <c r="BK515" s="136">
        <f>ROUND(I515*H515,0)</f>
        <v>0</v>
      </c>
      <c r="BL515" s="15" t="s">
        <v>164</v>
      </c>
      <c r="BM515" s="135" t="s">
        <v>615</v>
      </c>
    </row>
    <row r="516" spans="2:65" s="10" customFormat="1">
      <c r="B516" s="137"/>
      <c r="D516" s="138" t="s">
        <v>166</v>
      </c>
      <c r="E516" s="139" t="s">
        <v>1</v>
      </c>
      <c r="F516" s="140" t="s">
        <v>497</v>
      </c>
      <c r="H516" s="139" t="s">
        <v>1</v>
      </c>
      <c r="I516" s="141"/>
      <c r="L516" s="137"/>
      <c r="M516" s="142"/>
      <c r="T516" s="143"/>
      <c r="AT516" s="139" t="s">
        <v>166</v>
      </c>
      <c r="AU516" s="139" t="s">
        <v>6</v>
      </c>
      <c r="AV516" s="10" t="s">
        <v>6</v>
      </c>
      <c r="AW516" s="10" t="s">
        <v>31</v>
      </c>
      <c r="AX516" s="10" t="s">
        <v>76</v>
      </c>
      <c r="AY516" s="139" t="s">
        <v>159</v>
      </c>
    </row>
    <row r="517" spans="2:65" s="11" customFormat="1">
      <c r="B517" s="144"/>
      <c r="D517" s="138" t="s">
        <v>166</v>
      </c>
      <c r="E517" s="145" t="s">
        <v>1</v>
      </c>
      <c r="F517" s="146" t="s">
        <v>616</v>
      </c>
      <c r="H517" s="147">
        <v>19.98</v>
      </c>
      <c r="I517" s="148"/>
      <c r="L517" s="144"/>
      <c r="M517" s="149"/>
      <c r="T517" s="150"/>
      <c r="AT517" s="145" t="s">
        <v>166</v>
      </c>
      <c r="AU517" s="145" t="s">
        <v>6</v>
      </c>
      <c r="AV517" s="11" t="s">
        <v>85</v>
      </c>
      <c r="AW517" s="11" t="s">
        <v>31</v>
      </c>
      <c r="AX517" s="11" t="s">
        <v>76</v>
      </c>
      <c r="AY517" s="145" t="s">
        <v>159</v>
      </c>
    </row>
    <row r="518" spans="2:65" s="10" customFormat="1">
      <c r="B518" s="137"/>
      <c r="D518" s="138" t="s">
        <v>166</v>
      </c>
      <c r="E518" s="139" t="s">
        <v>1</v>
      </c>
      <c r="F518" s="140" t="s">
        <v>499</v>
      </c>
      <c r="H518" s="139" t="s">
        <v>1</v>
      </c>
      <c r="I518" s="141"/>
      <c r="L518" s="137"/>
      <c r="M518" s="142"/>
      <c r="T518" s="143"/>
      <c r="AT518" s="139" t="s">
        <v>166</v>
      </c>
      <c r="AU518" s="139" t="s">
        <v>6</v>
      </c>
      <c r="AV518" s="10" t="s">
        <v>6</v>
      </c>
      <c r="AW518" s="10" t="s">
        <v>31</v>
      </c>
      <c r="AX518" s="10" t="s">
        <v>76</v>
      </c>
      <c r="AY518" s="139" t="s">
        <v>159</v>
      </c>
    </row>
    <row r="519" spans="2:65" s="11" customFormat="1">
      <c r="B519" s="144"/>
      <c r="D519" s="138" t="s">
        <v>166</v>
      </c>
      <c r="E519" s="145" t="s">
        <v>1</v>
      </c>
      <c r="F519" s="146" t="s">
        <v>617</v>
      </c>
      <c r="H519" s="147">
        <v>13.98</v>
      </c>
      <c r="I519" s="148"/>
      <c r="L519" s="144"/>
      <c r="M519" s="149"/>
      <c r="T519" s="150"/>
      <c r="AT519" s="145" t="s">
        <v>166</v>
      </c>
      <c r="AU519" s="145" t="s">
        <v>6</v>
      </c>
      <c r="AV519" s="11" t="s">
        <v>85</v>
      </c>
      <c r="AW519" s="11" t="s">
        <v>31</v>
      </c>
      <c r="AX519" s="11" t="s">
        <v>76</v>
      </c>
      <c r="AY519" s="145" t="s">
        <v>159</v>
      </c>
    </row>
    <row r="520" spans="2:65" s="12" customFormat="1">
      <c r="B520" s="151"/>
      <c r="D520" s="138" t="s">
        <v>166</v>
      </c>
      <c r="E520" s="152" t="s">
        <v>1</v>
      </c>
      <c r="F520" s="153" t="s">
        <v>171</v>
      </c>
      <c r="H520" s="154">
        <v>33.96</v>
      </c>
      <c r="I520" s="155"/>
      <c r="L520" s="151"/>
      <c r="M520" s="156"/>
      <c r="T520" s="157"/>
      <c r="AT520" s="152" t="s">
        <v>166</v>
      </c>
      <c r="AU520" s="152" t="s">
        <v>6</v>
      </c>
      <c r="AV520" s="12" t="s">
        <v>164</v>
      </c>
      <c r="AW520" s="12" t="s">
        <v>31</v>
      </c>
      <c r="AX520" s="12" t="s">
        <v>6</v>
      </c>
      <c r="AY520" s="152" t="s">
        <v>159</v>
      </c>
    </row>
    <row r="521" spans="2:65" s="9" customFormat="1" ht="25.9" customHeight="1">
      <c r="B521" s="112"/>
      <c r="D521" s="113" t="s">
        <v>75</v>
      </c>
      <c r="E521" s="114" t="s">
        <v>618</v>
      </c>
      <c r="F521" s="114" t="s">
        <v>619</v>
      </c>
      <c r="I521" s="115"/>
      <c r="J521" s="116">
        <f>BK521</f>
        <v>0</v>
      </c>
      <c r="L521" s="112"/>
      <c r="M521" s="117"/>
      <c r="P521" s="118">
        <f>SUM(P522:P604)</f>
        <v>0</v>
      </c>
      <c r="R521" s="118">
        <f>SUM(R522:R604)</f>
        <v>22.97373</v>
      </c>
      <c r="T521" s="119">
        <f>SUM(T522:T604)</f>
        <v>0</v>
      </c>
      <c r="AR521" s="113" t="s">
        <v>6</v>
      </c>
      <c r="AT521" s="120" t="s">
        <v>75</v>
      </c>
      <c r="AU521" s="120" t="s">
        <v>76</v>
      </c>
      <c r="AY521" s="113" t="s">
        <v>159</v>
      </c>
      <c r="BK521" s="121">
        <f>SUM(BK522:BK604)</f>
        <v>0</v>
      </c>
    </row>
    <row r="522" spans="2:65" s="1" customFormat="1" ht="24.2" customHeight="1">
      <c r="B522" s="122"/>
      <c r="C522" s="123" t="s">
        <v>620</v>
      </c>
      <c r="D522" s="123" t="s">
        <v>160</v>
      </c>
      <c r="E522" s="124" t="s">
        <v>621</v>
      </c>
      <c r="F522" s="125" t="s">
        <v>622</v>
      </c>
      <c r="G522" s="126" t="s">
        <v>179</v>
      </c>
      <c r="H522" s="127">
        <v>369.2</v>
      </c>
      <c r="I522" s="128"/>
      <c r="J522" s="129">
        <f>ROUND(I522*H522,0)</f>
        <v>0</v>
      </c>
      <c r="K522" s="130"/>
      <c r="L522" s="29"/>
      <c r="M522" s="131" t="s">
        <v>1</v>
      </c>
      <c r="N522" s="132" t="s">
        <v>41</v>
      </c>
      <c r="P522" s="133">
        <f>O522*H522</f>
        <v>0</v>
      </c>
      <c r="Q522" s="133">
        <v>5.7999999999999996E-3</v>
      </c>
      <c r="R522" s="133">
        <f>Q522*H522</f>
        <v>2.1413599999999997</v>
      </c>
      <c r="S522" s="133">
        <v>0</v>
      </c>
      <c r="T522" s="134">
        <f>S522*H522</f>
        <v>0</v>
      </c>
      <c r="AR522" s="135" t="s">
        <v>164</v>
      </c>
      <c r="AT522" s="135" t="s">
        <v>160</v>
      </c>
      <c r="AU522" s="135" t="s">
        <v>6</v>
      </c>
      <c r="AY522" s="15" t="s">
        <v>159</v>
      </c>
      <c r="BE522" s="136">
        <f>IF(N522="základní",J522,0)</f>
        <v>0</v>
      </c>
      <c r="BF522" s="136">
        <f>IF(N522="snížená",J522,0)</f>
        <v>0</v>
      </c>
      <c r="BG522" s="136">
        <f>IF(N522="zákl. přenesená",J522,0)</f>
        <v>0</v>
      </c>
      <c r="BH522" s="136">
        <f>IF(N522="sníž. přenesená",J522,0)</f>
        <v>0</v>
      </c>
      <c r="BI522" s="136">
        <f>IF(N522="nulová",J522,0)</f>
        <v>0</v>
      </c>
      <c r="BJ522" s="15" t="s">
        <v>6</v>
      </c>
      <c r="BK522" s="136">
        <f>ROUND(I522*H522,0)</f>
        <v>0</v>
      </c>
      <c r="BL522" s="15" t="s">
        <v>164</v>
      </c>
      <c r="BM522" s="135" t="s">
        <v>623</v>
      </c>
    </row>
    <row r="523" spans="2:65" s="10" customFormat="1">
      <c r="B523" s="137"/>
      <c r="D523" s="138" t="s">
        <v>166</v>
      </c>
      <c r="E523" s="139" t="s">
        <v>1</v>
      </c>
      <c r="F523" s="140" t="s">
        <v>167</v>
      </c>
      <c r="H523" s="139" t="s">
        <v>1</v>
      </c>
      <c r="I523" s="141"/>
      <c r="L523" s="137"/>
      <c r="M523" s="142"/>
      <c r="T523" s="143"/>
      <c r="AT523" s="139" t="s">
        <v>166</v>
      </c>
      <c r="AU523" s="139" t="s">
        <v>6</v>
      </c>
      <c r="AV523" s="10" t="s">
        <v>6</v>
      </c>
      <c r="AW523" s="10" t="s">
        <v>31</v>
      </c>
      <c r="AX523" s="10" t="s">
        <v>76</v>
      </c>
      <c r="AY523" s="139" t="s">
        <v>159</v>
      </c>
    </row>
    <row r="524" spans="2:65" s="11" customFormat="1">
      <c r="B524" s="144"/>
      <c r="D524" s="138" t="s">
        <v>166</v>
      </c>
      <c r="E524" s="145" t="s">
        <v>1</v>
      </c>
      <c r="F524" s="146" t="s">
        <v>624</v>
      </c>
      <c r="H524" s="147">
        <v>135.80000000000001</v>
      </c>
      <c r="I524" s="148"/>
      <c r="L524" s="144"/>
      <c r="M524" s="149"/>
      <c r="T524" s="150"/>
      <c r="AT524" s="145" t="s">
        <v>166</v>
      </c>
      <c r="AU524" s="145" t="s">
        <v>6</v>
      </c>
      <c r="AV524" s="11" t="s">
        <v>85</v>
      </c>
      <c r="AW524" s="11" t="s">
        <v>31</v>
      </c>
      <c r="AX524" s="11" t="s">
        <v>76</v>
      </c>
      <c r="AY524" s="145" t="s">
        <v>159</v>
      </c>
    </row>
    <row r="525" spans="2:65" s="10" customFormat="1">
      <c r="B525" s="137"/>
      <c r="D525" s="138" t="s">
        <v>166</v>
      </c>
      <c r="E525" s="139" t="s">
        <v>1</v>
      </c>
      <c r="F525" s="140" t="s">
        <v>169</v>
      </c>
      <c r="H525" s="139" t="s">
        <v>1</v>
      </c>
      <c r="I525" s="141"/>
      <c r="L525" s="137"/>
      <c r="M525" s="142"/>
      <c r="T525" s="143"/>
      <c r="AT525" s="139" t="s">
        <v>166</v>
      </c>
      <c r="AU525" s="139" t="s">
        <v>6</v>
      </c>
      <c r="AV525" s="10" t="s">
        <v>6</v>
      </c>
      <c r="AW525" s="10" t="s">
        <v>31</v>
      </c>
      <c r="AX525" s="10" t="s">
        <v>76</v>
      </c>
      <c r="AY525" s="139" t="s">
        <v>159</v>
      </c>
    </row>
    <row r="526" spans="2:65" s="11" customFormat="1">
      <c r="B526" s="144"/>
      <c r="D526" s="138" t="s">
        <v>166</v>
      </c>
      <c r="E526" s="145" t="s">
        <v>1</v>
      </c>
      <c r="F526" s="146" t="s">
        <v>625</v>
      </c>
      <c r="H526" s="147">
        <v>233.4</v>
      </c>
      <c r="I526" s="148"/>
      <c r="L526" s="144"/>
      <c r="M526" s="149"/>
      <c r="T526" s="150"/>
      <c r="AT526" s="145" t="s">
        <v>166</v>
      </c>
      <c r="AU526" s="145" t="s">
        <v>6</v>
      </c>
      <c r="AV526" s="11" t="s">
        <v>85</v>
      </c>
      <c r="AW526" s="11" t="s">
        <v>31</v>
      </c>
      <c r="AX526" s="11" t="s">
        <v>76</v>
      </c>
      <c r="AY526" s="145" t="s">
        <v>159</v>
      </c>
    </row>
    <row r="527" spans="2:65" s="12" customFormat="1">
      <c r="B527" s="151"/>
      <c r="D527" s="138" t="s">
        <v>166</v>
      </c>
      <c r="E527" s="152" t="s">
        <v>1</v>
      </c>
      <c r="F527" s="153" t="s">
        <v>171</v>
      </c>
      <c r="H527" s="154">
        <v>369.2</v>
      </c>
      <c r="I527" s="155"/>
      <c r="L527" s="151"/>
      <c r="M527" s="156"/>
      <c r="T527" s="157"/>
      <c r="AT527" s="152" t="s">
        <v>166</v>
      </c>
      <c r="AU527" s="152" t="s">
        <v>6</v>
      </c>
      <c r="AV527" s="12" t="s">
        <v>164</v>
      </c>
      <c r="AW527" s="12" t="s">
        <v>31</v>
      </c>
      <c r="AX527" s="12" t="s">
        <v>6</v>
      </c>
      <c r="AY527" s="152" t="s">
        <v>159</v>
      </c>
    </row>
    <row r="528" spans="2:65" s="1" customFormat="1" ht="24.2" customHeight="1">
      <c r="B528" s="122"/>
      <c r="C528" s="123" t="s">
        <v>626</v>
      </c>
      <c r="D528" s="123" t="s">
        <v>160</v>
      </c>
      <c r="E528" s="124" t="s">
        <v>627</v>
      </c>
      <c r="F528" s="125" t="s">
        <v>628</v>
      </c>
      <c r="G528" s="126" t="s">
        <v>179</v>
      </c>
      <c r="H528" s="127">
        <v>989.75</v>
      </c>
      <c r="I528" s="128"/>
      <c r="J528" s="129">
        <f>ROUND(I528*H528,0)</f>
        <v>0</v>
      </c>
      <c r="K528" s="130"/>
      <c r="L528" s="29"/>
      <c r="M528" s="131" t="s">
        <v>1</v>
      </c>
      <c r="N528" s="132" t="s">
        <v>41</v>
      </c>
      <c r="P528" s="133">
        <f>O528*H528</f>
        <v>0</v>
      </c>
      <c r="Q528" s="133">
        <v>1.7399999999999999E-2</v>
      </c>
      <c r="R528" s="133">
        <f>Q528*H528</f>
        <v>17.22165</v>
      </c>
      <c r="S528" s="133">
        <v>0</v>
      </c>
      <c r="T528" s="134">
        <f>S528*H528</f>
        <v>0</v>
      </c>
      <c r="AR528" s="135" t="s">
        <v>164</v>
      </c>
      <c r="AT528" s="135" t="s">
        <v>160</v>
      </c>
      <c r="AU528" s="135" t="s">
        <v>6</v>
      </c>
      <c r="AY528" s="15" t="s">
        <v>159</v>
      </c>
      <c r="BE528" s="136">
        <f>IF(N528="základní",J528,0)</f>
        <v>0</v>
      </c>
      <c r="BF528" s="136">
        <f>IF(N528="snížená",J528,0)</f>
        <v>0</v>
      </c>
      <c r="BG528" s="136">
        <f>IF(N528="zákl. přenesená",J528,0)</f>
        <v>0</v>
      </c>
      <c r="BH528" s="136">
        <f>IF(N528="sníž. přenesená",J528,0)</f>
        <v>0</v>
      </c>
      <c r="BI528" s="136">
        <f>IF(N528="nulová",J528,0)</f>
        <v>0</v>
      </c>
      <c r="BJ528" s="15" t="s">
        <v>6</v>
      </c>
      <c r="BK528" s="136">
        <f>ROUND(I528*H528,0)</f>
        <v>0</v>
      </c>
      <c r="BL528" s="15" t="s">
        <v>164</v>
      </c>
      <c r="BM528" s="135" t="s">
        <v>629</v>
      </c>
    </row>
    <row r="529" spans="2:51" s="10" customFormat="1">
      <c r="B529" s="137"/>
      <c r="D529" s="138" t="s">
        <v>166</v>
      </c>
      <c r="E529" s="139" t="s">
        <v>1</v>
      </c>
      <c r="F529" s="140" t="s">
        <v>167</v>
      </c>
      <c r="H529" s="139" t="s">
        <v>1</v>
      </c>
      <c r="I529" s="141"/>
      <c r="L529" s="137"/>
      <c r="M529" s="142"/>
      <c r="T529" s="143"/>
      <c r="AT529" s="139" t="s">
        <v>166</v>
      </c>
      <c r="AU529" s="139" t="s">
        <v>6</v>
      </c>
      <c r="AV529" s="10" t="s">
        <v>6</v>
      </c>
      <c r="AW529" s="10" t="s">
        <v>31</v>
      </c>
      <c r="AX529" s="10" t="s">
        <v>76</v>
      </c>
      <c r="AY529" s="139" t="s">
        <v>159</v>
      </c>
    </row>
    <row r="530" spans="2:51" s="11" customFormat="1">
      <c r="B530" s="144"/>
      <c r="D530" s="138" t="s">
        <v>166</v>
      </c>
      <c r="E530" s="145" t="s">
        <v>1</v>
      </c>
      <c r="F530" s="146" t="s">
        <v>630</v>
      </c>
      <c r="H530" s="147">
        <v>164.52</v>
      </c>
      <c r="I530" s="148"/>
      <c r="L530" s="144"/>
      <c r="M530" s="149"/>
      <c r="T530" s="150"/>
      <c r="AT530" s="145" t="s">
        <v>166</v>
      </c>
      <c r="AU530" s="145" t="s">
        <v>6</v>
      </c>
      <c r="AV530" s="11" t="s">
        <v>85</v>
      </c>
      <c r="AW530" s="11" t="s">
        <v>31</v>
      </c>
      <c r="AX530" s="11" t="s">
        <v>76</v>
      </c>
      <c r="AY530" s="145" t="s">
        <v>159</v>
      </c>
    </row>
    <row r="531" spans="2:51" s="11" customFormat="1">
      <c r="B531" s="144"/>
      <c r="D531" s="138" t="s">
        <v>166</v>
      </c>
      <c r="E531" s="145" t="s">
        <v>1</v>
      </c>
      <c r="F531" s="146" t="s">
        <v>631</v>
      </c>
      <c r="H531" s="147">
        <v>1.8</v>
      </c>
      <c r="I531" s="148"/>
      <c r="L531" s="144"/>
      <c r="M531" s="149"/>
      <c r="T531" s="150"/>
      <c r="AT531" s="145" t="s">
        <v>166</v>
      </c>
      <c r="AU531" s="145" t="s">
        <v>6</v>
      </c>
      <c r="AV531" s="11" t="s">
        <v>85</v>
      </c>
      <c r="AW531" s="11" t="s">
        <v>31</v>
      </c>
      <c r="AX531" s="11" t="s">
        <v>76</v>
      </c>
      <c r="AY531" s="145" t="s">
        <v>159</v>
      </c>
    </row>
    <row r="532" spans="2:51" s="11" customFormat="1">
      <c r="B532" s="144"/>
      <c r="D532" s="138" t="s">
        <v>166</v>
      </c>
      <c r="E532" s="145" t="s">
        <v>1</v>
      </c>
      <c r="F532" s="146" t="s">
        <v>632</v>
      </c>
      <c r="H532" s="147">
        <v>2.96</v>
      </c>
      <c r="I532" s="148"/>
      <c r="L532" s="144"/>
      <c r="M532" s="149"/>
      <c r="T532" s="150"/>
      <c r="AT532" s="145" t="s">
        <v>166</v>
      </c>
      <c r="AU532" s="145" t="s">
        <v>6</v>
      </c>
      <c r="AV532" s="11" t="s">
        <v>85</v>
      </c>
      <c r="AW532" s="11" t="s">
        <v>31</v>
      </c>
      <c r="AX532" s="11" t="s">
        <v>76</v>
      </c>
      <c r="AY532" s="145" t="s">
        <v>159</v>
      </c>
    </row>
    <row r="533" spans="2:51" s="11" customFormat="1">
      <c r="B533" s="144"/>
      <c r="D533" s="138" t="s">
        <v>166</v>
      </c>
      <c r="E533" s="145" t="s">
        <v>1</v>
      </c>
      <c r="F533" s="146" t="s">
        <v>633</v>
      </c>
      <c r="H533" s="147">
        <v>6</v>
      </c>
      <c r="I533" s="148"/>
      <c r="L533" s="144"/>
      <c r="M533" s="149"/>
      <c r="T533" s="150"/>
      <c r="AT533" s="145" t="s">
        <v>166</v>
      </c>
      <c r="AU533" s="145" t="s">
        <v>6</v>
      </c>
      <c r="AV533" s="11" t="s">
        <v>85</v>
      </c>
      <c r="AW533" s="11" t="s">
        <v>31</v>
      </c>
      <c r="AX533" s="11" t="s">
        <v>76</v>
      </c>
      <c r="AY533" s="145" t="s">
        <v>159</v>
      </c>
    </row>
    <row r="534" spans="2:51" s="11" customFormat="1">
      <c r="B534" s="144"/>
      <c r="D534" s="138" t="s">
        <v>166</v>
      </c>
      <c r="E534" s="145" t="s">
        <v>1</v>
      </c>
      <c r="F534" s="146" t="s">
        <v>634</v>
      </c>
      <c r="H534" s="147">
        <v>4.26</v>
      </c>
      <c r="I534" s="148"/>
      <c r="L534" s="144"/>
      <c r="M534" s="149"/>
      <c r="T534" s="150"/>
      <c r="AT534" s="145" t="s">
        <v>166</v>
      </c>
      <c r="AU534" s="145" t="s">
        <v>6</v>
      </c>
      <c r="AV534" s="11" t="s">
        <v>85</v>
      </c>
      <c r="AW534" s="11" t="s">
        <v>31</v>
      </c>
      <c r="AX534" s="11" t="s">
        <v>76</v>
      </c>
      <c r="AY534" s="145" t="s">
        <v>159</v>
      </c>
    </row>
    <row r="535" spans="2:51" s="11" customFormat="1">
      <c r="B535" s="144"/>
      <c r="D535" s="138" t="s">
        <v>166</v>
      </c>
      <c r="E535" s="145" t="s">
        <v>1</v>
      </c>
      <c r="F535" s="146" t="s">
        <v>635</v>
      </c>
      <c r="H535" s="147">
        <v>5.92</v>
      </c>
      <c r="I535" s="148"/>
      <c r="L535" s="144"/>
      <c r="M535" s="149"/>
      <c r="T535" s="150"/>
      <c r="AT535" s="145" t="s">
        <v>166</v>
      </c>
      <c r="AU535" s="145" t="s">
        <v>6</v>
      </c>
      <c r="AV535" s="11" t="s">
        <v>85</v>
      </c>
      <c r="AW535" s="11" t="s">
        <v>31</v>
      </c>
      <c r="AX535" s="11" t="s">
        <v>76</v>
      </c>
      <c r="AY535" s="145" t="s">
        <v>159</v>
      </c>
    </row>
    <row r="536" spans="2:51" s="11" customFormat="1">
      <c r="B536" s="144"/>
      <c r="D536" s="138" t="s">
        <v>166</v>
      </c>
      <c r="E536" s="145" t="s">
        <v>1</v>
      </c>
      <c r="F536" s="146" t="s">
        <v>636</v>
      </c>
      <c r="H536" s="147">
        <v>6.72</v>
      </c>
      <c r="I536" s="148"/>
      <c r="L536" s="144"/>
      <c r="M536" s="149"/>
      <c r="T536" s="150"/>
      <c r="AT536" s="145" t="s">
        <v>166</v>
      </c>
      <c r="AU536" s="145" t="s">
        <v>6</v>
      </c>
      <c r="AV536" s="11" t="s">
        <v>85</v>
      </c>
      <c r="AW536" s="11" t="s">
        <v>31</v>
      </c>
      <c r="AX536" s="11" t="s">
        <v>76</v>
      </c>
      <c r="AY536" s="145" t="s">
        <v>159</v>
      </c>
    </row>
    <row r="537" spans="2:51" s="11" customFormat="1">
      <c r="B537" s="144"/>
      <c r="D537" s="138" t="s">
        <v>166</v>
      </c>
      <c r="E537" s="145" t="s">
        <v>1</v>
      </c>
      <c r="F537" s="146" t="s">
        <v>637</v>
      </c>
      <c r="H537" s="147">
        <v>61.56</v>
      </c>
      <c r="I537" s="148"/>
      <c r="L537" s="144"/>
      <c r="M537" s="149"/>
      <c r="T537" s="150"/>
      <c r="AT537" s="145" t="s">
        <v>166</v>
      </c>
      <c r="AU537" s="145" t="s">
        <v>6</v>
      </c>
      <c r="AV537" s="11" t="s">
        <v>85</v>
      </c>
      <c r="AW537" s="11" t="s">
        <v>31</v>
      </c>
      <c r="AX537" s="11" t="s">
        <v>76</v>
      </c>
      <c r="AY537" s="145" t="s">
        <v>159</v>
      </c>
    </row>
    <row r="538" spans="2:51" s="11" customFormat="1">
      <c r="B538" s="144"/>
      <c r="D538" s="138" t="s">
        <v>166</v>
      </c>
      <c r="E538" s="145" t="s">
        <v>1</v>
      </c>
      <c r="F538" s="146" t="s">
        <v>638</v>
      </c>
      <c r="H538" s="147">
        <v>56.24</v>
      </c>
      <c r="I538" s="148"/>
      <c r="L538" s="144"/>
      <c r="M538" s="149"/>
      <c r="T538" s="150"/>
      <c r="AT538" s="145" t="s">
        <v>166</v>
      </c>
      <c r="AU538" s="145" t="s">
        <v>6</v>
      </c>
      <c r="AV538" s="11" t="s">
        <v>85</v>
      </c>
      <c r="AW538" s="11" t="s">
        <v>31</v>
      </c>
      <c r="AX538" s="11" t="s">
        <v>76</v>
      </c>
      <c r="AY538" s="145" t="s">
        <v>159</v>
      </c>
    </row>
    <row r="539" spans="2:51" s="11" customFormat="1">
      <c r="B539" s="144"/>
      <c r="D539" s="138" t="s">
        <v>166</v>
      </c>
      <c r="E539" s="145" t="s">
        <v>1</v>
      </c>
      <c r="F539" s="146" t="s">
        <v>639</v>
      </c>
      <c r="H539" s="147">
        <v>2.02</v>
      </c>
      <c r="I539" s="148"/>
      <c r="L539" s="144"/>
      <c r="M539" s="149"/>
      <c r="T539" s="150"/>
      <c r="AT539" s="145" t="s">
        <v>166</v>
      </c>
      <c r="AU539" s="145" t="s">
        <v>6</v>
      </c>
      <c r="AV539" s="11" t="s">
        <v>85</v>
      </c>
      <c r="AW539" s="11" t="s">
        <v>31</v>
      </c>
      <c r="AX539" s="11" t="s">
        <v>76</v>
      </c>
      <c r="AY539" s="145" t="s">
        <v>159</v>
      </c>
    </row>
    <row r="540" spans="2:51" s="11" customFormat="1">
      <c r="B540" s="144"/>
      <c r="D540" s="138" t="s">
        <v>166</v>
      </c>
      <c r="E540" s="145" t="s">
        <v>1</v>
      </c>
      <c r="F540" s="146" t="s">
        <v>640</v>
      </c>
      <c r="H540" s="147">
        <v>71.44</v>
      </c>
      <c r="I540" s="148"/>
      <c r="L540" s="144"/>
      <c r="M540" s="149"/>
      <c r="T540" s="150"/>
      <c r="AT540" s="145" t="s">
        <v>166</v>
      </c>
      <c r="AU540" s="145" t="s">
        <v>6</v>
      </c>
      <c r="AV540" s="11" t="s">
        <v>85</v>
      </c>
      <c r="AW540" s="11" t="s">
        <v>31</v>
      </c>
      <c r="AX540" s="11" t="s">
        <v>76</v>
      </c>
      <c r="AY540" s="145" t="s">
        <v>159</v>
      </c>
    </row>
    <row r="541" spans="2:51" s="11" customFormat="1">
      <c r="B541" s="144"/>
      <c r="D541" s="138" t="s">
        <v>166</v>
      </c>
      <c r="E541" s="145" t="s">
        <v>1</v>
      </c>
      <c r="F541" s="146" t="s">
        <v>641</v>
      </c>
      <c r="H541" s="147">
        <v>24.32</v>
      </c>
      <c r="I541" s="148"/>
      <c r="L541" s="144"/>
      <c r="M541" s="149"/>
      <c r="T541" s="150"/>
      <c r="AT541" s="145" t="s">
        <v>166</v>
      </c>
      <c r="AU541" s="145" t="s">
        <v>6</v>
      </c>
      <c r="AV541" s="11" t="s">
        <v>85</v>
      </c>
      <c r="AW541" s="11" t="s">
        <v>31</v>
      </c>
      <c r="AX541" s="11" t="s">
        <v>76</v>
      </c>
      <c r="AY541" s="145" t="s">
        <v>159</v>
      </c>
    </row>
    <row r="542" spans="2:51" s="11" customFormat="1">
      <c r="B542" s="144"/>
      <c r="D542" s="138" t="s">
        <v>166</v>
      </c>
      <c r="E542" s="145" t="s">
        <v>1</v>
      </c>
      <c r="F542" s="146" t="s">
        <v>642</v>
      </c>
      <c r="H542" s="147">
        <v>8.8000000000000007</v>
      </c>
      <c r="I542" s="148"/>
      <c r="L542" s="144"/>
      <c r="M542" s="149"/>
      <c r="T542" s="150"/>
      <c r="AT542" s="145" t="s">
        <v>166</v>
      </c>
      <c r="AU542" s="145" t="s">
        <v>6</v>
      </c>
      <c r="AV542" s="11" t="s">
        <v>85</v>
      </c>
      <c r="AW542" s="11" t="s">
        <v>31</v>
      </c>
      <c r="AX542" s="11" t="s">
        <v>76</v>
      </c>
      <c r="AY542" s="145" t="s">
        <v>159</v>
      </c>
    </row>
    <row r="543" spans="2:51" s="11" customFormat="1">
      <c r="B543" s="144"/>
      <c r="D543" s="138" t="s">
        <v>166</v>
      </c>
      <c r="E543" s="145" t="s">
        <v>1</v>
      </c>
      <c r="F543" s="146" t="s">
        <v>643</v>
      </c>
      <c r="H543" s="147">
        <v>-11.76</v>
      </c>
      <c r="I543" s="148"/>
      <c r="L543" s="144"/>
      <c r="M543" s="149"/>
      <c r="T543" s="150"/>
      <c r="AT543" s="145" t="s">
        <v>166</v>
      </c>
      <c r="AU543" s="145" t="s">
        <v>6</v>
      </c>
      <c r="AV543" s="11" t="s">
        <v>85</v>
      </c>
      <c r="AW543" s="11" t="s">
        <v>31</v>
      </c>
      <c r="AX543" s="11" t="s">
        <v>76</v>
      </c>
      <c r="AY543" s="145" t="s">
        <v>159</v>
      </c>
    </row>
    <row r="544" spans="2:51" s="11" customFormat="1">
      <c r="B544" s="144"/>
      <c r="D544" s="138" t="s">
        <v>166</v>
      </c>
      <c r="E544" s="145" t="s">
        <v>1</v>
      </c>
      <c r="F544" s="146" t="s">
        <v>644</v>
      </c>
      <c r="H544" s="147">
        <v>-1.89</v>
      </c>
      <c r="I544" s="148"/>
      <c r="L544" s="144"/>
      <c r="M544" s="149"/>
      <c r="T544" s="150"/>
      <c r="AT544" s="145" t="s">
        <v>166</v>
      </c>
      <c r="AU544" s="145" t="s">
        <v>6</v>
      </c>
      <c r="AV544" s="11" t="s">
        <v>85</v>
      </c>
      <c r="AW544" s="11" t="s">
        <v>31</v>
      </c>
      <c r="AX544" s="11" t="s">
        <v>76</v>
      </c>
      <c r="AY544" s="145" t="s">
        <v>159</v>
      </c>
    </row>
    <row r="545" spans="2:51" s="11" customFormat="1">
      <c r="B545" s="144"/>
      <c r="D545" s="138" t="s">
        <v>166</v>
      </c>
      <c r="E545" s="145" t="s">
        <v>1</v>
      </c>
      <c r="F545" s="146" t="s">
        <v>577</v>
      </c>
      <c r="H545" s="147">
        <v>-2.94</v>
      </c>
      <c r="I545" s="148"/>
      <c r="L545" s="144"/>
      <c r="M545" s="149"/>
      <c r="T545" s="150"/>
      <c r="AT545" s="145" t="s">
        <v>166</v>
      </c>
      <c r="AU545" s="145" t="s">
        <v>6</v>
      </c>
      <c r="AV545" s="11" t="s">
        <v>85</v>
      </c>
      <c r="AW545" s="11" t="s">
        <v>31</v>
      </c>
      <c r="AX545" s="11" t="s">
        <v>76</v>
      </c>
      <c r="AY545" s="145" t="s">
        <v>159</v>
      </c>
    </row>
    <row r="546" spans="2:51" s="11" customFormat="1">
      <c r="B546" s="144"/>
      <c r="D546" s="138" t="s">
        <v>166</v>
      </c>
      <c r="E546" s="145" t="s">
        <v>1</v>
      </c>
      <c r="F546" s="146" t="s">
        <v>645</v>
      </c>
      <c r="H546" s="147">
        <v>-6.63</v>
      </c>
      <c r="I546" s="148"/>
      <c r="L546" s="144"/>
      <c r="M546" s="149"/>
      <c r="T546" s="150"/>
      <c r="AT546" s="145" t="s">
        <v>166</v>
      </c>
      <c r="AU546" s="145" t="s">
        <v>6</v>
      </c>
      <c r="AV546" s="11" t="s">
        <v>85</v>
      </c>
      <c r="AW546" s="11" t="s">
        <v>31</v>
      </c>
      <c r="AX546" s="11" t="s">
        <v>76</v>
      </c>
      <c r="AY546" s="145" t="s">
        <v>159</v>
      </c>
    </row>
    <row r="547" spans="2:51" s="11" customFormat="1">
      <c r="B547" s="144"/>
      <c r="D547" s="138" t="s">
        <v>166</v>
      </c>
      <c r="E547" s="145" t="s">
        <v>1</v>
      </c>
      <c r="F547" s="146" t="s">
        <v>646</v>
      </c>
      <c r="H547" s="147">
        <v>-4.6399999999999997</v>
      </c>
      <c r="I547" s="148"/>
      <c r="L547" s="144"/>
      <c r="M547" s="149"/>
      <c r="T547" s="150"/>
      <c r="AT547" s="145" t="s">
        <v>166</v>
      </c>
      <c r="AU547" s="145" t="s">
        <v>6</v>
      </c>
      <c r="AV547" s="11" t="s">
        <v>85</v>
      </c>
      <c r="AW547" s="11" t="s">
        <v>31</v>
      </c>
      <c r="AX547" s="11" t="s">
        <v>76</v>
      </c>
      <c r="AY547" s="145" t="s">
        <v>159</v>
      </c>
    </row>
    <row r="548" spans="2:51" s="11" customFormat="1">
      <c r="B548" s="144"/>
      <c r="D548" s="138" t="s">
        <v>166</v>
      </c>
      <c r="E548" s="145" t="s">
        <v>1</v>
      </c>
      <c r="F548" s="146" t="s">
        <v>647</v>
      </c>
      <c r="H548" s="147">
        <v>-3.77</v>
      </c>
      <c r="I548" s="148"/>
      <c r="L548" s="144"/>
      <c r="M548" s="149"/>
      <c r="T548" s="150"/>
      <c r="AT548" s="145" t="s">
        <v>166</v>
      </c>
      <c r="AU548" s="145" t="s">
        <v>6</v>
      </c>
      <c r="AV548" s="11" t="s">
        <v>85</v>
      </c>
      <c r="AW548" s="11" t="s">
        <v>31</v>
      </c>
      <c r="AX548" s="11" t="s">
        <v>76</v>
      </c>
      <c r="AY548" s="145" t="s">
        <v>159</v>
      </c>
    </row>
    <row r="549" spans="2:51" s="10" customFormat="1">
      <c r="B549" s="137"/>
      <c r="D549" s="138" t="s">
        <v>166</v>
      </c>
      <c r="E549" s="139" t="s">
        <v>1</v>
      </c>
      <c r="F549" s="140" t="s">
        <v>169</v>
      </c>
      <c r="H549" s="139" t="s">
        <v>1</v>
      </c>
      <c r="I549" s="141"/>
      <c r="L549" s="137"/>
      <c r="M549" s="142"/>
      <c r="T549" s="143"/>
      <c r="AT549" s="139" t="s">
        <v>166</v>
      </c>
      <c r="AU549" s="139" t="s">
        <v>6</v>
      </c>
      <c r="AV549" s="10" t="s">
        <v>6</v>
      </c>
      <c r="AW549" s="10" t="s">
        <v>31</v>
      </c>
      <c r="AX549" s="10" t="s">
        <v>76</v>
      </c>
      <c r="AY549" s="139" t="s">
        <v>159</v>
      </c>
    </row>
    <row r="550" spans="2:51" s="11" customFormat="1">
      <c r="B550" s="144"/>
      <c r="D550" s="138" t="s">
        <v>166</v>
      </c>
      <c r="E550" s="145" t="s">
        <v>1</v>
      </c>
      <c r="F550" s="146" t="s">
        <v>648</v>
      </c>
      <c r="H550" s="147">
        <v>140.69999999999999</v>
      </c>
      <c r="I550" s="148"/>
      <c r="L550" s="144"/>
      <c r="M550" s="149"/>
      <c r="T550" s="150"/>
      <c r="AT550" s="145" t="s">
        <v>166</v>
      </c>
      <c r="AU550" s="145" t="s">
        <v>6</v>
      </c>
      <c r="AV550" s="11" t="s">
        <v>85</v>
      </c>
      <c r="AW550" s="11" t="s">
        <v>31</v>
      </c>
      <c r="AX550" s="11" t="s">
        <v>76</v>
      </c>
      <c r="AY550" s="145" t="s">
        <v>159</v>
      </c>
    </row>
    <row r="551" spans="2:51" s="11" customFormat="1">
      <c r="B551" s="144"/>
      <c r="D551" s="138" t="s">
        <v>166</v>
      </c>
      <c r="E551" s="145" t="s">
        <v>1</v>
      </c>
      <c r="F551" s="146" t="s">
        <v>649</v>
      </c>
      <c r="H551" s="147">
        <v>68.34</v>
      </c>
      <c r="I551" s="148"/>
      <c r="L551" s="144"/>
      <c r="M551" s="149"/>
      <c r="T551" s="150"/>
      <c r="AT551" s="145" t="s">
        <v>166</v>
      </c>
      <c r="AU551" s="145" t="s">
        <v>6</v>
      </c>
      <c r="AV551" s="11" t="s">
        <v>85</v>
      </c>
      <c r="AW551" s="11" t="s">
        <v>31</v>
      </c>
      <c r="AX551" s="11" t="s">
        <v>76</v>
      </c>
      <c r="AY551" s="145" t="s">
        <v>159</v>
      </c>
    </row>
    <row r="552" spans="2:51" s="11" customFormat="1">
      <c r="B552" s="144"/>
      <c r="D552" s="138" t="s">
        <v>166</v>
      </c>
      <c r="E552" s="145" t="s">
        <v>1</v>
      </c>
      <c r="F552" s="146" t="s">
        <v>650</v>
      </c>
      <c r="H552" s="147">
        <v>71.69</v>
      </c>
      <c r="I552" s="148"/>
      <c r="L552" s="144"/>
      <c r="M552" s="149"/>
      <c r="T552" s="150"/>
      <c r="AT552" s="145" t="s">
        <v>166</v>
      </c>
      <c r="AU552" s="145" t="s">
        <v>6</v>
      </c>
      <c r="AV552" s="11" t="s">
        <v>85</v>
      </c>
      <c r="AW552" s="11" t="s">
        <v>31</v>
      </c>
      <c r="AX552" s="11" t="s">
        <v>76</v>
      </c>
      <c r="AY552" s="145" t="s">
        <v>159</v>
      </c>
    </row>
    <row r="553" spans="2:51" s="11" customFormat="1">
      <c r="B553" s="144"/>
      <c r="D553" s="138" t="s">
        <v>166</v>
      </c>
      <c r="E553" s="145" t="s">
        <v>1</v>
      </c>
      <c r="F553" s="146" t="s">
        <v>651</v>
      </c>
      <c r="H553" s="147">
        <v>64.319999999999993</v>
      </c>
      <c r="I553" s="148"/>
      <c r="L553" s="144"/>
      <c r="M553" s="149"/>
      <c r="T553" s="150"/>
      <c r="AT553" s="145" t="s">
        <v>166</v>
      </c>
      <c r="AU553" s="145" t="s">
        <v>6</v>
      </c>
      <c r="AV553" s="11" t="s">
        <v>85</v>
      </c>
      <c r="AW553" s="11" t="s">
        <v>31</v>
      </c>
      <c r="AX553" s="11" t="s">
        <v>76</v>
      </c>
      <c r="AY553" s="145" t="s">
        <v>159</v>
      </c>
    </row>
    <row r="554" spans="2:51" s="11" customFormat="1">
      <c r="B554" s="144"/>
      <c r="D554" s="138" t="s">
        <v>166</v>
      </c>
      <c r="E554" s="145" t="s">
        <v>1</v>
      </c>
      <c r="F554" s="146" t="s">
        <v>652</v>
      </c>
      <c r="H554" s="147">
        <v>10.050000000000001</v>
      </c>
      <c r="I554" s="148"/>
      <c r="L554" s="144"/>
      <c r="M554" s="149"/>
      <c r="T554" s="150"/>
      <c r="AT554" s="145" t="s">
        <v>166</v>
      </c>
      <c r="AU554" s="145" t="s">
        <v>6</v>
      </c>
      <c r="AV554" s="11" t="s">
        <v>85</v>
      </c>
      <c r="AW554" s="11" t="s">
        <v>31</v>
      </c>
      <c r="AX554" s="11" t="s">
        <v>76</v>
      </c>
      <c r="AY554" s="145" t="s">
        <v>159</v>
      </c>
    </row>
    <row r="555" spans="2:51" s="11" customFormat="1">
      <c r="B555" s="144"/>
      <c r="D555" s="138" t="s">
        <v>166</v>
      </c>
      <c r="E555" s="145" t="s">
        <v>1</v>
      </c>
      <c r="F555" s="146" t="s">
        <v>653</v>
      </c>
      <c r="H555" s="147">
        <v>146.72999999999999</v>
      </c>
      <c r="I555" s="148"/>
      <c r="L555" s="144"/>
      <c r="M555" s="149"/>
      <c r="T555" s="150"/>
      <c r="AT555" s="145" t="s">
        <v>166</v>
      </c>
      <c r="AU555" s="145" t="s">
        <v>6</v>
      </c>
      <c r="AV555" s="11" t="s">
        <v>85</v>
      </c>
      <c r="AW555" s="11" t="s">
        <v>31</v>
      </c>
      <c r="AX555" s="11" t="s">
        <v>76</v>
      </c>
      <c r="AY555" s="145" t="s">
        <v>159</v>
      </c>
    </row>
    <row r="556" spans="2:51" s="11" customFormat="1">
      <c r="B556" s="144"/>
      <c r="D556" s="138" t="s">
        <v>166</v>
      </c>
      <c r="E556" s="145" t="s">
        <v>1</v>
      </c>
      <c r="F556" s="146" t="s">
        <v>654</v>
      </c>
      <c r="H556" s="147">
        <v>94.47</v>
      </c>
      <c r="I556" s="148"/>
      <c r="L556" s="144"/>
      <c r="M556" s="149"/>
      <c r="T556" s="150"/>
      <c r="AT556" s="145" t="s">
        <v>166</v>
      </c>
      <c r="AU556" s="145" t="s">
        <v>6</v>
      </c>
      <c r="AV556" s="11" t="s">
        <v>85</v>
      </c>
      <c r="AW556" s="11" t="s">
        <v>31</v>
      </c>
      <c r="AX556" s="11" t="s">
        <v>76</v>
      </c>
      <c r="AY556" s="145" t="s">
        <v>159</v>
      </c>
    </row>
    <row r="557" spans="2:51" s="11" customFormat="1">
      <c r="B557" s="144"/>
      <c r="D557" s="138" t="s">
        <v>166</v>
      </c>
      <c r="E557" s="145" t="s">
        <v>1</v>
      </c>
      <c r="F557" s="146" t="s">
        <v>655</v>
      </c>
      <c r="H557" s="147">
        <v>61.6</v>
      </c>
      <c r="I557" s="148"/>
      <c r="L557" s="144"/>
      <c r="M557" s="149"/>
      <c r="T557" s="150"/>
      <c r="AT557" s="145" t="s">
        <v>166</v>
      </c>
      <c r="AU557" s="145" t="s">
        <v>6</v>
      </c>
      <c r="AV557" s="11" t="s">
        <v>85</v>
      </c>
      <c r="AW557" s="11" t="s">
        <v>31</v>
      </c>
      <c r="AX557" s="11" t="s">
        <v>76</v>
      </c>
      <c r="AY557" s="145" t="s">
        <v>159</v>
      </c>
    </row>
    <row r="558" spans="2:51" s="11" customFormat="1">
      <c r="B558" s="144"/>
      <c r="D558" s="138" t="s">
        <v>166</v>
      </c>
      <c r="E558" s="145" t="s">
        <v>1</v>
      </c>
      <c r="F558" s="146" t="s">
        <v>656</v>
      </c>
      <c r="H558" s="147">
        <v>-5.04</v>
      </c>
      <c r="I558" s="148"/>
      <c r="L558" s="144"/>
      <c r="M558" s="149"/>
      <c r="T558" s="150"/>
      <c r="AT558" s="145" t="s">
        <v>166</v>
      </c>
      <c r="AU558" s="145" t="s">
        <v>6</v>
      </c>
      <c r="AV558" s="11" t="s">
        <v>85</v>
      </c>
      <c r="AW558" s="11" t="s">
        <v>31</v>
      </c>
      <c r="AX558" s="11" t="s">
        <v>76</v>
      </c>
      <c r="AY558" s="145" t="s">
        <v>159</v>
      </c>
    </row>
    <row r="559" spans="2:51" s="11" customFormat="1">
      <c r="B559" s="144"/>
      <c r="D559" s="138" t="s">
        <v>166</v>
      </c>
      <c r="E559" s="145" t="s">
        <v>1</v>
      </c>
      <c r="F559" s="146" t="s">
        <v>657</v>
      </c>
      <c r="H559" s="147">
        <v>-7.56</v>
      </c>
      <c r="I559" s="148"/>
      <c r="L559" s="144"/>
      <c r="M559" s="149"/>
      <c r="T559" s="150"/>
      <c r="AT559" s="145" t="s">
        <v>166</v>
      </c>
      <c r="AU559" s="145" t="s">
        <v>6</v>
      </c>
      <c r="AV559" s="11" t="s">
        <v>85</v>
      </c>
      <c r="AW559" s="11" t="s">
        <v>31</v>
      </c>
      <c r="AX559" s="11" t="s">
        <v>76</v>
      </c>
      <c r="AY559" s="145" t="s">
        <v>159</v>
      </c>
    </row>
    <row r="560" spans="2:51" s="11" customFormat="1">
      <c r="B560" s="144"/>
      <c r="D560" s="138" t="s">
        <v>166</v>
      </c>
      <c r="E560" s="145" t="s">
        <v>1</v>
      </c>
      <c r="F560" s="146" t="s">
        <v>658</v>
      </c>
      <c r="H560" s="147">
        <v>-6.72</v>
      </c>
      <c r="I560" s="148"/>
      <c r="L560" s="144"/>
      <c r="M560" s="149"/>
      <c r="T560" s="150"/>
      <c r="AT560" s="145" t="s">
        <v>166</v>
      </c>
      <c r="AU560" s="145" t="s">
        <v>6</v>
      </c>
      <c r="AV560" s="11" t="s">
        <v>85</v>
      </c>
      <c r="AW560" s="11" t="s">
        <v>31</v>
      </c>
      <c r="AX560" s="11" t="s">
        <v>76</v>
      </c>
      <c r="AY560" s="145" t="s">
        <v>159</v>
      </c>
    </row>
    <row r="561" spans="2:65" s="11" customFormat="1">
      <c r="B561" s="144"/>
      <c r="D561" s="138" t="s">
        <v>166</v>
      </c>
      <c r="E561" s="145" t="s">
        <v>1</v>
      </c>
      <c r="F561" s="146" t="s">
        <v>659</v>
      </c>
      <c r="H561" s="147">
        <v>-2.52</v>
      </c>
      <c r="I561" s="148"/>
      <c r="L561" s="144"/>
      <c r="M561" s="149"/>
      <c r="T561" s="150"/>
      <c r="AT561" s="145" t="s">
        <v>166</v>
      </c>
      <c r="AU561" s="145" t="s">
        <v>6</v>
      </c>
      <c r="AV561" s="11" t="s">
        <v>85</v>
      </c>
      <c r="AW561" s="11" t="s">
        <v>31</v>
      </c>
      <c r="AX561" s="11" t="s">
        <v>76</v>
      </c>
      <c r="AY561" s="145" t="s">
        <v>159</v>
      </c>
    </row>
    <row r="562" spans="2:65" s="11" customFormat="1">
      <c r="B562" s="144"/>
      <c r="D562" s="138" t="s">
        <v>166</v>
      </c>
      <c r="E562" s="145" t="s">
        <v>1</v>
      </c>
      <c r="F562" s="146" t="s">
        <v>660</v>
      </c>
      <c r="H562" s="147">
        <v>-2.94</v>
      </c>
      <c r="I562" s="148"/>
      <c r="L562" s="144"/>
      <c r="M562" s="149"/>
      <c r="T562" s="150"/>
      <c r="AT562" s="145" t="s">
        <v>166</v>
      </c>
      <c r="AU562" s="145" t="s">
        <v>6</v>
      </c>
      <c r="AV562" s="11" t="s">
        <v>85</v>
      </c>
      <c r="AW562" s="11" t="s">
        <v>31</v>
      </c>
      <c r="AX562" s="11" t="s">
        <v>76</v>
      </c>
      <c r="AY562" s="145" t="s">
        <v>159</v>
      </c>
    </row>
    <row r="563" spans="2:65" s="11" customFormat="1">
      <c r="B563" s="144"/>
      <c r="D563" s="138" t="s">
        <v>166</v>
      </c>
      <c r="E563" s="145" t="s">
        <v>1</v>
      </c>
      <c r="F563" s="146" t="s">
        <v>661</v>
      </c>
      <c r="H563" s="147">
        <v>-3.99</v>
      </c>
      <c r="I563" s="148"/>
      <c r="L563" s="144"/>
      <c r="M563" s="149"/>
      <c r="T563" s="150"/>
      <c r="AT563" s="145" t="s">
        <v>166</v>
      </c>
      <c r="AU563" s="145" t="s">
        <v>6</v>
      </c>
      <c r="AV563" s="11" t="s">
        <v>85</v>
      </c>
      <c r="AW563" s="11" t="s">
        <v>31</v>
      </c>
      <c r="AX563" s="11" t="s">
        <v>76</v>
      </c>
      <c r="AY563" s="145" t="s">
        <v>159</v>
      </c>
    </row>
    <row r="564" spans="2:65" s="11" customFormat="1">
      <c r="B564" s="144"/>
      <c r="D564" s="138" t="s">
        <v>166</v>
      </c>
      <c r="E564" s="145" t="s">
        <v>1</v>
      </c>
      <c r="F564" s="146" t="s">
        <v>662</v>
      </c>
      <c r="H564" s="147">
        <v>-24.31</v>
      </c>
      <c r="I564" s="148"/>
      <c r="L564" s="144"/>
      <c r="M564" s="149"/>
      <c r="T564" s="150"/>
      <c r="AT564" s="145" t="s">
        <v>166</v>
      </c>
      <c r="AU564" s="145" t="s">
        <v>6</v>
      </c>
      <c r="AV564" s="11" t="s">
        <v>85</v>
      </c>
      <c r="AW564" s="11" t="s">
        <v>31</v>
      </c>
      <c r="AX564" s="11" t="s">
        <v>76</v>
      </c>
      <c r="AY564" s="145" t="s">
        <v>159</v>
      </c>
    </row>
    <row r="565" spans="2:65" s="12" customFormat="1">
      <c r="B565" s="151"/>
      <c r="D565" s="138" t="s">
        <v>166</v>
      </c>
      <c r="E565" s="152" t="s">
        <v>1</v>
      </c>
      <c r="F565" s="153" t="s">
        <v>171</v>
      </c>
      <c r="H565" s="154">
        <v>989.75</v>
      </c>
      <c r="I565" s="155"/>
      <c r="L565" s="151"/>
      <c r="M565" s="156"/>
      <c r="T565" s="157"/>
      <c r="AT565" s="152" t="s">
        <v>166</v>
      </c>
      <c r="AU565" s="152" t="s">
        <v>6</v>
      </c>
      <c r="AV565" s="12" t="s">
        <v>164</v>
      </c>
      <c r="AW565" s="12" t="s">
        <v>31</v>
      </c>
      <c r="AX565" s="12" t="s">
        <v>6</v>
      </c>
      <c r="AY565" s="152" t="s">
        <v>159</v>
      </c>
    </row>
    <row r="566" spans="2:65" s="1" customFormat="1" ht="16.5" customHeight="1">
      <c r="B566" s="122"/>
      <c r="C566" s="123" t="s">
        <v>663</v>
      </c>
      <c r="D566" s="123" t="s">
        <v>160</v>
      </c>
      <c r="E566" s="124" t="s">
        <v>664</v>
      </c>
      <c r="F566" s="125" t="s">
        <v>665</v>
      </c>
      <c r="G566" s="126" t="s">
        <v>179</v>
      </c>
      <c r="H566" s="127">
        <v>140.6</v>
      </c>
      <c r="I566" s="128"/>
      <c r="J566" s="129">
        <f>ROUND(I566*H566,0)</f>
        <v>0</v>
      </c>
      <c r="K566" s="130"/>
      <c r="L566" s="29"/>
      <c r="M566" s="131" t="s">
        <v>1</v>
      </c>
      <c r="N566" s="132" t="s">
        <v>41</v>
      </c>
      <c r="P566" s="133">
        <f>O566*H566</f>
        <v>0</v>
      </c>
      <c r="Q566" s="133">
        <v>6.4999999999999997E-3</v>
      </c>
      <c r="R566" s="133">
        <f>Q566*H566</f>
        <v>0.91389999999999993</v>
      </c>
      <c r="S566" s="133">
        <v>0</v>
      </c>
      <c r="T566" s="134">
        <f>S566*H566</f>
        <v>0</v>
      </c>
      <c r="AR566" s="135" t="s">
        <v>164</v>
      </c>
      <c r="AT566" s="135" t="s">
        <v>160</v>
      </c>
      <c r="AU566" s="135" t="s">
        <v>6</v>
      </c>
      <c r="AY566" s="15" t="s">
        <v>159</v>
      </c>
      <c r="BE566" s="136">
        <f>IF(N566="základní",J566,0)</f>
        <v>0</v>
      </c>
      <c r="BF566" s="136">
        <f>IF(N566="snížená",J566,0)</f>
        <v>0</v>
      </c>
      <c r="BG566" s="136">
        <f>IF(N566="zákl. přenesená",J566,0)</f>
        <v>0</v>
      </c>
      <c r="BH566" s="136">
        <f>IF(N566="sníž. přenesená",J566,0)</f>
        <v>0</v>
      </c>
      <c r="BI566" s="136">
        <f>IF(N566="nulová",J566,0)</f>
        <v>0</v>
      </c>
      <c r="BJ566" s="15" t="s">
        <v>6</v>
      </c>
      <c r="BK566" s="136">
        <f>ROUND(I566*H566,0)</f>
        <v>0</v>
      </c>
      <c r="BL566" s="15" t="s">
        <v>164</v>
      </c>
      <c r="BM566" s="135" t="s">
        <v>666</v>
      </c>
    </row>
    <row r="567" spans="2:65" s="10" customFormat="1">
      <c r="B567" s="137"/>
      <c r="D567" s="138" t="s">
        <v>166</v>
      </c>
      <c r="E567" s="139" t="s">
        <v>1</v>
      </c>
      <c r="F567" s="140" t="s">
        <v>667</v>
      </c>
      <c r="H567" s="139" t="s">
        <v>1</v>
      </c>
      <c r="I567" s="141"/>
      <c r="L567" s="137"/>
      <c r="M567" s="142"/>
      <c r="T567" s="143"/>
      <c r="AT567" s="139" t="s">
        <v>166</v>
      </c>
      <c r="AU567" s="139" t="s">
        <v>6</v>
      </c>
      <c r="AV567" s="10" t="s">
        <v>6</v>
      </c>
      <c r="AW567" s="10" t="s">
        <v>31</v>
      </c>
      <c r="AX567" s="10" t="s">
        <v>76</v>
      </c>
      <c r="AY567" s="139" t="s">
        <v>159</v>
      </c>
    </row>
    <row r="568" spans="2:65" s="11" customFormat="1">
      <c r="B568" s="144"/>
      <c r="D568" s="138" t="s">
        <v>166</v>
      </c>
      <c r="E568" s="145" t="s">
        <v>1</v>
      </c>
      <c r="F568" s="146" t="s">
        <v>668</v>
      </c>
      <c r="H568" s="147">
        <v>159.08000000000001</v>
      </c>
      <c r="I568" s="148"/>
      <c r="L568" s="144"/>
      <c r="M568" s="149"/>
      <c r="T568" s="150"/>
      <c r="AT568" s="145" t="s">
        <v>166</v>
      </c>
      <c r="AU568" s="145" t="s">
        <v>6</v>
      </c>
      <c r="AV568" s="11" t="s">
        <v>85</v>
      </c>
      <c r="AW568" s="11" t="s">
        <v>31</v>
      </c>
      <c r="AX568" s="11" t="s">
        <v>76</v>
      </c>
      <c r="AY568" s="145" t="s">
        <v>159</v>
      </c>
    </row>
    <row r="569" spans="2:65" s="11" customFormat="1">
      <c r="B569" s="144"/>
      <c r="D569" s="138" t="s">
        <v>166</v>
      </c>
      <c r="E569" s="145" t="s">
        <v>1</v>
      </c>
      <c r="F569" s="146" t="s">
        <v>669</v>
      </c>
      <c r="H569" s="147">
        <v>-6.72</v>
      </c>
      <c r="I569" s="148"/>
      <c r="L569" s="144"/>
      <c r="M569" s="149"/>
      <c r="T569" s="150"/>
      <c r="AT569" s="145" t="s">
        <v>166</v>
      </c>
      <c r="AU569" s="145" t="s">
        <v>6</v>
      </c>
      <c r="AV569" s="11" t="s">
        <v>85</v>
      </c>
      <c r="AW569" s="11" t="s">
        <v>31</v>
      </c>
      <c r="AX569" s="11" t="s">
        <v>76</v>
      </c>
      <c r="AY569" s="145" t="s">
        <v>159</v>
      </c>
    </row>
    <row r="570" spans="2:65" s="11" customFormat="1">
      <c r="B570" s="144"/>
      <c r="D570" s="138" t="s">
        <v>166</v>
      </c>
      <c r="E570" s="145" t="s">
        <v>1</v>
      </c>
      <c r="F570" s="146" t="s">
        <v>670</v>
      </c>
      <c r="H570" s="147">
        <v>-5.88</v>
      </c>
      <c r="I570" s="148"/>
      <c r="L570" s="144"/>
      <c r="M570" s="149"/>
      <c r="T570" s="150"/>
      <c r="AT570" s="145" t="s">
        <v>166</v>
      </c>
      <c r="AU570" s="145" t="s">
        <v>6</v>
      </c>
      <c r="AV570" s="11" t="s">
        <v>85</v>
      </c>
      <c r="AW570" s="11" t="s">
        <v>31</v>
      </c>
      <c r="AX570" s="11" t="s">
        <v>76</v>
      </c>
      <c r="AY570" s="145" t="s">
        <v>159</v>
      </c>
    </row>
    <row r="571" spans="2:65" s="11" customFormat="1">
      <c r="B571" s="144"/>
      <c r="D571" s="138" t="s">
        <v>166</v>
      </c>
      <c r="E571" s="145" t="s">
        <v>1</v>
      </c>
      <c r="F571" s="146" t="s">
        <v>671</v>
      </c>
      <c r="H571" s="147">
        <v>-5.88</v>
      </c>
      <c r="I571" s="148"/>
      <c r="L571" s="144"/>
      <c r="M571" s="149"/>
      <c r="T571" s="150"/>
      <c r="AT571" s="145" t="s">
        <v>166</v>
      </c>
      <c r="AU571" s="145" t="s">
        <v>6</v>
      </c>
      <c r="AV571" s="11" t="s">
        <v>85</v>
      </c>
      <c r="AW571" s="11" t="s">
        <v>31</v>
      </c>
      <c r="AX571" s="11" t="s">
        <v>76</v>
      </c>
      <c r="AY571" s="145" t="s">
        <v>159</v>
      </c>
    </row>
    <row r="572" spans="2:65" s="12" customFormat="1">
      <c r="B572" s="151"/>
      <c r="D572" s="138" t="s">
        <v>166</v>
      </c>
      <c r="E572" s="152" t="s">
        <v>1</v>
      </c>
      <c r="F572" s="153" t="s">
        <v>171</v>
      </c>
      <c r="H572" s="154">
        <v>140.6</v>
      </c>
      <c r="I572" s="155"/>
      <c r="L572" s="151"/>
      <c r="M572" s="156"/>
      <c r="T572" s="157"/>
      <c r="AT572" s="152" t="s">
        <v>166</v>
      </c>
      <c r="AU572" s="152" t="s">
        <v>6</v>
      </c>
      <c r="AV572" s="12" t="s">
        <v>164</v>
      </c>
      <c r="AW572" s="12" t="s">
        <v>31</v>
      </c>
      <c r="AX572" s="12" t="s">
        <v>6</v>
      </c>
      <c r="AY572" s="152" t="s">
        <v>159</v>
      </c>
    </row>
    <row r="573" spans="2:65" s="1" customFormat="1" ht="16.5" customHeight="1">
      <c r="B573" s="122"/>
      <c r="C573" s="123" t="s">
        <v>672</v>
      </c>
      <c r="D573" s="123" t="s">
        <v>160</v>
      </c>
      <c r="E573" s="124" t="s">
        <v>673</v>
      </c>
      <c r="F573" s="125" t="s">
        <v>674</v>
      </c>
      <c r="G573" s="126" t="s">
        <v>179</v>
      </c>
      <c r="H573" s="127">
        <v>140.6</v>
      </c>
      <c r="I573" s="128"/>
      <c r="J573" s="129">
        <f>ROUND(I573*H573,0)</f>
        <v>0</v>
      </c>
      <c r="K573" s="130"/>
      <c r="L573" s="29"/>
      <c r="M573" s="131" t="s">
        <v>1</v>
      </c>
      <c r="N573" s="132" t="s">
        <v>41</v>
      </c>
      <c r="P573" s="133">
        <f>O573*H573</f>
        <v>0</v>
      </c>
      <c r="Q573" s="133">
        <v>1.47E-2</v>
      </c>
      <c r="R573" s="133">
        <f>Q573*H573</f>
        <v>2.0668199999999999</v>
      </c>
      <c r="S573" s="133">
        <v>0</v>
      </c>
      <c r="T573" s="134">
        <f>S573*H573</f>
        <v>0</v>
      </c>
      <c r="AR573" s="135" t="s">
        <v>164</v>
      </c>
      <c r="AT573" s="135" t="s">
        <v>160</v>
      </c>
      <c r="AU573" s="135" t="s">
        <v>6</v>
      </c>
      <c r="AY573" s="15" t="s">
        <v>159</v>
      </c>
      <c r="BE573" s="136">
        <f>IF(N573="základní",J573,0)</f>
        <v>0</v>
      </c>
      <c r="BF573" s="136">
        <f>IF(N573="snížená",J573,0)</f>
        <v>0</v>
      </c>
      <c r="BG573" s="136">
        <f>IF(N573="zákl. přenesená",J573,0)</f>
        <v>0</v>
      </c>
      <c r="BH573" s="136">
        <f>IF(N573="sníž. přenesená",J573,0)</f>
        <v>0</v>
      </c>
      <c r="BI573" s="136">
        <f>IF(N573="nulová",J573,0)</f>
        <v>0</v>
      </c>
      <c r="BJ573" s="15" t="s">
        <v>6</v>
      </c>
      <c r="BK573" s="136">
        <f>ROUND(I573*H573,0)</f>
        <v>0</v>
      </c>
      <c r="BL573" s="15" t="s">
        <v>164</v>
      </c>
      <c r="BM573" s="135" t="s">
        <v>675</v>
      </c>
    </row>
    <row r="574" spans="2:65" s="10" customFormat="1">
      <c r="B574" s="137"/>
      <c r="D574" s="138" t="s">
        <v>166</v>
      </c>
      <c r="E574" s="139" t="s">
        <v>1</v>
      </c>
      <c r="F574" s="140" t="s">
        <v>667</v>
      </c>
      <c r="H574" s="139" t="s">
        <v>1</v>
      </c>
      <c r="I574" s="141"/>
      <c r="L574" s="137"/>
      <c r="M574" s="142"/>
      <c r="T574" s="143"/>
      <c r="AT574" s="139" t="s">
        <v>166</v>
      </c>
      <c r="AU574" s="139" t="s">
        <v>6</v>
      </c>
      <c r="AV574" s="10" t="s">
        <v>6</v>
      </c>
      <c r="AW574" s="10" t="s">
        <v>31</v>
      </c>
      <c r="AX574" s="10" t="s">
        <v>76</v>
      </c>
      <c r="AY574" s="139" t="s">
        <v>159</v>
      </c>
    </row>
    <row r="575" spans="2:65" s="11" customFormat="1">
      <c r="B575" s="144"/>
      <c r="D575" s="138" t="s">
        <v>166</v>
      </c>
      <c r="E575" s="145" t="s">
        <v>1</v>
      </c>
      <c r="F575" s="146" t="s">
        <v>668</v>
      </c>
      <c r="H575" s="147">
        <v>159.08000000000001</v>
      </c>
      <c r="I575" s="148"/>
      <c r="L575" s="144"/>
      <c r="M575" s="149"/>
      <c r="T575" s="150"/>
      <c r="AT575" s="145" t="s">
        <v>166</v>
      </c>
      <c r="AU575" s="145" t="s">
        <v>6</v>
      </c>
      <c r="AV575" s="11" t="s">
        <v>85</v>
      </c>
      <c r="AW575" s="11" t="s">
        <v>31</v>
      </c>
      <c r="AX575" s="11" t="s">
        <v>76</v>
      </c>
      <c r="AY575" s="145" t="s">
        <v>159</v>
      </c>
    </row>
    <row r="576" spans="2:65" s="11" customFormat="1">
      <c r="B576" s="144"/>
      <c r="D576" s="138" t="s">
        <v>166</v>
      </c>
      <c r="E576" s="145" t="s">
        <v>1</v>
      </c>
      <c r="F576" s="146" t="s">
        <v>669</v>
      </c>
      <c r="H576" s="147">
        <v>-6.72</v>
      </c>
      <c r="I576" s="148"/>
      <c r="L576" s="144"/>
      <c r="M576" s="149"/>
      <c r="T576" s="150"/>
      <c r="AT576" s="145" t="s">
        <v>166</v>
      </c>
      <c r="AU576" s="145" t="s">
        <v>6</v>
      </c>
      <c r="AV576" s="11" t="s">
        <v>85</v>
      </c>
      <c r="AW576" s="11" t="s">
        <v>31</v>
      </c>
      <c r="AX576" s="11" t="s">
        <v>76</v>
      </c>
      <c r="AY576" s="145" t="s">
        <v>159</v>
      </c>
    </row>
    <row r="577" spans="2:65" s="11" customFormat="1">
      <c r="B577" s="144"/>
      <c r="D577" s="138" t="s">
        <v>166</v>
      </c>
      <c r="E577" s="145" t="s">
        <v>1</v>
      </c>
      <c r="F577" s="146" t="s">
        <v>670</v>
      </c>
      <c r="H577" s="147">
        <v>-5.88</v>
      </c>
      <c r="I577" s="148"/>
      <c r="L577" s="144"/>
      <c r="M577" s="149"/>
      <c r="T577" s="150"/>
      <c r="AT577" s="145" t="s">
        <v>166</v>
      </c>
      <c r="AU577" s="145" t="s">
        <v>6</v>
      </c>
      <c r="AV577" s="11" t="s">
        <v>85</v>
      </c>
      <c r="AW577" s="11" t="s">
        <v>31</v>
      </c>
      <c r="AX577" s="11" t="s">
        <v>76</v>
      </c>
      <c r="AY577" s="145" t="s">
        <v>159</v>
      </c>
    </row>
    <row r="578" spans="2:65" s="11" customFormat="1">
      <c r="B578" s="144"/>
      <c r="D578" s="138" t="s">
        <v>166</v>
      </c>
      <c r="E578" s="145" t="s">
        <v>1</v>
      </c>
      <c r="F578" s="146" t="s">
        <v>671</v>
      </c>
      <c r="H578" s="147">
        <v>-5.88</v>
      </c>
      <c r="I578" s="148"/>
      <c r="L578" s="144"/>
      <c r="M578" s="149"/>
      <c r="T578" s="150"/>
      <c r="AT578" s="145" t="s">
        <v>166</v>
      </c>
      <c r="AU578" s="145" t="s">
        <v>6</v>
      </c>
      <c r="AV578" s="11" t="s">
        <v>85</v>
      </c>
      <c r="AW578" s="11" t="s">
        <v>31</v>
      </c>
      <c r="AX578" s="11" t="s">
        <v>76</v>
      </c>
      <c r="AY578" s="145" t="s">
        <v>159</v>
      </c>
    </row>
    <row r="579" spans="2:65" s="12" customFormat="1">
      <c r="B579" s="151"/>
      <c r="D579" s="138" t="s">
        <v>166</v>
      </c>
      <c r="E579" s="152" t="s">
        <v>1</v>
      </c>
      <c r="F579" s="153" t="s">
        <v>171</v>
      </c>
      <c r="H579" s="154">
        <v>140.6</v>
      </c>
      <c r="I579" s="155"/>
      <c r="L579" s="151"/>
      <c r="M579" s="156"/>
      <c r="T579" s="157"/>
      <c r="AT579" s="152" t="s">
        <v>166</v>
      </c>
      <c r="AU579" s="152" t="s">
        <v>6</v>
      </c>
      <c r="AV579" s="12" t="s">
        <v>164</v>
      </c>
      <c r="AW579" s="12" t="s">
        <v>31</v>
      </c>
      <c r="AX579" s="12" t="s">
        <v>6</v>
      </c>
      <c r="AY579" s="152" t="s">
        <v>159</v>
      </c>
    </row>
    <row r="580" spans="2:65" s="1" customFormat="1" ht="16.5" customHeight="1">
      <c r="B580" s="122"/>
      <c r="C580" s="123" t="s">
        <v>676</v>
      </c>
      <c r="D580" s="123" t="s">
        <v>160</v>
      </c>
      <c r="E580" s="124" t="s">
        <v>677</v>
      </c>
      <c r="F580" s="125" t="s">
        <v>678</v>
      </c>
      <c r="G580" s="126" t="s">
        <v>179</v>
      </c>
      <c r="H580" s="127">
        <v>117.3</v>
      </c>
      <c r="I580" s="128"/>
      <c r="J580" s="129">
        <f>ROUND(I580*H580,0)</f>
        <v>0</v>
      </c>
      <c r="K580" s="130"/>
      <c r="L580" s="29"/>
      <c r="M580" s="131" t="s">
        <v>1</v>
      </c>
      <c r="N580" s="132" t="s">
        <v>41</v>
      </c>
      <c r="P580" s="133">
        <f>O580*H580</f>
        <v>0</v>
      </c>
      <c r="Q580" s="133">
        <v>4.0000000000000001E-3</v>
      </c>
      <c r="R580" s="133">
        <f>Q580*H580</f>
        <v>0.46920000000000001</v>
      </c>
      <c r="S580" s="133">
        <v>0</v>
      </c>
      <c r="T580" s="134">
        <f>S580*H580</f>
        <v>0</v>
      </c>
      <c r="AR580" s="135" t="s">
        <v>164</v>
      </c>
      <c r="AT580" s="135" t="s">
        <v>160</v>
      </c>
      <c r="AU580" s="135" t="s">
        <v>6</v>
      </c>
      <c r="AY580" s="15" t="s">
        <v>159</v>
      </c>
      <c r="BE580" s="136">
        <f>IF(N580="základní",J580,0)</f>
        <v>0</v>
      </c>
      <c r="BF580" s="136">
        <f>IF(N580="snížená",J580,0)</f>
        <v>0</v>
      </c>
      <c r="BG580" s="136">
        <f>IF(N580="zákl. přenesená",J580,0)</f>
        <v>0</v>
      </c>
      <c r="BH580" s="136">
        <f>IF(N580="sníž. přenesená",J580,0)</f>
        <v>0</v>
      </c>
      <c r="BI580" s="136">
        <f>IF(N580="nulová",J580,0)</f>
        <v>0</v>
      </c>
      <c r="BJ580" s="15" t="s">
        <v>6</v>
      </c>
      <c r="BK580" s="136">
        <f>ROUND(I580*H580,0)</f>
        <v>0</v>
      </c>
      <c r="BL580" s="15" t="s">
        <v>164</v>
      </c>
      <c r="BM580" s="135" t="s">
        <v>679</v>
      </c>
    </row>
    <row r="581" spans="2:65" s="10" customFormat="1">
      <c r="B581" s="137"/>
      <c r="D581" s="138" t="s">
        <v>166</v>
      </c>
      <c r="E581" s="139" t="s">
        <v>1</v>
      </c>
      <c r="F581" s="140" t="s">
        <v>667</v>
      </c>
      <c r="H581" s="139" t="s">
        <v>1</v>
      </c>
      <c r="I581" s="141"/>
      <c r="L581" s="137"/>
      <c r="M581" s="142"/>
      <c r="T581" s="143"/>
      <c r="AT581" s="139" t="s">
        <v>166</v>
      </c>
      <c r="AU581" s="139" t="s">
        <v>6</v>
      </c>
      <c r="AV581" s="10" t="s">
        <v>6</v>
      </c>
      <c r="AW581" s="10" t="s">
        <v>31</v>
      </c>
      <c r="AX581" s="10" t="s">
        <v>76</v>
      </c>
      <c r="AY581" s="139" t="s">
        <v>159</v>
      </c>
    </row>
    <row r="582" spans="2:65" s="11" customFormat="1">
      <c r="B582" s="144"/>
      <c r="D582" s="138" t="s">
        <v>166</v>
      </c>
      <c r="E582" s="145" t="s">
        <v>1</v>
      </c>
      <c r="F582" s="146" t="s">
        <v>668</v>
      </c>
      <c r="H582" s="147">
        <v>159.08000000000001</v>
      </c>
      <c r="I582" s="148"/>
      <c r="L582" s="144"/>
      <c r="M582" s="149"/>
      <c r="T582" s="150"/>
      <c r="AT582" s="145" t="s">
        <v>166</v>
      </c>
      <c r="AU582" s="145" t="s">
        <v>6</v>
      </c>
      <c r="AV582" s="11" t="s">
        <v>85</v>
      </c>
      <c r="AW582" s="11" t="s">
        <v>31</v>
      </c>
      <c r="AX582" s="11" t="s">
        <v>76</v>
      </c>
      <c r="AY582" s="145" t="s">
        <v>159</v>
      </c>
    </row>
    <row r="583" spans="2:65" s="11" customFormat="1">
      <c r="B583" s="144"/>
      <c r="D583" s="138" t="s">
        <v>166</v>
      </c>
      <c r="E583" s="145" t="s">
        <v>1</v>
      </c>
      <c r="F583" s="146" t="s">
        <v>669</v>
      </c>
      <c r="H583" s="147">
        <v>-6.72</v>
      </c>
      <c r="I583" s="148"/>
      <c r="L583" s="144"/>
      <c r="M583" s="149"/>
      <c r="T583" s="150"/>
      <c r="AT583" s="145" t="s">
        <v>166</v>
      </c>
      <c r="AU583" s="145" t="s">
        <v>6</v>
      </c>
      <c r="AV583" s="11" t="s">
        <v>85</v>
      </c>
      <c r="AW583" s="11" t="s">
        <v>31</v>
      </c>
      <c r="AX583" s="11" t="s">
        <v>76</v>
      </c>
      <c r="AY583" s="145" t="s">
        <v>159</v>
      </c>
    </row>
    <row r="584" spans="2:65" s="11" customFormat="1">
      <c r="B584" s="144"/>
      <c r="D584" s="138" t="s">
        <v>166</v>
      </c>
      <c r="E584" s="145" t="s">
        <v>1</v>
      </c>
      <c r="F584" s="146" t="s">
        <v>670</v>
      </c>
      <c r="H584" s="147">
        <v>-5.88</v>
      </c>
      <c r="I584" s="148"/>
      <c r="L584" s="144"/>
      <c r="M584" s="149"/>
      <c r="T584" s="150"/>
      <c r="AT584" s="145" t="s">
        <v>166</v>
      </c>
      <c r="AU584" s="145" t="s">
        <v>6</v>
      </c>
      <c r="AV584" s="11" t="s">
        <v>85</v>
      </c>
      <c r="AW584" s="11" t="s">
        <v>31</v>
      </c>
      <c r="AX584" s="11" t="s">
        <v>76</v>
      </c>
      <c r="AY584" s="145" t="s">
        <v>159</v>
      </c>
    </row>
    <row r="585" spans="2:65" s="11" customFormat="1">
      <c r="B585" s="144"/>
      <c r="D585" s="138" t="s">
        <v>166</v>
      </c>
      <c r="E585" s="145" t="s">
        <v>1</v>
      </c>
      <c r="F585" s="146" t="s">
        <v>671</v>
      </c>
      <c r="H585" s="147">
        <v>-5.88</v>
      </c>
      <c r="I585" s="148"/>
      <c r="L585" s="144"/>
      <c r="M585" s="149"/>
      <c r="T585" s="150"/>
      <c r="AT585" s="145" t="s">
        <v>166</v>
      </c>
      <c r="AU585" s="145" t="s">
        <v>6</v>
      </c>
      <c r="AV585" s="11" t="s">
        <v>85</v>
      </c>
      <c r="AW585" s="11" t="s">
        <v>31</v>
      </c>
      <c r="AX585" s="11" t="s">
        <v>76</v>
      </c>
      <c r="AY585" s="145" t="s">
        <v>159</v>
      </c>
    </row>
    <row r="586" spans="2:65" s="10" customFormat="1">
      <c r="B586" s="137"/>
      <c r="D586" s="138" t="s">
        <v>166</v>
      </c>
      <c r="E586" s="139" t="s">
        <v>1</v>
      </c>
      <c r="F586" s="140" t="s">
        <v>680</v>
      </c>
      <c r="H586" s="139" t="s">
        <v>1</v>
      </c>
      <c r="I586" s="141"/>
      <c r="L586" s="137"/>
      <c r="M586" s="142"/>
      <c r="T586" s="143"/>
      <c r="AT586" s="139" t="s">
        <v>166</v>
      </c>
      <c r="AU586" s="139" t="s">
        <v>6</v>
      </c>
      <c r="AV586" s="10" t="s">
        <v>6</v>
      </c>
      <c r="AW586" s="10" t="s">
        <v>31</v>
      </c>
      <c r="AX586" s="10" t="s">
        <v>76</v>
      </c>
      <c r="AY586" s="139" t="s">
        <v>159</v>
      </c>
    </row>
    <row r="587" spans="2:65" s="11" customFormat="1">
      <c r="B587" s="144"/>
      <c r="D587" s="138" t="s">
        <v>166</v>
      </c>
      <c r="E587" s="145" t="s">
        <v>1</v>
      </c>
      <c r="F587" s="146" t="s">
        <v>681</v>
      </c>
      <c r="H587" s="147">
        <v>-23.3</v>
      </c>
      <c r="I587" s="148"/>
      <c r="L587" s="144"/>
      <c r="M587" s="149"/>
      <c r="T587" s="150"/>
      <c r="AT587" s="145" t="s">
        <v>166</v>
      </c>
      <c r="AU587" s="145" t="s">
        <v>6</v>
      </c>
      <c r="AV587" s="11" t="s">
        <v>85</v>
      </c>
      <c r="AW587" s="11" t="s">
        <v>31</v>
      </c>
      <c r="AX587" s="11" t="s">
        <v>76</v>
      </c>
      <c r="AY587" s="145" t="s">
        <v>159</v>
      </c>
    </row>
    <row r="588" spans="2:65" s="12" customFormat="1">
      <c r="B588" s="151"/>
      <c r="D588" s="138" t="s">
        <v>166</v>
      </c>
      <c r="E588" s="152" t="s">
        <v>1</v>
      </c>
      <c r="F588" s="153" t="s">
        <v>171</v>
      </c>
      <c r="H588" s="154">
        <v>117.3</v>
      </c>
      <c r="I588" s="155"/>
      <c r="L588" s="151"/>
      <c r="M588" s="156"/>
      <c r="T588" s="157"/>
      <c r="AT588" s="152" t="s">
        <v>166</v>
      </c>
      <c r="AU588" s="152" t="s">
        <v>6</v>
      </c>
      <c r="AV588" s="12" t="s">
        <v>164</v>
      </c>
      <c r="AW588" s="12" t="s">
        <v>31</v>
      </c>
      <c r="AX588" s="12" t="s">
        <v>6</v>
      </c>
      <c r="AY588" s="152" t="s">
        <v>159</v>
      </c>
    </row>
    <row r="589" spans="2:65" s="1" customFormat="1" ht="16.5" customHeight="1">
      <c r="B589" s="122"/>
      <c r="C589" s="123" t="s">
        <v>682</v>
      </c>
      <c r="D589" s="123" t="s">
        <v>160</v>
      </c>
      <c r="E589" s="124" t="s">
        <v>683</v>
      </c>
      <c r="F589" s="125" t="s">
        <v>684</v>
      </c>
      <c r="G589" s="126" t="s">
        <v>179</v>
      </c>
      <c r="H589" s="127">
        <v>4</v>
      </c>
      <c r="I589" s="128"/>
      <c r="J589" s="129">
        <f>ROUND(I589*H589,0)</f>
        <v>0</v>
      </c>
      <c r="K589" s="130"/>
      <c r="L589" s="29"/>
      <c r="M589" s="131" t="s">
        <v>1</v>
      </c>
      <c r="N589" s="132" t="s">
        <v>41</v>
      </c>
      <c r="P589" s="133">
        <f>O589*H589</f>
        <v>0</v>
      </c>
      <c r="Q589" s="133">
        <v>8.0000000000000002E-3</v>
      </c>
      <c r="R589" s="133">
        <f>Q589*H589</f>
        <v>3.2000000000000001E-2</v>
      </c>
      <c r="S589" s="133">
        <v>0</v>
      </c>
      <c r="T589" s="134">
        <f>S589*H589</f>
        <v>0</v>
      </c>
      <c r="AR589" s="135" t="s">
        <v>164</v>
      </c>
      <c r="AT589" s="135" t="s">
        <v>160</v>
      </c>
      <c r="AU589" s="135" t="s">
        <v>6</v>
      </c>
      <c r="AY589" s="15" t="s">
        <v>159</v>
      </c>
      <c r="BE589" s="136">
        <f>IF(N589="základní",J589,0)</f>
        <v>0</v>
      </c>
      <c r="BF589" s="136">
        <f>IF(N589="snížená",J589,0)</f>
        <v>0</v>
      </c>
      <c r="BG589" s="136">
        <f>IF(N589="zákl. přenesená",J589,0)</f>
        <v>0</v>
      </c>
      <c r="BH589" s="136">
        <f>IF(N589="sníž. přenesená",J589,0)</f>
        <v>0</v>
      </c>
      <c r="BI589" s="136">
        <f>IF(N589="nulová",J589,0)</f>
        <v>0</v>
      </c>
      <c r="BJ589" s="15" t="s">
        <v>6</v>
      </c>
      <c r="BK589" s="136">
        <f>ROUND(I589*H589,0)</f>
        <v>0</v>
      </c>
      <c r="BL589" s="15" t="s">
        <v>164</v>
      </c>
      <c r="BM589" s="135" t="s">
        <v>685</v>
      </c>
    </row>
    <row r="590" spans="2:65" s="10" customFormat="1">
      <c r="B590" s="137"/>
      <c r="D590" s="138" t="s">
        <v>166</v>
      </c>
      <c r="E590" s="139" t="s">
        <v>1</v>
      </c>
      <c r="F590" s="140" t="s">
        <v>167</v>
      </c>
      <c r="H590" s="139" t="s">
        <v>1</v>
      </c>
      <c r="I590" s="141"/>
      <c r="L590" s="137"/>
      <c r="M590" s="142"/>
      <c r="T590" s="143"/>
      <c r="AT590" s="139" t="s">
        <v>166</v>
      </c>
      <c r="AU590" s="139" t="s">
        <v>6</v>
      </c>
      <c r="AV590" s="10" t="s">
        <v>6</v>
      </c>
      <c r="AW590" s="10" t="s">
        <v>31</v>
      </c>
      <c r="AX590" s="10" t="s">
        <v>76</v>
      </c>
      <c r="AY590" s="139" t="s">
        <v>159</v>
      </c>
    </row>
    <row r="591" spans="2:65" s="10" customFormat="1">
      <c r="B591" s="137"/>
      <c r="D591" s="138" t="s">
        <v>166</v>
      </c>
      <c r="E591" s="139" t="s">
        <v>1</v>
      </c>
      <c r="F591" s="140" t="s">
        <v>360</v>
      </c>
      <c r="H591" s="139" t="s">
        <v>1</v>
      </c>
      <c r="I591" s="141"/>
      <c r="L591" s="137"/>
      <c r="M591" s="142"/>
      <c r="T591" s="143"/>
      <c r="AT591" s="139" t="s">
        <v>166</v>
      </c>
      <c r="AU591" s="139" t="s">
        <v>6</v>
      </c>
      <c r="AV591" s="10" t="s">
        <v>6</v>
      </c>
      <c r="AW591" s="10" t="s">
        <v>31</v>
      </c>
      <c r="AX591" s="10" t="s">
        <v>76</v>
      </c>
      <c r="AY591" s="139" t="s">
        <v>159</v>
      </c>
    </row>
    <row r="592" spans="2:65" s="11" customFormat="1">
      <c r="B592" s="144"/>
      <c r="D592" s="138" t="s">
        <v>166</v>
      </c>
      <c r="E592" s="145" t="s">
        <v>1</v>
      </c>
      <c r="F592" s="146" t="s">
        <v>231</v>
      </c>
      <c r="H592" s="147">
        <v>4</v>
      </c>
      <c r="I592" s="148"/>
      <c r="L592" s="144"/>
      <c r="M592" s="149"/>
      <c r="T592" s="150"/>
      <c r="AT592" s="145" t="s">
        <v>166</v>
      </c>
      <c r="AU592" s="145" t="s">
        <v>6</v>
      </c>
      <c r="AV592" s="11" t="s">
        <v>85</v>
      </c>
      <c r="AW592" s="11" t="s">
        <v>31</v>
      </c>
      <c r="AX592" s="11" t="s">
        <v>6</v>
      </c>
      <c r="AY592" s="145" t="s">
        <v>159</v>
      </c>
    </row>
    <row r="593" spans="2:65" s="1" customFormat="1" ht="24.2" customHeight="1">
      <c r="B593" s="122"/>
      <c r="C593" s="123" t="s">
        <v>686</v>
      </c>
      <c r="D593" s="123" t="s">
        <v>160</v>
      </c>
      <c r="E593" s="124" t="s">
        <v>687</v>
      </c>
      <c r="F593" s="125" t="s">
        <v>688</v>
      </c>
      <c r="G593" s="126" t="s">
        <v>179</v>
      </c>
      <c r="H593" s="127">
        <v>4</v>
      </c>
      <c r="I593" s="128"/>
      <c r="J593" s="129">
        <f>ROUND(I593*H593,0)</f>
        <v>0</v>
      </c>
      <c r="K593" s="130"/>
      <c r="L593" s="29"/>
      <c r="M593" s="131" t="s">
        <v>1</v>
      </c>
      <c r="N593" s="132" t="s">
        <v>41</v>
      </c>
      <c r="P593" s="133">
        <f>O593*H593</f>
        <v>0</v>
      </c>
      <c r="Q593" s="133">
        <v>1.2E-2</v>
      </c>
      <c r="R593" s="133">
        <f>Q593*H593</f>
        <v>4.8000000000000001E-2</v>
      </c>
      <c r="S593" s="133">
        <v>0</v>
      </c>
      <c r="T593" s="134">
        <f>S593*H593</f>
        <v>0</v>
      </c>
      <c r="AR593" s="135" t="s">
        <v>164</v>
      </c>
      <c r="AT593" s="135" t="s">
        <v>160</v>
      </c>
      <c r="AU593" s="135" t="s">
        <v>6</v>
      </c>
      <c r="AY593" s="15" t="s">
        <v>159</v>
      </c>
      <c r="BE593" s="136">
        <f>IF(N593="základní",J593,0)</f>
        <v>0</v>
      </c>
      <c r="BF593" s="136">
        <f>IF(N593="snížená",J593,0)</f>
        <v>0</v>
      </c>
      <c r="BG593" s="136">
        <f>IF(N593="zákl. přenesená",J593,0)</f>
        <v>0</v>
      </c>
      <c r="BH593" s="136">
        <f>IF(N593="sníž. přenesená",J593,0)</f>
        <v>0</v>
      </c>
      <c r="BI593" s="136">
        <f>IF(N593="nulová",J593,0)</f>
        <v>0</v>
      </c>
      <c r="BJ593" s="15" t="s">
        <v>6</v>
      </c>
      <c r="BK593" s="136">
        <f>ROUND(I593*H593,0)</f>
        <v>0</v>
      </c>
      <c r="BL593" s="15" t="s">
        <v>164</v>
      </c>
      <c r="BM593" s="135" t="s">
        <v>689</v>
      </c>
    </row>
    <row r="594" spans="2:65" s="10" customFormat="1">
      <c r="B594" s="137"/>
      <c r="D594" s="138" t="s">
        <v>166</v>
      </c>
      <c r="E594" s="139" t="s">
        <v>1</v>
      </c>
      <c r="F594" s="140" t="s">
        <v>167</v>
      </c>
      <c r="H594" s="139" t="s">
        <v>1</v>
      </c>
      <c r="I594" s="141"/>
      <c r="L594" s="137"/>
      <c r="M594" s="142"/>
      <c r="T594" s="143"/>
      <c r="AT594" s="139" t="s">
        <v>166</v>
      </c>
      <c r="AU594" s="139" t="s">
        <v>6</v>
      </c>
      <c r="AV594" s="10" t="s">
        <v>6</v>
      </c>
      <c r="AW594" s="10" t="s">
        <v>31</v>
      </c>
      <c r="AX594" s="10" t="s">
        <v>76</v>
      </c>
      <c r="AY594" s="139" t="s">
        <v>159</v>
      </c>
    </row>
    <row r="595" spans="2:65" s="10" customFormat="1">
      <c r="B595" s="137"/>
      <c r="D595" s="138" t="s">
        <v>166</v>
      </c>
      <c r="E595" s="139" t="s">
        <v>1</v>
      </c>
      <c r="F595" s="140" t="s">
        <v>360</v>
      </c>
      <c r="H595" s="139" t="s">
        <v>1</v>
      </c>
      <c r="I595" s="141"/>
      <c r="L595" s="137"/>
      <c r="M595" s="142"/>
      <c r="T595" s="143"/>
      <c r="AT595" s="139" t="s">
        <v>166</v>
      </c>
      <c r="AU595" s="139" t="s">
        <v>6</v>
      </c>
      <c r="AV595" s="10" t="s">
        <v>6</v>
      </c>
      <c r="AW595" s="10" t="s">
        <v>31</v>
      </c>
      <c r="AX595" s="10" t="s">
        <v>76</v>
      </c>
      <c r="AY595" s="139" t="s">
        <v>159</v>
      </c>
    </row>
    <row r="596" spans="2:65" s="11" customFormat="1">
      <c r="B596" s="144"/>
      <c r="D596" s="138" t="s">
        <v>166</v>
      </c>
      <c r="E596" s="145" t="s">
        <v>1</v>
      </c>
      <c r="F596" s="146" t="s">
        <v>231</v>
      </c>
      <c r="H596" s="147">
        <v>4</v>
      </c>
      <c r="I596" s="148"/>
      <c r="L596" s="144"/>
      <c r="M596" s="149"/>
      <c r="T596" s="150"/>
      <c r="AT596" s="145" t="s">
        <v>166</v>
      </c>
      <c r="AU596" s="145" t="s">
        <v>6</v>
      </c>
      <c r="AV596" s="11" t="s">
        <v>85</v>
      </c>
      <c r="AW596" s="11" t="s">
        <v>31</v>
      </c>
      <c r="AX596" s="11" t="s">
        <v>6</v>
      </c>
      <c r="AY596" s="145" t="s">
        <v>159</v>
      </c>
    </row>
    <row r="597" spans="2:65" s="1" customFormat="1" ht="21.75" customHeight="1">
      <c r="B597" s="122"/>
      <c r="C597" s="123" t="s">
        <v>690</v>
      </c>
      <c r="D597" s="123" t="s">
        <v>160</v>
      </c>
      <c r="E597" s="124" t="s">
        <v>691</v>
      </c>
      <c r="F597" s="125" t="s">
        <v>692</v>
      </c>
      <c r="G597" s="126" t="s">
        <v>179</v>
      </c>
      <c r="H597" s="127">
        <v>4</v>
      </c>
      <c r="I597" s="128"/>
      <c r="J597" s="129">
        <f>ROUND(I597*H597,0)</f>
        <v>0</v>
      </c>
      <c r="K597" s="130"/>
      <c r="L597" s="29"/>
      <c r="M597" s="131" t="s">
        <v>1</v>
      </c>
      <c r="N597" s="132" t="s">
        <v>41</v>
      </c>
      <c r="P597" s="133">
        <f>O597*H597</f>
        <v>0</v>
      </c>
      <c r="Q597" s="133">
        <v>1.6199999999999999E-2</v>
      </c>
      <c r="R597" s="133">
        <f>Q597*H597</f>
        <v>6.4799999999999996E-2</v>
      </c>
      <c r="S597" s="133">
        <v>0</v>
      </c>
      <c r="T597" s="134">
        <f>S597*H597</f>
        <v>0</v>
      </c>
      <c r="AR597" s="135" t="s">
        <v>164</v>
      </c>
      <c r="AT597" s="135" t="s">
        <v>160</v>
      </c>
      <c r="AU597" s="135" t="s">
        <v>6</v>
      </c>
      <c r="AY597" s="15" t="s">
        <v>159</v>
      </c>
      <c r="BE597" s="136">
        <f>IF(N597="základní",J597,0)</f>
        <v>0</v>
      </c>
      <c r="BF597" s="136">
        <f>IF(N597="snížená",J597,0)</f>
        <v>0</v>
      </c>
      <c r="BG597" s="136">
        <f>IF(N597="zákl. přenesená",J597,0)</f>
        <v>0</v>
      </c>
      <c r="BH597" s="136">
        <f>IF(N597="sníž. přenesená",J597,0)</f>
        <v>0</v>
      </c>
      <c r="BI597" s="136">
        <f>IF(N597="nulová",J597,0)</f>
        <v>0</v>
      </c>
      <c r="BJ597" s="15" t="s">
        <v>6</v>
      </c>
      <c r="BK597" s="136">
        <f>ROUND(I597*H597,0)</f>
        <v>0</v>
      </c>
      <c r="BL597" s="15" t="s">
        <v>164</v>
      </c>
      <c r="BM597" s="135" t="s">
        <v>693</v>
      </c>
    </row>
    <row r="598" spans="2:65" s="10" customFormat="1">
      <c r="B598" s="137"/>
      <c r="D598" s="138" t="s">
        <v>166</v>
      </c>
      <c r="E598" s="139" t="s">
        <v>1</v>
      </c>
      <c r="F598" s="140" t="s">
        <v>167</v>
      </c>
      <c r="H598" s="139" t="s">
        <v>1</v>
      </c>
      <c r="I598" s="141"/>
      <c r="L598" s="137"/>
      <c r="M598" s="142"/>
      <c r="T598" s="143"/>
      <c r="AT598" s="139" t="s">
        <v>166</v>
      </c>
      <c r="AU598" s="139" t="s">
        <v>6</v>
      </c>
      <c r="AV598" s="10" t="s">
        <v>6</v>
      </c>
      <c r="AW598" s="10" t="s">
        <v>31</v>
      </c>
      <c r="AX598" s="10" t="s">
        <v>76</v>
      </c>
      <c r="AY598" s="139" t="s">
        <v>159</v>
      </c>
    </row>
    <row r="599" spans="2:65" s="10" customFormat="1">
      <c r="B599" s="137"/>
      <c r="D599" s="138" t="s">
        <v>166</v>
      </c>
      <c r="E599" s="139" t="s">
        <v>1</v>
      </c>
      <c r="F599" s="140" t="s">
        <v>360</v>
      </c>
      <c r="H599" s="139" t="s">
        <v>1</v>
      </c>
      <c r="I599" s="141"/>
      <c r="L599" s="137"/>
      <c r="M599" s="142"/>
      <c r="T599" s="143"/>
      <c r="AT599" s="139" t="s">
        <v>166</v>
      </c>
      <c r="AU599" s="139" t="s">
        <v>6</v>
      </c>
      <c r="AV599" s="10" t="s">
        <v>6</v>
      </c>
      <c r="AW599" s="10" t="s">
        <v>31</v>
      </c>
      <c r="AX599" s="10" t="s">
        <v>76</v>
      </c>
      <c r="AY599" s="139" t="s">
        <v>159</v>
      </c>
    </row>
    <row r="600" spans="2:65" s="11" customFormat="1">
      <c r="B600" s="144"/>
      <c r="D600" s="138" t="s">
        <v>166</v>
      </c>
      <c r="E600" s="145" t="s">
        <v>1</v>
      </c>
      <c r="F600" s="146" t="s">
        <v>231</v>
      </c>
      <c r="H600" s="147">
        <v>4</v>
      </c>
      <c r="I600" s="148"/>
      <c r="L600" s="144"/>
      <c r="M600" s="149"/>
      <c r="T600" s="150"/>
      <c r="AT600" s="145" t="s">
        <v>166</v>
      </c>
      <c r="AU600" s="145" t="s">
        <v>6</v>
      </c>
      <c r="AV600" s="11" t="s">
        <v>85</v>
      </c>
      <c r="AW600" s="11" t="s">
        <v>31</v>
      </c>
      <c r="AX600" s="11" t="s">
        <v>6</v>
      </c>
      <c r="AY600" s="145" t="s">
        <v>159</v>
      </c>
    </row>
    <row r="601" spans="2:65" s="1" customFormat="1" ht="16.5" customHeight="1">
      <c r="B601" s="122"/>
      <c r="C601" s="123" t="s">
        <v>694</v>
      </c>
      <c r="D601" s="123" t="s">
        <v>160</v>
      </c>
      <c r="E601" s="124" t="s">
        <v>695</v>
      </c>
      <c r="F601" s="125" t="s">
        <v>696</v>
      </c>
      <c r="G601" s="126" t="s">
        <v>179</v>
      </c>
      <c r="H601" s="127">
        <v>4</v>
      </c>
      <c r="I601" s="128"/>
      <c r="J601" s="129">
        <f>ROUND(I601*H601,0)</f>
        <v>0</v>
      </c>
      <c r="K601" s="130"/>
      <c r="L601" s="29"/>
      <c r="M601" s="131" t="s">
        <v>1</v>
      </c>
      <c r="N601" s="132" t="s">
        <v>41</v>
      </c>
      <c r="P601" s="133">
        <f>O601*H601</f>
        <v>0</v>
      </c>
      <c r="Q601" s="133">
        <v>4.0000000000000001E-3</v>
      </c>
      <c r="R601" s="133">
        <f>Q601*H601</f>
        <v>1.6E-2</v>
      </c>
      <c r="S601" s="133">
        <v>0</v>
      </c>
      <c r="T601" s="134">
        <f>S601*H601</f>
        <v>0</v>
      </c>
      <c r="AR601" s="135" t="s">
        <v>164</v>
      </c>
      <c r="AT601" s="135" t="s">
        <v>160</v>
      </c>
      <c r="AU601" s="135" t="s">
        <v>6</v>
      </c>
      <c r="AY601" s="15" t="s">
        <v>159</v>
      </c>
      <c r="BE601" s="136">
        <f>IF(N601="základní",J601,0)</f>
        <v>0</v>
      </c>
      <c r="BF601" s="136">
        <f>IF(N601="snížená",J601,0)</f>
        <v>0</v>
      </c>
      <c r="BG601" s="136">
        <f>IF(N601="zákl. přenesená",J601,0)</f>
        <v>0</v>
      </c>
      <c r="BH601" s="136">
        <f>IF(N601="sníž. přenesená",J601,0)</f>
        <v>0</v>
      </c>
      <c r="BI601" s="136">
        <f>IF(N601="nulová",J601,0)</f>
        <v>0</v>
      </c>
      <c r="BJ601" s="15" t="s">
        <v>6</v>
      </c>
      <c r="BK601" s="136">
        <f>ROUND(I601*H601,0)</f>
        <v>0</v>
      </c>
      <c r="BL601" s="15" t="s">
        <v>164</v>
      </c>
      <c r="BM601" s="135" t="s">
        <v>697</v>
      </c>
    </row>
    <row r="602" spans="2:65" s="10" customFormat="1">
      <c r="B602" s="137"/>
      <c r="D602" s="138" t="s">
        <v>166</v>
      </c>
      <c r="E602" s="139" t="s">
        <v>1</v>
      </c>
      <c r="F602" s="140" t="s">
        <v>167</v>
      </c>
      <c r="H602" s="139" t="s">
        <v>1</v>
      </c>
      <c r="I602" s="141"/>
      <c r="L602" s="137"/>
      <c r="M602" s="142"/>
      <c r="T602" s="143"/>
      <c r="AT602" s="139" t="s">
        <v>166</v>
      </c>
      <c r="AU602" s="139" t="s">
        <v>6</v>
      </c>
      <c r="AV602" s="10" t="s">
        <v>6</v>
      </c>
      <c r="AW602" s="10" t="s">
        <v>31</v>
      </c>
      <c r="AX602" s="10" t="s">
        <v>76</v>
      </c>
      <c r="AY602" s="139" t="s">
        <v>159</v>
      </c>
    </row>
    <row r="603" spans="2:65" s="10" customFormat="1">
      <c r="B603" s="137"/>
      <c r="D603" s="138" t="s">
        <v>166</v>
      </c>
      <c r="E603" s="139" t="s">
        <v>1</v>
      </c>
      <c r="F603" s="140" t="s">
        <v>360</v>
      </c>
      <c r="H603" s="139" t="s">
        <v>1</v>
      </c>
      <c r="I603" s="141"/>
      <c r="L603" s="137"/>
      <c r="M603" s="142"/>
      <c r="T603" s="143"/>
      <c r="AT603" s="139" t="s">
        <v>166</v>
      </c>
      <c r="AU603" s="139" t="s">
        <v>6</v>
      </c>
      <c r="AV603" s="10" t="s">
        <v>6</v>
      </c>
      <c r="AW603" s="10" t="s">
        <v>31</v>
      </c>
      <c r="AX603" s="10" t="s">
        <v>76</v>
      </c>
      <c r="AY603" s="139" t="s">
        <v>159</v>
      </c>
    </row>
    <row r="604" spans="2:65" s="11" customFormat="1">
      <c r="B604" s="144"/>
      <c r="D604" s="138" t="s">
        <v>166</v>
      </c>
      <c r="E604" s="145" t="s">
        <v>1</v>
      </c>
      <c r="F604" s="146" t="s">
        <v>231</v>
      </c>
      <c r="H604" s="147">
        <v>4</v>
      </c>
      <c r="I604" s="148"/>
      <c r="L604" s="144"/>
      <c r="M604" s="149"/>
      <c r="T604" s="150"/>
      <c r="AT604" s="145" t="s">
        <v>166</v>
      </c>
      <c r="AU604" s="145" t="s">
        <v>6</v>
      </c>
      <c r="AV604" s="11" t="s">
        <v>85</v>
      </c>
      <c r="AW604" s="11" t="s">
        <v>31</v>
      </c>
      <c r="AX604" s="11" t="s">
        <v>6</v>
      </c>
      <c r="AY604" s="145" t="s">
        <v>159</v>
      </c>
    </row>
    <row r="605" spans="2:65" s="9" customFormat="1" ht="25.9" customHeight="1">
      <c r="B605" s="112"/>
      <c r="D605" s="113" t="s">
        <v>75</v>
      </c>
      <c r="E605" s="114" t="s">
        <v>698</v>
      </c>
      <c r="F605" s="114" t="s">
        <v>699</v>
      </c>
      <c r="I605" s="115"/>
      <c r="J605" s="116">
        <f>BK605</f>
        <v>0</v>
      </c>
      <c r="L605" s="112"/>
      <c r="M605" s="117"/>
      <c r="P605" s="118">
        <f>SUM(P606:P635)</f>
        <v>0</v>
      </c>
      <c r="R605" s="118">
        <f>SUM(R606:R635)</f>
        <v>40.4190726</v>
      </c>
      <c r="T605" s="119">
        <f>SUM(T606:T635)</f>
        <v>0</v>
      </c>
      <c r="AR605" s="113" t="s">
        <v>6</v>
      </c>
      <c r="AT605" s="120" t="s">
        <v>75</v>
      </c>
      <c r="AU605" s="120" t="s">
        <v>76</v>
      </c>
      <c r="AY605" s="113" t="s">
        <v>159</v>
      </c>
      <c r="BK605" s="121">
        <f>SUM(BK606:BK635)</f>
        <v>0</v>
      </c>
    </row>
    <row r="606" spans="2:65" s="1" customFormat="1" ht="16.5" customHeight="1">
      <c r="B606" s="122"/>
      <c r="C606" s="123" t="s">
        <v>700</v>
      </c>
      <c r="D606" s="123" t="s">
        <v>160</v>
      </c>
      <c r="E606" s="124" t="s">
        <v>701</v>
      </c>
      <c r="F606" s="125" t="s">
        <v>702</v>
      </c>
      <c r="G606" s="126" t="s">
        <v>179</v>
      </c>
      <c r="H606" s="127">
        <v>110.7</v>
      </c>
      <c r="I606" s="128"/>
      <c r="J606" s="129">
        <f>ROUND(I606*H606,0)</f>
        <v>0</v>
      </c>
      <c r="K606" s="130"/>
      <c r="L606" s="29"/>
      <c r="M606" s="131" t="s">
        <v>1</v>
      </c>
      <c r="N606" s="132" t="s">
        <v>41</v>
      </c>
      <c r="P606" s="133">
        <f>O606*H606</f>
        <v>0</v>
      </c>
      <c r="Q606" s="133">
        <v>0</v>
      </c>
      <c r="R606" s="133">
        <f>Q606*H606</f>
        <v>0</v>
      </c>
      <c r="S606" s="133">
        <v>0</v>
      </c>
      <c r="T606" s="134">
        <f>S606*H606</f>
        <v>0</v>
      </c>
      <c r="AR606" s="135" t="s">
        <v>164</v>
      </c>
      <c r="AT606" s="135" t="s">
        <v>160</v>
      </c>
      <c r="AU606" s="135" t="s">
        <v>6</v>
      </c>
      <c r="AY606" s="15" t="s">
        <v>159</v>
      </c>
      <c r="BE606" s="136">
        <f>IF(N606="základní",J606,0)</f>
        <v>0</v>
      </c>
      <c r="BF606" s="136">
        <f>IF(N606="snížená",J606,0)</f>
        <v>0</v>
      </c>
      <c r="BG606" s="136">
        <f>IF(N606="zákl. přenesená",J606,0)</f>
        <v>0</v>
      </c>
      <c r="BH606" s="136">
        <f>IF(N606="sníž. přenesená",J606,0)</f>
        <v>0</v>
      </c>
      <c r="BI606" s="136">
        <f>IF(N606="nulová",J606,0)</f>
        <v>0</v>
      </c>
      <c r="BJ606" s="15" t="s">
        <v>6</v>
      </c>
      <c r="BK606" s="136">
        <f>ROUND(I606*H606,0)</f>
        <v>0</v>
      </c>
      <c r="BL606" s="15" t="s">
        <v>164</v>
      </c>
      <c r="BM606" s="135" t="s">
        <v>703</v>
      </c>
    </row>
    <row r="607" spans="2:65" s="10" customFormat="1">
      <c r="B607" s="137"/>
      <c r="D607" s="138" t="s">
        <v>166</v>
      </c>
      <c r="E607" s="139" t="s">
        <v>1</v>
      </c>
      <c r="F607" s="140" t="s">
        <v>704</v>
      </c>
      <c r="H607" s="139" t="s">
        <v>1</v>
      </c>
      <c r="I607" s="141"/>
      <c r="L607" s="137"/>
      <c r="M607" s="142"/>
      <c r="T607" s="143"/>
      <c r="AT607" s="139" t="s">
        <v>166</v>
      </c>
      <c r="AU607" s="139" t="s">
        <v>6</v>
      </c>
      <c r="AV607" s="10" t="s">
        <v>6</v>
      </c>
      <c r="AW607" s="10" t="s">
        <v>31</v>
      </c>
      <c r="AX607" s="10" t="s">
        <v>76</v>
      </c>
      <c r="AY607" s="139" t="s">
        <v>159</v>
      </c>
    </row>
    <row r="608" spans="2:65" s="11" customFormat="1">
      <c r="B608" s="144"/>
      <c r="D608" s="138" t="s">
        <v>166</v>
      </c>
      <c r="E608" s="145" t="s">
        <v>1</v>
      </c>
      <c r="F608" s="146" t="s">
        <v>705</v>
      </c>
      <c r="H608" s="147">
        <v>110.7</v>
      </c>
      <c r="I608" s="148"/>
      <c r="L608" s="144"/>
      <c r="M608" s="149"/>
      <c r="T608" s="150"/>
      <c r="AT608" s="145" t="s">
        <v>166</v>
      </c>
      <c r="AU608" s="145" t="s">
        <v>6</v>
      </c>
      <c r="AV608" s="11" t="s">
        <v>85</v>
      </c>
      <c r="AW608" s="11" t="s">
        <v>31</v>
      </c>
      <c r="AX608" s="11" t="s">
        <v>6</v>
      </c>
      <c r="AY608" s="145" t="s">
        <v>159</v>
      </c>
    </row>
    <row r="609" spans="2:65" s="1" customFormat="1" ht="16.5" customHeight="1">
      <c r="B609" s="122"/>
      <c r="C609" s="161" t="s">
        <v>706</v>
      </c>
      <c r="D609" s="161" t="s">
        <v>707</v>
      </c>
      <c r="E609" s="162" t="s">
        <v>708</v>
      </c>
      <c r="F609" s="163" t="s">
        <v>709</v>
      </c>
      <c r="G609" s="164" t="s">
        <v>179</v>
      </c>
      <c r="H609" s="165">
        <v>116.235</v>
      </c>
      <c r="I609" s="166"/>
      <c r="J609" s="167">
        <f>ROUND(I609*H609,0)</f>
        <v>0</v>
      </c>
      <c r="K609" s="168"/>
      <c r="L609" s="169"/>
      <c r="M609" s="170" t="s">
        <v>1</v>
      </c>
      <c r="N609" s="171" t="s">
        <v>41</v>
      </c>
      <c r="P609" s="133">
        <f>O609*H609</f>
        <v>0</v>
      </c>
      <c r="Q609" s="133">
        <v>3.0000000000000001E-3</v>
      </c>
      <c r="R609" s="133">
        <f>Q609*H609</f>
        <v>0.34870499999999999</v>
      </c>
      <c r="S609" s="133">
        <v>0</v>
      </c>
      <c r="T609" s="134">
        <f>S609*H609</f>
        <v>0</v>
      </c>
      <c r="AR609" s="135" t="s">
        <v>200</v>
      </c>
      <c r="AT609" s="135" t="s">
        <v>707</v>
      </c>
      <c r="AU609" s="135" t="s">
        <v>6</v>
      </c>
      <c r="AY609" s="15" t="s">
        <v>159</v>
      </c>
      <c r="BE609" s="136">
        <f>IF(N609="základní",J609,0)</f>
        <v>0</v>
      </c>
      <c r="BF609" s="136">
        <f>IF(N609="snížená",J609,0)</f>
        <v>0</v>
      </c>
      <c r="BG609" s="136">
        <f>IF(N609="zákl. přenesená",J609,0)</f>
        <v>0</v>
      </c>
      <c r="BH609" s="136">
        <f>IF(N609="sníž. přenesená",J609,0)</f>
        <v>0</v>
      </c>
      <c r="BI609" s="136">
        <f>IF(N609="nulová",J609,0)</f>
        <v>0</v>
      </c>
      <c r="BJ609" s="15" t="s">
        <v>6</v>
      </c>
      <c r="BK609" s="136">
        <f>ROUND(I609*H609,0)</f>
        <v>0</v>
      </c>
      <c r="BL609" s="15" t="s">
        <v>164</v>
      </c>
      <c r="BM609" s="135" t="s">
        <v>710</v>
      </c>
    </row>
    <row r="610" spans="2:65" s="11" customFormat="1">
      <c r="B610" s="144"/>
      <c r="D610" s="138" t="s">
        <v>166</v>
      </c>
      <c r="E610" s="145" t="s">
        <v>1</v>
      </c>
      <c r="F610" s="146" t="s">
        <v>711</v>
      </c>
      <c r="H610" s="147">
        <v>116.235</v>
      </c>
      <c r="I610" s="148"/>
      <c r="L610" s="144"/>
      <c r="M610" s="149"/>
      <c r="T610" s="150"/>
      <c r="AT610" s="145" t="s">
        <v>166</v>
      </c>
      <c r="AU610" s="145" t="s">
        <v>6</v>
      </c>
      <c r="AV610" s="11" t="s">
        <v>85</v>
      </c>
      <c r="AW610" s="11" t="s">
        <v>31</v>
      </c>
      <c r="AX610" s="11" t="s">
        <v>6</v>
      </c>
      <c r="AY610" s="145" t="s">
        <v>159</v>
      </c>
    </row>
    <row r="611" spans="2:65" s="1" customFormat="1" ht="16.5" customHeight="1">
      <c r="B611" s="122"/>
      <c r="C611" s="123" t="s">
        <v>712</v>
      </c>
      <c r="D611" s="123" t="s">
        <v>160</v>
      </c>
      <c r="E611" s="124" t="s">
        <v>713</v>
      </c>
      <c r="F611" s="125" t="s">
        <v>714</v>
      </c>
      <c r="G611" s="126" t="s">
        <v>179</v>
      </c>
      <c r="H611" s="127">
        <v>110.7</v>
      </c>
      <c r="I611" s="128"/>
      <c r="J611" s="129">
        <f>ROUND(I611*H611,0)</f>
        <v>0</v>
      </c>
      <c r="K611" s="130"/>
      <c r="L611" s="29"/>
      <c r="M611" s="131" t="s">
        <v>1</v>
      </c>
      <c r="N611" s="132" t="s">
        <v>41</v>
      </c>
      <c r="P611" s="133">
        <f>O611*H611</f>
        <v>0</v>
      </c>
      <c r="Q611" s="133">
        <v>1.2999999999999999E-4</v>
      </c>
      <c r="R611" s="133">
        <f>Q611*H611</f>
        <v>1.4390999999999999E-2</v>
      </c>
      <c r="S611" s="133">
        <v>0</v>
      </c>
      <c r="T611" s="134">
        <f>S611*H611</f>
        <v>0</v>
      </c>
      <c r="AR611" s="135" t="s">
        <v>164</v>
      </c>
      <c r="AT611" s="135" t="s">
        <v>160</v>
      </c>
      <c r="AU611" s="135" t="s">
        <v>6</v>
      </c>
      <c r="AY611" s="15" t="s">
        <v>159</v>
      </c>
      <c r="BE611" s="136">
        <f>IF(N611="základní",J611,0)</f>
        <v>0</v>
      </c>
      <c r="BF611" s="136">
        <f>IF(N611="snížená",J611,0)</f>
        <v>0</v>
      </c>
      <c r="BG611" s="136">
        <f>IF(N611="zákl. přenesená",J611,0)</f>
        <v>0</v>
      </c>
      <c r="BH611" s="136">
        <f>IF(N611="sníž. přenesená",J611,0)</f>
        <v>0</v>
      </c>
      <c r="BI611" s="136">
        <f>IF(N611="nulová",J611,0)</f>
        <v>0</v>
      </c>
      <c r="BJ611" s="15" t="s">
        <v>6</v>
      </c>
      <c r="BK611" s="136">
        <f>ROUND(I611*H611,0)</f>
        <v>0</v>
      </c>
      <c r="BL611" s="15" t="s">
        <v>164</v>
      </c>
      <c r="BM611" s="135" t="s">
        <v>715</v>
      </c>
    </row>
    <row r="612" spans="2:65" s="10" customFormat="1">
      <c r="B612" s="137"/>
      <c r="D612" s="138" t="s">
        <v>166</v>
      </c>
      <c r="E612" s="139" t="s">
        <v>1</v>
      </c>
      <c r="F612" s="140" t="s">
        <v>704</v>
      </c>
      <c r="H612" s="139" t="s">
        <v>1</v>
      </c>
      <c r="I612" s="141"/>
      <c r="L612" s="137"/>
      <c r="M612" s="142"/>
      <c r="T612" s="143"/>
      <c r="AT612" s="139" t="s">
        <v>166</v>
      </c>
      <c r="AU612" s="139" t="s">
        <v>6</v>
      </c>
      <c r="AV612" s="10" t="s">
        <v>6</v>
      </c>
      <c r="AW612" s="10" t="s">
        <v>31</v>
      </c>
      <c r="AX612" s="10" t="s">
        <v>76</v>
      </c>
      <c r="AY612" s="139" t="s">
        <v>159</v>
      </c>
    </row>
    <row r="613" spans="2:65" s="11" customFormat="1">
      <c r="B613" s="144"/>
      <c r="D613" s="138" t="s">
        <v>166</v>
      </c>
      <c r="E613" s="145" t="s">
        <v>1</v>
      </c>
      <c r="F613" s="146" t="s">
        <v>705</v>
      </c>
      <c r="H613" s="147">
        <v>110.7</v>
      </c>
      <c r="I613" s="148"/>
      <c r="L613" s="144"/>
      <c r="M613" s="149"/>
      <c r="T613" s="150"/>
      <c r="AT613" s="145" t="s">
        <v>166</v>
      </c>
      <c r="AU613" s="145" t="s">
        <v>6</v>
      </c>
      <c r="AV613" s="11" t="s">
        <v>85</v>
      </c>
      <c r="AW613" s="11" t="s">
        <v>31</v>
      </c>
      <c r="AX613" s="11" t="s">
        <v>6</v>
      </c>
      <c r="AY613" s="145" t="s">
        <v>159</v>
      </c>
    </row>
    <row r="614" spans="2:65" s="1" customFormat="1" ht="16.5" customHeight="1">
      <c r="B614" s="122"/>
      <c r="C614" s="123" t="s">
        <v>716</v>
      </c>
      <c r="D614" s="123" t="s">
        <v>160</v>
      </c>
      <c r="E614" s="124" t="s">
        <v>717</v>
      </c>
      <c r="F614" s="125" t="s">
        <v>718</v>
      </c>
      <c r="G614" s="126" t="s">
        <v>448</v>
      </c>
      <c r="H614" s="127">
        <v>5.5350000000000001</v>
      </c>
      <c r="I614" s="128"/>
      <c r="J614" s="129">
        <f>ROUND(I614*H614,0)</f>
        <v>0</v>
      </c>
      <c r="K614" s="130"/>
      <c r="L614" s="29"/>
      <c r="M614" s="131" t="s">
        <v>1</v>
      </c>
      <c r="N614" s="132" t="s">
        <v>41</v>
      </c>
      <c r="P614" s="133">
        <f>O614*H614</f>
        <v>0</v>
      </c>
      <c r="Q614" s="133">
        <v>2.5018699999999998</v>
      </c>
      <c r="R614" s="133">
        <f>Q614*H614</f>
        <v>13.847850449999999</v>
      </c>
      <c r="S614" s="133">
        <v>0</v>
      </c>
      <c r="T614" s="134">
        <f>S614*H614</f>
        <v>0</v>
      </c>
      <c r="AR614" s="135" t="s">
        <v>164</v>
      </c>
      <c r="AT614" s="135" t="s">
        <v>160</v>
      </c>
      <c r="AU614" s="135" t="s">
        <v>6</v>
      </c>
      <c r="AY614" s="15" t="s">
        <v>159</v>
      </c>
      <c r="BE614" s="136">
        <f>IF(N614="základní",J614,0)</f>
        <v>0</v>
      </c>
      <c r="BF614" s="136">
        <f>IF(N614="snížená",J614,0)</f>
        <v>0</v>
      </c>
      <c r="BG614" s="136">
        <f>IF(N614="zákl. přenesená",J614,0)</f>
        <v>0</v>
      </c>
      <c r="BH614" s="136">
        <f>IF(N614="sníž. přenesená",J614,0)</f>
        <v>0</v>
      </c>
      <c r="BI614" s="136">
        <f>IF(N614="nulová",J614,0)</f>
        <v>0</v>
      </c>
      <c r="BJ614" s="15" t="s">
        <v>6</v>
      </c>
      <c r="BK614" s="136">
        <f>ROUND(I614*H614,0)</f>
        <v>0</v>
      </c>
      <c r="BL614" s="15" t="s">
        <v>164</v>
      </c>
      <c r="BM614" s="135" t="s">
        <v>719</v>
      </c>
    </row>
    <row r="615" spans="2:65" s="10" customFormat="1">
      <c r="B615" s="137"/>
      <c r="D615" s="138" t="s">
        <v>166</v>
      </c>
      <c r="E615" s="139" t="s">
        <v>1</v>
      </c>
      <c r="F615" s="140" t="s">
        <v>704</v>
      </c>
      <c r="H615" s="139" t="s">
        <v>1</v>
      </c>
      <c r="I615" s="141"/>
      <c r="L615" s="137"/>
      <c r="M615" s="142"/>
      <c r="T615" s="143"/>
      <c r="AT615" s="139" t="s">
        <v>166</v>
      </c>
      <c r="AU615" s="139" t="s">
        <v>6</v>
      </c>
      <c r="AV615" s="10" t="s">
        <v>6</v>
      </c>
      <c r="AW615" s="10" t="s">
        <v>31</v>
      </c>
      <c r="AX615" s="10" t="s">
        <v>76</v>
      </c>
      <c r="AY615" s="139" t="s">
        <v>159</v>
      </c>
    </row>
    <row r="616" spans="2:65" s="11" customFormat="1">
      <c r="B616" s="144"/>
      <c r="D616" s="138" t="s">
        <v>166</v>
      </c>
      <c r="E616" s="145" t="s">
        <v>1</v>
      </c>
      <c r="F616" s="146" t="s">
        <v>720</v>
      </c>
      <c r="H616" s="147">
        <v>5.5350000000000001</v>
      </c>
      <c r="I616" s="148"/>
      <c r="L616" s="144"/>
      <c r="M616" s="149"/>
      <c r="T616" s="150"/>
      <c r="AT616" s="145" t="s">
        <v>166</v>
      </c>
      <c r="AU616" s="145" t="s">
        <v>6</v>
      </c>
      <c r="AV616" s="11" t="s">
        <v>85</v>
      </c>
      <c r="AW616" s="11" t="s">
        <v>31</v>
      </c>
      <c r="AX616" s="11" t="s">
        <v>6</v>
      </c>
      <c r="AY616" s="145" t="s">
        <v>159</v>
      </c>
    </row>
    <row r="617" spans="2:65" s="1" customFormat="1" ht="16.5" customHeight="1">
      <c r="B617" s="122"/>
      <c r="C617" s="123" t="s">
        <v>721</v>
      </c>
      <c r="D617" s="123" t="s">
        <v>160</v>
      </c>
      <c r="E617" s="124" t="s">
        <v>722</v>
      </c>
      <c r="F617" s="125" t="s">
        <v>723</v>
      </c>
      <c r="G617" s="126" t="s">
        <v>448</v>
      </c>
      <c r="H617" s="127">
        <v>5.5350000000000001</v>
      </c>
      <c r="I617" s="128"/>
      <c r="J617" s="129">
        <f>ROUND(I617*H617,0)</f>
        <v>0</v>
      </c>
      <c r="K617" s="130"/>
      <c r="L617" s="29"/>
      <c r="M617" s="131" t="s">
        <v>1</v>
      </c>
      <c r="N617" s="132" t="s">
        <v>41</v>
      </c>
      <c r="P617" s="133">
        <f>O617*H617</f>
        <v>0</v>
      </c>
      <c r="Q617" s="133">
        <v>0</v>
      </c>
      <c r="R617" s="133">
        <f>Q617*H617</f>
        <v>0</v>
      </c>
      <c r="S617" s="133">
        <v>0</v>
      </c>
      <c r="T617" s="134">
        <f>S617*H617</f>
        <v>0</v>
      </c>
      <c r="AR617" s="135" t="s">
        <v>164</v>
      </c>
      <c r="AT617" s="135" t="s">
        <v>160</v>
      </c>
      <c r="AU617" s="135" t="s">
        <v>6</v>
      </c>
      <c r="AY617" s="15" t="s">
        <v>159</v>
      </c>
      <c r="BE617" s="136">
        <f>IF(N617="základní",J617,0)</f>
        <v>0</v>
      </c>
      <c r="BF617" s="136">
        <f>IF(N617="snížená",J617,0)</f>
        <v>0</v>
      </c>
      <c r="BG617" s="136">
        <f>IF(N617="zákl. přenesená",J617,0)</f>
        <v>0</v>
      </c>
      <c r="BH617" s="136">
        <f>IF(N617="sníž. přenesená",J617,0)</f>
        <v>0</v>
      </c>
      <c r="BI617" s="136">
        <f>IF(N617="nulová",J617,0)</f>
        <v>0</v>
      </c>
      <c r="BJ617" s="15" t="s">
        <v>6</v>
      </c>
      <c r="BK617" s="136">
        <f>ROUND(I617*H617,0)</f>
        <v>0</v>
      </c>
      <c r="BL617" s="15" t="s">
        <v>164</v>
      </c>
      <c r="BM617" s="135" t="s">
        <v>724</v>
      </c>
    </row>
    <row r="618" spans="2:65" s="10" customFormat="1">
      <c r="B618" s="137"/>
      <c r="D618" s="138" t="s">
        <v>166</v>
      </c>
      <c r="E618" s="139" t="s">
        <v>1</v>
      </c>
      <c r="F618" s="140" t="s">
        <v>704</v>
      </c>
      <c r="H618" s="139" t="s">
        <v>1</v>
      </c>
      <c r="I618" s="141"/>
      <c r="L618" s="137"/>
      <c r="M618" s="142"/>
      <c r="T618" s="143"/>
      <c r="AT618" s="139" t="s">
        <v>166</v>
      </c>
      <c r="AU618" s="139" t="s">
        <v>6</v>
      </c>
      <c r="AV618" s="10" t="s">
        <v>6</v>
      </c>
      <c r="AW618" s="10" t="s">
        <v>31</v>
      </c>
      <c r="AX618" s="10" t="s">
        <v>76</v>
      </c>
      <c r="AY618" s="139" t="s">
        <v>159</v>
      </c>
    </row>
    <row r="619" spans="2:65" s="11" customFormat="1">
      <c r="B619" s="144"/>
      <c r="D619" s="138" t="s">
        <v>166</v>
      </c>
      <c r="E619" s="145" t="s">
        <v>1</v>
      </c>
      <c r="F619" s="146" t="s">
        <v>720</v>
      </c>
      <c r="H619" s="147">
        <v>5.5350000000000001</v>
      </c>
      <c r="I619" s="148"/>
      <c r="L619" s="144"/>
      <c r="M619" s="149"/>
      <c r="T619" s="150"/>
      <c r="AT619" s="145" t="s">
        <v>166</v>
      </c>
      <c r="AU619" s="145" t="s">
        <v>6</v>
      </c>
      <c r="AV619" s="11" t="s">
        <v>85</v>
      </c>
      <c r="AW619" s="11" t="s">
        <v>31</v>
      </c>
      <c r="AX619" s="11" t="s">
        <v>6</v>
      </c>
      <c r="AY619" s="145" t="s">
        <v>159</v>
      </c>
    </row>
    <row r="620" spans="2:65" s="1" customFormat="1" ht="16.5" customHeight="1">
      <c r="B620" s="122"/>
      <c r="C620" s="123" t="s">
        <v>725</v>
      </c>
      <c r="D620" s="123" t="s">
        <v>160</v>
      </c>
      <c r="E620" s="124" t="s">
        <v>726</v>
      </c>
      <c r="F620" s="125" t="s">
        <v>727</v>
      </c>
      <c r="G620" s="126" t="s">
        <v>555</v>
      </c>
      <c r="H620" s="127">
        <v>0.39500000000000002</v>
      </c>
      <c r="I620" s="128"/>
      <c r="J620" s="129">
        <f>ROUND(I620*H620,0)</f>
        <v>0</v>
      </c>
      <c r="K620" s="130"/>
      <c r="L620" s="29"/>
      <c r="M620" s="131" t="s">
        <v>1</v>
      </c>
      <c r="N620" s="132" t="s">
        <v>41</v>
      </c>
      <c r="P620" s="133">
        <f>O620*H620</f>
        <v>0</v>
      </c>
      <c r="Q620" s="133">
        <v>1.06277</v>
      </c>
      <c r="R620" s="133">
        <f>Q620*H620</f>
        <v>0.41979415000000003</v>
      </c>
      <c r="S620" s="133">
        <v>0</v>
      </c>
      <c r="T620" s="134">
        <f>S620*H620</f>
        <v>0</v>
      </c>
      <c r="AR620" s="135" t="s">
        <v>164</v>
      </c>
      <c r="AT620" s="135" t="s">
        <v>160</v>
      </c>
      <c r="AU620" s="135" t="s">
        <v>6</v>
      </c>
      <c r="AY620" s="15" t="s">
        <v>159</v>
      </c>
      <c r="BE620" s="136">
        <f>IF(N620="základní",J620,0)</f>
        <v>0</v>
      </c>
      <c r="BF620" s="136">
        <f>IF(N620="snížená",J620,0)</f>
        <v>0</v>
      </c>
      <c r="BG620" s="136">
        <f>IF(N620="zákl. přenesená",J620,0)</f>
        <v>0</v>
      </c>
      <c r="BH620" s="136">
        <f>IF(N620="sníž. přenesená",J620,0)</f>
        <v>0</v>
      </c>
      <c r="BI620" s="136">
        <f>IF(N620="nulová",J620,0)</f>
        <v>0</v>
      </c>
      <c r="BJ620" s="15" t="s">
        <v>6</v>
      </c>
      <c r="BK620" s="136">
        <f>ROUND(I620*H620,0)</f>
        <v>0</v>
      </c>
      <c r="BL620" s="15" t="s">
        <v>164</v>
      </c>
      <c r="BM620" s="135" t="s">
        <v>728</v>
      </c>
    </row>
    <row r="621" spans="2:65" s="10" customFormat="1">
      <c r="B621" s="137"/>
      <c r="D621" s="138" t="s">
        <v>166</v>
      </c>
      <c r="E621" s="139" t="s">
        <v>1</v>
      </c>
      <c r="F621" s="140" t="s">
        <v>729</v>
      </c>
      <c r="H621" s="139" t="s">
        <v>1</v>
      </c>
      <c r="I621" s="141"/>
      <c r="L621" s="137"/>
      <c r="M621" s="142"/>
      <c r="T621" s="143"/>
      <c r="AT621" s="139" t="s">
        <v>166</v>
      </c>
      <c r="AU621" s="139" t="s">
        <v>6</v>
      </c>
      <c r="AV621" s="10" t="s">
        <v>6</v>
      </c>
      <c r="AW621" s="10" t="s">
        <v>31</v>
      </c>
      <c r="AX621" s="10" t="s">
        <v>76</v>
      </c>
      <c r="AY621" s="139" t="s">
        <v>159</v>
      </c>
    </row>
    <row r="622" spans="2:65" s="11" customFormat="1">
      <c r="B622" s="144"/>
      <c r="D622" s="138" t="s">
        <v>166</v>
      </c>
      <c r="E622" s="145" t="s">
        <v>1</v>
      </c>
      <c r="F622" s="146" t="s">
        <v>730</v>
      </c>
      <c r="H622" s="147">
        <v>0.39500000000000002</v>
      </c>
      <c r="I622" s="148"/>
      <c r="L622" s="144"/>
      <c r="M622" s="149"/>
      <c r="T622" s="150"/>
      <c r="AT622" s="145" t="s">
        <v>166</v>
      </c>
      <c r="AU622" s="145" t="s">
        <v>6</v>
      </c>
      <c r="AV622" s="11" t="s">
        <v>85</v>
      </c>
      <c r="AW622" s="11" t="s">
        <v>31</v>
      </c>
      <c r="AX622" s="11" t="s">
        <v>6</v>
      </c>
      <c r="AY622" s="145" t="s">
        <v>159</v>
      </c>
    </row>
    <row r="623" spans="2:65" s="1" customFormat="1" ht="16.5" customHeight="1">
      <c r="B623" s="122"/>
      <c r="C623" s="123" t="s">
        <v>731</v>
      </c>
      <c r="D623" s="123" t="s">
        <v>160</v>
      </c>
      <c r="E623" s="124" t="s">
        <v>732</v>
      </c>
      <c r="F623" s="125" t="s">
        <v>733</v>
      </c>
      <c r="G623" s="126" t="s">
        <v>179</v>
      </c>
      <c r="H623" s="127">
        <v>287.10000000000002</v>
      </c>
      <c r="I623" s="128"/>
      <c r="J623" s="129">
        <f>ROUND(I623*H623,0)</f>
        <v>0</v>
      </c>
      <c r="K623" s="130"/>
      <c r="L623" s="29"/>
      <c r="M623" s="131" t="s">
        <v>1</v>
      </c>
      <c r="N623" s="132" t="s">
        <v>41</v>
      </c>
      <c r="P623" s="133">
        <f>O623*H623</f>
        <v>0</v>
      </c>
      <c r="Q623" s="133">
        <v>7.6999999999999999E-2</v>
      </c>
      <c r="R623" s="133">
        <f>Q623*H623</f>
        <v>22.1067</v>
      </c>
      <c r="S623" s="133">
        <v>0</v>
      </c>
      <c r="T623" s="134">
        <f>S623*H623</f>
        <v>0</v>
      </c>
      <c r="AR623" s="135" t="s">
        <v>164</v>
      </c>
      <c r="AT623" s="135" t="s">
        <v>160</v>
      </c>
      <c r="AU623" s="135" t="s">
        <v>6</v>
      </c>
      <c r="AY623" s="15" t="s">
        <v>159</v>
      </c>
      <c r="BE623" s="136">
        <f>IF(N623="základní",J623,0)</f>
        <v>0</v>
      </c>
      <c r="BF623" s="136">
        <f>IF(N623="snížená",J623,0)</f>
        <v>0</v>
      </c>
      <c r="BG623" s="136">
        <f>IF(N623="zákl. přenesená",J623,0)</f>
        <v>0</v>
      </c>
      <c r="BH623" s="136">
        <f>IF(N623="sníž. přenesená",J623,0)</f>
        <v>0</v>
      </c>
      <c r="BI623" s="136">
        <f>IF(N623="nulová",J623,0)</f>
        <v>0</v>
      </c>
      <c r="BJ623" s="15" t="s">
        <v>6</v>
      </c>
      <c r="BK623" s="136">
        <f>ROUND(I623*H623,0)</f>
        <v>0</v>
      </c>
      <c r="BL623" s="15" t="s">
        <v>164</v>
      </c>
      <c r="BM623" s="135" t="s">
        <v>734</v>
      </c>
    </row>
    <row r="624" spans="2:65" s="10" customFormat="1">
      <c r="B624" s="137"/>
      <c r="D624" s="138" t="s">
        <v>166</v>
      </c>
      <c r="E624" s="139" t="s">
        <v>1</v>
      </c>
      <c r="F624" s="140" t="s">
        <v>735</v>
      </c>
      <c r="H624" s="139" t="s">
        <v>1</v>
      </c>
      <c r="I624" s="141"/>
      <c r="L624" s="137"/>
      <c r="M624" s="142"/>
      <c r="T624" s="143"/>
      <c r="AT624" s="139" t="s">
        <v>166</v>
      </c>
      <c r="AU624" s="139" t="s">
        <v>6</v>
      </c>
      <c r="AV624" s="10" t="s">
        <v>6</v>
      </c>
      <c r="AW624" s="10" t="s">
        <v>31</v>
      </c>
      <c r="AX624" s="10" t="s">
        <v>76</v>
      </c>
      <c r="AY624" s="139" t="s">
        <v>159</v>
      </c>
    </row>
    <row r="625" spans="2:65" s="11" customFormat="1">
      <c r="B625" s="144"/>
      <c r="D625" s="138" t="s">
        <v>166</v>
      </c>
      <c r="E625" s="145" t="s">
        <v>1</v>
      </c>
      <c r="F625" s="146" t="s">
        <v>736</v>
      </c>
      <c r="H625" s="147">
        <v>19.899999999999999</v>
      </c>
      <c r="I625" s="148"/>
      <c r="L625" s="144"/>
      <c r="M625" s="149"/>
      <c r="T625" s="150"/>
      <c r="AT625" s="145" t="s">
        <v>166</v>
      </c>
      <c r="AU625" s="145" t="s">
        <v>6</v>
      </c>
      <c r="AV625" s="11" t="s">
        <v>85</v>
      </c>
      <c r="AW625" s="11" t="s">
        <v>31</v>
      </c>
      <c r="AX625" s="11" t="s">
        <v>76</v>
      </c>
      <c r="AY625" s="145" t="s">
        <v>159</v>
      </c>
    </row>
    <row r="626" spans="2:65" s="10" customFormat="1">
      <c r="B626" s="137"/>
      <c r="D626" s="138" t="s">
        <v>166</v>
      </c>
      <c r="E626" s="139" t="s">
        <v>1</v>
      </c>
      <c r="F626" s="140" t="s">
        <v>737</v>
      </c>
      <c r="H626" s="139" t="s">
        <v>1</v>
      </c>
      <c r="I626" s="141"/>
      <c r="L626" s="137"/>
      <c r="M626" s="142"/>
      <c r="T626" s="143"/>
      <c r="AT626" s="139" t="s">
        <v>166</v>
      </c>
      <c r="AU626" s="139" t="s">
        <v>6</v>
      </c>
      <c r="AV626" s="10" t="s">
        <v>6</v>
      </c>
      <c r="AW626" s="10" t="s">
        <v>31</v>
      </c>
      <c r="AX626" s="10" t="s">
        <v>76</v>
      </c>
      <c r="AY626" s="139" t="s">
        <v>159</v>
      </c>
    </row>
    <row r="627" spans="2:65" s="11" customFormat="1">
      <c r="B627" s="144"/>
      <c r="D627" s="138" t="s">
        <v>166</v>
      </c>
      <c r="E627" s="145" t="s">
        <v>1</v>
      </c>
      <c r="F627" s="146" t="s">
        <v>738</v>
      </c>
      <c r="H627" s="147">
        <v>90.2</v>
      </c>
      <c r="I627" s="148"/>
      <c r="L627" s="144"/>
      <c r="M627" s="149"/>
      <c r="T627" s="150"/>
      <c r="AT627" s="145" t="s">
        <v>166</v>
      </c>
      <c r="AU627" s="145" t="s">
        <v>6</v>
      </c>
      <c r="AV627" s="11" t="s">
        <v>85</v>
      </c>
      <c r="AW627" s="11" t="s">
        <v>31</v>
      </c>
      <c r="AX627" s="11" t="s">
        <v>76</v>
      </c>
      <c r="AY627" s="145" t="s">
        <v>159</v>
      </c>
    </row>
    <row r="628" spans="2:65" s="10" customFormat="1">
      <c r="B628" s="137"/>
      <c r="D628" s="138" t="s">
        <v>166</v>
      </c>
      <c r="E628" s="139" t="s">
        <v>1</v>
      </c>
      <c r="F628" s="140" t="s">
        <v>739</v>
      </c>
      <c r="H628" s="139" t="s">
        <v>1</v>
      </c>
      <c r="I628" s="141"/>
      <c r="L628" s="137"/>
      <c r="M628" s="142"/>
      <c r="T628" s="143"/>
      <c r="AT628" s="139" t="s">
        <v>166</v>
      </c>
      <c r="AU628" s="139" t="s">
        <v>6</v>
      </c>
      <c r="AV628" s="10" t="s">
        <v>6</v>
      </c>
      <c r="AW628" s="10" t="s">
        <v>31</v>
      </c>
      <c r="AX628" s="10" t="s">
        <v>76</v>
      </c>
      <c r="AY628" s="139" t="s">
        <v>159</v>
      </c>
    </row>
    <row r="629" spans="2:65" s="11" customFormat="1">
      <c r="B629" s="144"/>
      <c r="D629" s="138" t="s">
        <v>166</v>
      </c>
      <c r="E629" s="145" t="s">
        <v>1</v>
      </c>
      <c r="F629" s="146" t="s">
        <v>740</v>
      </c>
      <c r="H629" s="147">
        <v>28.8</v>
      </c>
      <c r="I629" s="148"/>
      <c r="L629" s="144"/>
      <c r="M629" s="149"/>
      <c r="T629" s="150"/>
      <c r="AT629" s="145" t="s">
        <v>166</v>
      </c>
      <c r="AU629" s="145" t="s">
        <v>6</v>
      </c>
      <c r="AV629" s="11" t="s">
        <v>85</v>
      </c>
      <c r="AW629" s="11" t="s">
        <v>31</v>
      </c>
      <c r="AX629" s="11" t="s">
        <v>76</v>
      </c>
      <c r="AY629" s="145" t="s">
        <v>159</v>
      </c>
    </row>
    <row r="630" spans="2:65" s="10" customFormat="1">
      <c r="B630" s="137"/>
      <c r="D630" s="138" t="s">
        <v>166</v>
      </c>
      <c r="E630" s="139" t="s">
        <v>1</v>
      </c>
      <c r="F630" s="140" t="s">
        <v>741</v>
      </c>
      <c r="H630" s="139" t="s">
        <v>1</v>
      </c>
      <c r="I630" s="141"/>
      <c r="L630" s="137"/>
      <c r="M630" s="142"/>
      <c r="T630" s="143"/>
      <c r="AT630" s="139" t="s">
        <v>166</v>
      </c>
      <c r="AU630" s="139" t="s">
        <v>6</v>
      </c>
      <c r="AV630" s="10" t="s">
        <v>6</v>
      </c>
      <c r="AW630" s="10" t="s">
        <v>31</v>
      </c>
      <c r="AX630" s="10" t="s">
        <v>76</v>
      </c>
      <c r="AY630" s="139" t="s">
        <v>159</v>
      </c>
    </row>
    <row r="631" spans="2:65" s="11" customFormat="1">
      <c r="B631" s="144"/>
      <c r="D631" s="138" t="s">
        <v>166</v>
      </c>
      <c r="E631" s="145" t="s">
        <v>1</v>
      </c>
      <c r="F631" s="146" t="s">
        <v>742</v>
      </c>
      <c r="H631" s="147">
        <v>148.19999999999999</v>
      </c>
      <c r="I631" s="148"/>
      <c r="L631" s="144"/>
      <c r="M631" s="149"/>
      <c r="T631" s="150"/>
      <c r="AT631" s="145" t="s">
        <v>166</v>
      </c>
      <c r="AU631" s="145" t="s">
        <v>6</v>
      </c>
      <c r="AV631" s="11" t="s">
        <v>85</v>
      </c>
      <c r="AW631" s="11" t="s">
        <v>31</v>
      </c>
      <c r="AX631" s="11" t="s">
        <v>76</v>
      </c>
      <c r="AY631" s="145" t="s">
        <v>159</v>
      </c>
    </row>
    <row r="632" spans="2:65" s="12" customFormat="1">
      <c r="B632" s="151"/>
      <c r="D632" s="138" t="s">
        <v>166</v>
      </c>
      <c r="E632" s="152" t="s">
        <v>1</v>
      </c>
      <c r="F632" s="153" t="s">
        <v>171</v>
      </c>
      <c r="H632" s="154">
        <v>287.10000000000002</v>
      </c>
      <c r="I632" s="155"/>
      <c r="L632" s="151"/>
      <c r="M632" s="156"/>
      <c r="T632" s="157"/>
      <c r="AT632" s="152" t="s">
        <v>166</v>
      </c>
      <c r="AU632" s="152" t="s">
        <v>6</v>
      </c>
      <c r="AV632" s="12" t="s">
        <v>164</v>
      </c>
      <c r="AW632" s="12" t="s">
        <v>31</v>
      </c>
      <c r="AX632" s="12" t="s">
        <v>6</v>
      </c>
      <c r="AY632" s="152" t="s">
        <v>159</v>
      </c>
    </row>
    <row r="633" spans="2:65" s="1" customFormat="1" ht="16.5" customHeight="1">
      <c r="B633" s="122"/>
      <c r="C633" s="123" t="s">
        <v>743</v>
      </c>
      <c r="D633" s="123" t="s">
        <v>160</v>
      </c>
      <c r="E633" s="124" t="s">
        <v>744</v>
      </c>
      <c r="F633" s="125" t="s">
        <v>745</v>
      </c>
      <c r="G633" s="126" t="s">
        <v>448</v>
      </c>
      <c r="H633" s="127">
        <v>1.6</v>
      </c>
      <c r="I633" s="128"/>
      <c r="J633" s="129">
        <f>ROUND(I633*H633,0)</f>
        <v>0</v>
      </c>
      <c r="K633" s="130"/>
      <c r="L633" s="29"/>
      <c r="M633" s="131" t="s">
        <v>1</v>
      </c>
      <c r="N633" s="132" t="s">
        <v>41</v>
      </c>
      <c r="P633" s="133">
        <f>O633*H633</f>
        <v>0</v>
      </c>
      <c r="Q633" s="133">
        <v>2.3010199999999998</v>
      </c>
      <c r="R633" s="133">
        <f>Q633*H633</f>
        <v>3.681632</v>
      </c>
      <c r="S633" s="133">
        <v>0</v>
      </c>
      <c r="T633" s="134">
        <f>S633*H633</f>
        <v>0</v>
      </c>
      <c r="AR633" s="135" t="s">
        <v>164</v>
      </c>
      <c r="AT633" s="135" t="s">
        <v>160</v>
      </c>
      <c r="AU633" s="135" t="s">
        <v>6</v>
      </c>
      <c r="AY633" s="15" t="s">
        <v>159</v>
      </c>
      <c r="BE633" s="136">
        <f>IF(N633="základní",J633,0)</f>
        <v>0</v>
      </c>
      <c r="BF633" s="136">
        <f>IF(N633="snížená",J633,0)</f>
        <v>0</v>
      </c>
      <c r="BG633" s="136">
        <f>IF(N633="zákl. přenesená",J633,0)</f>
        <v>0</v>
      </c>
      <c r="BH633" s="136">
        <f>IF(N633="sníž. přenesená",J633,0)</f>
        <v>0</v>
      </c>
      <c r="BI633" s="136">
        <f>IF(N633="nulová",J633,0)</f>
        <v>0</v>
      </c>
      <c r="BJ633" s="15" t="s">
        <v>6</v>
      </c>
      <c r="BK633" s="136">
        <f>ROUND(I633*H633,0)</f>
        <v>0</v>
      </c>
      <c r="BL633" s="15" t="s">
        <v>164</v>
      </c>
      <c r="BM633" s="135" t="s">
        <v>746</v>
      </c>
    </row>
    <row r="634" spans="2:65" s="10" customFormat="1">
      <c r="B634" s="137"/>
      <c r="D634" s="138" t="s">
        <v>166</v>
      </c>
      <c r="E634" s="139" t="s">
        <v>1</v>
      </c>
      <c r="F634" s="140" t="s">
        <v>505</v>
      </c>
      <c r="H634" s="139" t="s">
        <v>1</v>
      </c>
      <c r="I634" s="141"/>
      <c r="L634" s="137"/>
      <c r="M634" s="142"/>
      <c r="T634" s="143"/>
      <c r="AT634" s="139" t="s">
        <v>166</v>
      </c>
      <c r="AU634" s="139" t="s">
        <v>6</v>
      </c>
      <c r="AV634" s="10" t="s">
        <v>6</v>
      </c>
      <c r="AW634" s="10" t="s">
        <v>31</v>
      </c>
      <c r="AX634" s="10" t="s">
        <v>76</v>
      </c>
      <c r="AY634" s="139" t="s">
        <v>159</v>
      </c>
    </row>
    <row r="635" spans="2:65" s="11" customFormat="1">
      <c r="B635" s="144"/>
      <c r="D635" s="138" t="s">
        <v>166</v>
      </c>
      <c r="E635" s="145" t="s">
        <v>1</v>
      </c>
      <c r="F635" s="146" t="s">
        <v>747</v>
      </c>
      <c r="H635" s="147">
        <v>1.6</v>
      </c>
      <c r="I635" s="148"/>
      <c r="L635" s="144"/>
      <c r="M635" s="149"/>
      <c r="T635" s="150"/>
      <c r="AT635" s="145" t="s">
        <v>166</v>
      </c>
      <c r="AU635" s="145" t="s">
        <v>6</v>
      </c>
      <c r="AV635" s="11" t="s">
        <v>85</v>
      </c>
      <c r="AW635" s="11" t="s">
        <v>31</v>
      </c>
      <c r="AX635" s="11" t="s">
        <v>6</v>
      </c>
      <c r="AY635" s="145" t="s">
        <v>159</v>
      </c>
    </row>
    <row r="636" spans="2:65" s="9" customFormat="1" ht="25.9" customHeight="1">
      <c r="B636" s="112"/>
      <c r="D636" s="113" t="s">
        <v>75</v>
      </c>
      <c r="E636" s="114" t="s">
        <v>748</v>
      </c>
      <c r="F636" s="114" t="s">
        <v>749</v>
      </c>
      <c r="I636" s="115"/>
      <c r="J636" s="116">
        <f>BK636</f>
        <v>0</v>
      </c>
      <c r="L636" s="112"/>
      <c r="M636" s="117"/>
      <c r="P636" s="118">
        <f>SUM(P637:P682)</f>
        <v>0</v>
      </c>
      <c r="R636" s="118">
        <f>SUM(R637:R682)</f>
        <v>10.89741175</v>
      </c>
      <c r="T636" s="119">
        <f>SUM(T637:T682)</f>
        <v>0</v>
      </c>
      <c r="AR636" s="113" t="s">
        <v>6</v>
      </c>
      <c r="AT636" s="120" t="s">
        <v>75</v>
      </c>
      <c r="AU636" s="120" t="s">
        <v>76</v>
      </c>
      <c r="AY636" s="113" t="s">
        <v>159</v>
      </c>
      <c r="BK636" s="121">
        <f>SUM(BK637:BK682)</f>
        <v>0</v>
      </c>
    </row>
    <row r="637" spans="2:65" s="1" customFormat="1" ht="24.2" customHeight="1">
      <c r="B637" s="122"/>
      <c r="C637" s="123" t="s">
        <v>750</v>
      </c>
      <c r="D637" s="123" t="s">
        <v>160</v>
      </c>
      <c r="E637" s="124" t="s">
        <v>751</v>
      </c>
      <c r="F637" s="125" t="s">
        <v>752</v>
      </c>
      <c r="G637" s="126" t="s">
        <v>179</v>
      </c>
      <c r="H637" s="127">
        <v>43.5</v>
      </c>
      <c r="I637" s="128"/>
      <c r="J637" s="129">
        <f>ROUND(I637*H637,0)</f>
        <v>0</v>
      </c>
      <c r="K637" s="130"/>
      <c r="L637" s="29"/>
      <c r="M637" s="131" t="s">
        <v>1</v>
      </c>
      <c r="N637" s="132" t="s">
        <v>41</v>
      </c>
      <c r="P637" s="133">
        <f>O637*H637</f>
        <v>0</v>
      </c>
      <c r="Q637" s="133">
        <v>1.2200000000000001E-2</v>
      </c>
      <c r="R637" s="133">
        <f>Q637*H637</f>
        <v>0.53070000000000006</v>
      </c>
      <c r="S637" s="133">
        <v>0</v>
      </c>
      <c r="T637" s="134">
        <f>S637*H637</f>
        <v>0</v>
      </c>
      <c r="AR637" s="135" t="s">
        <v>164</v>
      </c>
      <c r="AT637" s="135" t="s">
        <v>160</v>
      </c>
      <c r="AU637" s="135" t="s">
        <v>6</v>
      </c>
      <c r="AY637" s="15" t="s">
        <v>159</v>
      </c>
      <c r="BE637" s="136">
        <f>IF(N637="základní",J637,0)</f>
        <v>0</v>
      </c>
      <c r="BF637" s="136">
        <f>IF(N637="snížená",J637,0)</f>
        <v>0</v>
      </c>
      <c r="BG637" s="136">
        <f>IF(N637="zákl. přenesená",J637,0)</f>
        <v>0</v>
      </c>
      <c r="BH637" s="136">
        <f>IF(N637="sníž. přenesená",J637,0)</f>
        <v>0</v>
      </c>
      <c r="BI637" s="136">
        <f>IF(N637="nulová",J637,0)</f>
        <v>0</v>
      </c>
      <c r="BJ637" s="15" t="s">
        <v>6</v>
      </c>
      <c r="BK637" s="136">
        <f>ROUND(I637*H637,0)</f>
        <v>0</v>
      </c>
      <c r="BL637" s="15" t="s">
        <v>164</v>
      </c>
      <c r="BM637" s="135" t="s">
        <v>753</v>
      </c>
    </row>
    <row r="638" spans="2:65" s="10" customFormat="1">
      <c r="B638" s="137"/>
      <c r="D638" s="138" t="s">
        <v>166</v>
      </c>
      <c r="E638" s="139" t="s">
        <v>1</v>
      </c>
      <c r="F638" s="140" t="s">
        <v>754</v>
      </c>
      <c r="H638" s="139" t="s">
        <v>1</v>
      </c>
      <c r="I638" s="141"/>
      <c r="L638" s="137"/>
      <c r="M638" s="142"/>
      <c r="T638" s="143"/>
      <c r="AT638" s="139" t="s">
        <v>166</v>
      </c>
      <c r="AU638" s="139" t="s">
        <v>6</v>
      </c>
      <c r="AV638" s="10" t="s">
        <v>6</v>
      </c>
      <c r="AW638" s="10" t="s">
        <v>31</v>
      </c>
      <c r="AX638" s="10" t="s">
        <v>76</v>
      </c>
      <c r="AY638" s="139" t="s">
        <v>159</v>
      </c>
    </row>
    <row r="639" spans="2:65" s="11" customFormat="1">
      <c r="B639" s="144"/>
      <c r="D639" s="138" t="s">
        <v>166</v>
      </c>
      <c r="E639" s="145" t="s">
        <v>1</v>
      </c>
      <c r="F639" s="146" t="s">
        <v>755</v>
      </c>
      <c r="H639" s="147">
        <v>10.199999999999999</v>
      </c>
      <c r="I639" s="148"/>
      <c r="L639" s="144"/>
      <c r="M639" s="149"/>
      <c r="T639" s="150"/>
      <c r="AT639" s="145" t="s">
        <v>166</v>
      </c>
      <c r="AU639" s="145" t="s">
        <v>6</v>
      </c>
      <c r="AV639" s="11" t="s">
        <v>85</v>
      </c>
      <c r="AW639" s="11" t="s">
        <v>31</v>
      </c>
      <c r="AX639" s="11" t="s">
        <v>76</v>
      </c>
      <c r="AY639" s="145" t="s">
        <v>159</v>
      </c>
    </row>
    <row r="640" spans="2:65" s="10" customFormat="1">
      <c r="B640" s="137"/>
      <c r="D640" s="138" t="s">
        <v>166</v>
      </c>
      <c r="E640" s="139" t="s">
        <v>1</v>
      </c>
      <c r="F640" s="140" t="s">
        <v>756</v>
      </c>
      <c r="H640" s="139" t="s">
        <v>1</v>
      </c>
      <c r="I640" s="141"/>
      <c r="L640" s="137"/>
      <c r="M640" s="142"/>
      <c r="T640" s="143"/>
      <c r="AT640" s="139" t="s">
        <v>166</v>
      </c>
      <c r="AU640" s="139" t="s">
        <v>6</v>
      </c>
      <c r="AV640" s="10" t="s">
        <v>6</v>
      </c>
      <c r="AW640" s="10" t="s">
        <v>31</v>
      </c>
      <c r="AX640" s="10" t="s">
        <v>76</v>
      </c>
      <c r="AY640" s="139" t="s">
        <v>159</v>
      </c>
    </row>
    <row r="641" spans="2:65" s="11" customFormat="1">
      <c r="B641" s="144"/>
      <c r="D641" s="138" t="s">
        <v>166</v>
      </c>
      <c r="E641" s="145" t="s">
        <v>1</v>
      </c>
      <c r="F641" s="146" t="s">
        <v>757</v>
      </c>
      <c r="H641" s="147">
        <v>33.299999999999997</v>
      </c>
      <c r="I641" s="148"/>
      <c r="L641" s="144"/>
      <c r="M641" s="149"/>
      <c r="T641" s="150"/>
      <c r="AT641" s="145" t="s">
        <v>166</v>
      </c>
      <c r="AU641" s="145" t="s">
        <v>6</v>
      </c>
      <c r="AV641" s="11" t="s">
        <v>85</v>
      </c>
      <c r="AW641" s="11" t="s">
        <v>31</v>
      </c>
      <c r="AX641" s="11" t="s">
        <v>76</v>
      </c>
      <c r="AY641" s="145" t="s">
        <v>159</v>
      </c>
    </row>
    <row r="642" spans="2:65" s="12" customFormat="1">
      <c r="B642" s="151"/>
      <c r="D642" s="138" t="s">
        <v>166</v>
      </c>
      <c r="E642" s="152" t="s">
        <v>1</v>
      </c>
      <c r="F642" s="153" t="s">
        <v>171</v>
      </c>
      <c r="H642" s="154">
        <v>43.5</v>
      </c>
      <c r="I642" s="155"/>
      <c r="L642" s="151"/>
      <c r="M642" s="156"/>
      <c r="T642" s="157"/>
      <c r="AT642" s="152" t="s">
        <v>166</v>
      </c>
      <c r="AU642" s="152" t="s">
        <v>6</v>
      </c>
      <c r="AV642" s="12" t="s">
        <v>164</v>
      </c>
      <c r="AW642" s="12" t="s">
        <v>31</v>
      </c>
      <c r="AX642" s="12" t="s">
        <v>6</v>
      </c>
      <c r="AY642" s="152" t="s">
        <v>159</v>
      </c>
    </row>
    <row r="643" spans="2:65" s="1" customFormat="1" ht="33" customHeight="1">
      <c r="B643" s="122"/>
      <c r="C643" s="123" t="s">
        <v>758</v>
      </c>
      <c r="D643" s="123" t="s">
        <v>160</v>
      </c>
      <c r="E643" s="124" t="s">
        <v>759</v>
      </c>
      <c r="F643" s="125" t="s">
        <v>760</v>
      </c>
      <c r="G643" s="126" t="s">
        <v>179</v>
      </c>
      <c r="H643" s="127">
        <v>167.83500000000001</v>
      </c>
      <c r="I643" s="128"/>
      <c r="J643" s="129">
        <f>ROUND(I643*H643,0)</f>
        <v>0</v>
      </c>
      <c r="K643" s="130"/>
      <c r="L643" s="29"/>
      <c r="M643" s="131" t="s">
        <v>1</v>
      </c>
      <c r="N643" s="132" t="s">
        <v>41</v>
      </c>
      <c r="P643" s="133">
        <f>O643*H643</f>
        <v>0</v>
      </c>
      <c r="Q643" s="133">
        <v>4.5710000000000001E-2</v>
      </c>
      <c r="R643" s="133">
        <f>Q643*H643</f>
        <v>7.6717378500000004</v>
      </c>
      <c r="S643" s="133">
        <v>0</v>
      </c>
      <c r="T643" s="134">
        <f>S643*H643</f>
        <v>0</v>
      </c>
      <c r="AR643" s="135" t="s">
        <v>164</v>
      </c>
      <c r="AT643" s="135" t="s">
        <v>160</v>
      </c>
      <c r="AU643" s="135" t="s">
        <v>6</v>
      </c>
      <c r="AY643" s="15" t="s">
        <v>159</v>
      </c>
      <c r="BE643" s="136">
        <f>IF(N643="základní",J643,0)</f>
        <v>0</v>
      </c>
      <c r="BF643" s="136">
        <f>IF(N643="snížená",J643,0)</f>
        <v>0</v>
      </c>
      <c r="BG643" s="136">
        <f>IF(N643="zákl. přenesená",J643,0)</f>
        <v>0</v>
      </c>
      <c r="BH643" s="136">
        <f>IF(N643="sníž. přenesená",J643,0)</f>
        <v>0</v>
      </c>
      <c r="BI643" s="136">
        <f>IF(N643="nulová",J643,0)</f>
        <v>0</v>
      </c>
      <c r="BJ643" s="15" t="s">
        <v>6</v>
      </c>
      <c r="BK643" s="136">
        <f>ROUND(I643*H643,0)</f>
        <v>0</v>
      </c>
      <c r="BL643" s="15" t="s">
        <v>164</v>
      </c>
      <c r="BM643" s="135" t="s">
        <v>761</v>
      </c>
    </row>
    <row r="644" spans="2:65" s="10" customFormat="1">
      <c r="B644" s="137"/>
      <c r="D644" s="138" t="s">
        <v>166</v>
      </c>
      <c r="E644" s="139" t="s">
        <v>1</v>
      </c>
      <c r="F644" s="140" t="s">
        <v>169</v>
      </c>
      <c r="H644" s="139" t="s">
        <v>1</v>
      </c>
      <c r="I644" s="141"/>
      <c r="L644" s="137"/>
      <c r="M644" s="142"/>
      <c r="T644" s="143"/>
      <c r="AT644" s="139" t="s">
        <v>166</v>
      </c>
      <c r="AU644" s="139" t="s">
        <v>6</v>
      </c>
      <c r="AV644" s="10" t="s">
        <v>6</v>
      </c>
      <c r="AW644" s="10" t="s">
        <v>31</v>
      </c>
      <c r="AX644" s="10" t="s">
        <v>76</v>
      </c>
      <c r="AY644" s="139" t="s">
        <v>159</v>
      </c>
    </row>
    <row r="645" spans="2:65" s="10" customFormat="1">
      <c r="B645" s="137"/>
      <c r="D645" s="138" t="s">
        <v>166</v>
      </c>
      <c r="E645" s="139" t="s">
        <v>1</v>
      </c>
      <c r="F645" s="140" t="s">
        <v>762</v>
      </c>
      <c r="H645" s="139" t="s">
        <v>1</v>
      </c>
      <c r="I645" s="141"/>
      <c r="L645" s="137"/>
      <c r="M645" s="142"/>
      <c r="T645" s="143"/>
      <c r="AT645" s="139" t="s">
        <v>166</v>
      </c>
      <c r="AU645" s="139" t="s">
        <v>6</v>
      </c>
      <c r="AV645" s="10" t="s">
        <v>6</v>
      </c>
      <c r="AW645" s="10" t="s">
        <v>31</v>
      </c>
      <c r="AX645" s="10" t="s">
        <v>76</v>
      </c>
      <c r="AY645" s="139" t="s">
        <v>159</v>
      </c>
    </row>
    <row r="646" spans="2:65" s="11" customFormat="1">
      <c r="B646" s="144"/>
      <c r="D646" s="138" t="s">
        <v>166</v>
      </c>
      <c r="E646" s="145" t="s">
        <v>1</v>
      </c>
      <c r="F646" s="146" t="s">
        <v>763</v>
      </c>
      <c r="H646" s="147">
        <v>167.83500000000001</v>
      </c>
      <c r="I646" s="148"/>
      <c r="L646" s="144"/>
      <c r="M646" s="149"/>
      <c r="T646" s="150"/>
      <c r="AT646" s="145" t="s">
        <v>166</v>
      </c>
      <c r="AU646" s="145" t="s">
        <v>6</v>
      </c>
      <c r="AV646" s="11" t="s">
        <v>85</v>
      </c>
      <c r="AW646" s="11" t="s">
        <v>31</v>
      </c>
      <c r="AX646" s="11" t="s">
        <v>6</v>
      </c>
      <c r="AY646" s="145" t="s">
        <v>159</v>
      </c>
    </row>
    <row r="647" spans="2:65" s="1" customFormat="1" ht="33" customHeight="1">
      <c r="B647" s="122"/>
      <c r="C647" s="123" t="s">
        <v>764</v>
      </c>
      <c r="D647" s="123" t="s">
        <v>160</v>
      </c>
      <c r="E647" s="124" t="s">
        <v>765</v>
      </c>
      <c r="F647" s="125" t="s">
        <v>766</v>
      </c>
      <c r="G647" s="126" t="s">
        <v>179</v>
      </c>
      <c r="H647" s="127">
        <v>50.25</v>
      </c>
      <c r="I647" s="128"/>
      <c r="J647" s="129">
        <f>ROUND(I647*H647,0)</f>
        <v>0</v>
      </c>
      <c r="K647" s="130"/>
      <c r="L647" s="29"/>
      <c r="M647" s="131" t="s">
        <v>1</v>
      </c>
      <c r="N647" s="132" t="s">
        <v>41</v>
      </c>
      <c r="P647" s="133">
        <f>O647*H647</f>
        <v>0</v>
      </c>
      <c r="Q647" s="133">
        <v>4.7309999999999998E-2</v>
      </c>
      <c r="R647" s="133">
        <f>Q647*H647</f>
        <v>2.3773274999999998</v>
      </c>
      <c r="S647" s="133">
        <v>0</v>
      </c>
      <c r="T647" s="134">
        <f>S647*H647</f>
        <v>0</v>
      </c>
      <c r="AR647" s="135" t="s">
        <v>164</v>
      </c>
      <c r="AT647" s="135" t="s">
        <v>160</v>
      </c>
      <c r="AU647" s="135" t="s">
        <v>6</v>
      </c>
      <c r="AY647" s="15" t="s">
        <v>159</v>
      </c>
      <c r="BE647" s="136">
        <f>IF(N647="základní",J647,0)</f>
        <v>0</v>
      </c>
      <c r="BF647" s="136">
        <f>IF(N647="snížená",J647,0)</f>
        <v>0</v>
      </c>
      <c r="BG647" s="136">
        <f>IF(N647="zákl. přenesená",J647,0)</f>
        <v>0</v>
      </c>
      <c r="BH647" s="136">
        <f>IF(N647="sníž. přenesená",J647,0)</f>
        <v>0</v>
      </c>
      <c r="BI647" s="136">
        <f>IF(N647="nulová",J647,0)</f>
        <v>0</v>
      </c>
      <c r="BJ647" s="15" t="s">
        <v>6</v>
      </c>
      <c r="BK647" s="136">
        <f>ROUND(I647*H647,0)</f>
        <v>0</v>
      </c>
      <c r="BL647" s="15" t="s">
        <v>164</v>
      </c>
      <c r="BM647" s="135" t="s">
        <v>767</v>
      </c>
    </row>
    <row r="648" spans="2:65" s="10" customFormat="1">
      <c r="B648" s="137"/>
      <c r="D648" s="138" t="s">
        <v>166</v>
      </c>
      <c r="E648" s="139" t="s">
        <v>1</v>
      </c>
      <c r="F648" s="140" t="s">
        <v>169</v>
      </c>
      <c r="H648" s="139" t="s">
        <v>1</v>
      </c>
      <c r="I648" s="141"/>
      <c r="L648" s="137"/>
      <c r="M648" s="142"/>
      <c r="T648" s="143"/>
      <c r="AT648" s="139" t="s">
        <v>166</v>
      </c>
      <c r="AU648" s="139" t="s">
        <v>6</v>
      </c>
      <c r="AV648" s="10" t="s">
        <v>6</v>
      </c>
      <c r="AW648" s="10" t="s">
        <v>31</v>
      </c>
      <c r="AX648" s="10" t="s">
        <v>76</v>
      </c>
      <c r="AY648" s="139" t="s">
        <v>159</v>
      </c>
    </row>
    <row r="649" spans="2:65" s="10" customFormat="1">
      <c r="B649" s="137"/>
      <c r="D649" s="138" t="s">
        <v>166</v>
      </c>
      <c r="E649" s="139" t="s">
        <v>1</v>
      </c>
      <c r="F649" s="140" t="s">
        <v>768</v>
      </c>
      <c r="H649" s="139" t="s">
        <v>1</v>
      </c>
      <c r="I649" s="141"/>
      <c r="L649" s="137"/>
      <c r="M649" s="142"/>
      <c r="T649" s="143"/>
      <c r="AT649" s="139" t="s">
        <v>166</v>
      </c>
      <c r="AU649" s="139" t="s">
        <v>6</v>
      </c>
      <c r="AV649" s="10" t="s">
        <v>6</v>
      </c>
      <c r="AW649" s="10" t="s">
        <v>31</v>
      </c>
      <c r="AX649" s="10" t="s">
        <v>76</v>
      </c>
      <c r="AY649" s="139" t="s">
        <v>159</v>
      </c>
    </row>
    <row r="650" spans="2:65" s="11" customFormat="1">
      <c r="B650" s="144"/>
      <c r="D650" s="138" t="s">
        <v>166</v>
      </c>
      <c r="E650" s="145" t="s">
        <v>1</v>
      </c>
      <c r="F650" s="146" t="s">
        <v>769</v>
      </c>
      <c r="H650" s="147">
        <v>33.5</v>
      </c>
      <c r="I650" s="148"/>
      <c r="L650" s="144"/>
      <c r="M650" s="149"/>
      <c r="T650" s="150"/>
      <c r="AT650" s="145" t="s">
        <v>166</v>
      </c>
      <c r="AU650" s="145" t="s">
        <v>6</v>
      </c>
      <c r="AV650" s="11" t="s">
        <v>85</v>
      </c>
      <c r="AW650" s="11" t="s">
        <v>31</v>
      </c>
      <c r="AX650" s="11" t="s">
        <v>76</v>
      </c>
      <c r="AY650" s="145" t="s">
        <v>159</v>
      </c>
    </row>
    <row r="651" spans="2:65" s="10" customFormat="1">
      <c r="B651" s="137"/>
      <c r="D651" s="138" t="s">
        <v>166</v>
      </c>
      <c r="E651" s="139" t="s">
        <v>1</v>
      </c>
      <c r="F651" s="140" t="s">
        <v>770</v>
      </c>
      <c r="H651" s="139" t="s">
        <v>1</v>
      </c>
      <c r="I651" s="141"/>
      <c r="L651" s="137"/>
      <c r="M651" s="142"/>
      <c r="T651" s="143"/>
      <c r="AT651" s="139" t="s">
        <v>166</v>
      </c>
      <c r="AU651" s="139" t="s">
        <v>6</v>
      </c>
      <c r="AV651" s="10" t="s">
        <v>6</v>
      </c>
      <c r="AW651" s="10" t="s">
        <v>31</v>
      </c>
      <c r="AX651" s="10" t="s">
        <v>76</v>
      </c>
      <c r="AY651" s="139" t="s">
        <v>159</v>
      </c>
    </row>
    <row r="652" spans="2:65" s="11" customFormat="1">
      <c r="B652" s="144"/>
      <c r="D652" s="138" t="s">
        <v>166</v>
      </c>
      <c r="E652" s="145" t="s">
        <v>1</v>
      </c>
      <c r="F652" s="146" t="s">
        <v>771</v>
      </c>
      <c r="H652" s="147">
        <v>16.75</v>
      </c>
      <c r="I652" s="148"/>
      <c r="L652" s="144"/>
      <c r="M652" s="149"/>
      <c r="T652" s="150"/>
      <c r="AT652" s="145" t="s">
        <v>166</v>
      </c>
      <c r="AU652" s="145" t="s">
        <v>6</v>
      </c>
      <c r="AV652" s="11" t="s">
        <v>85</v>
      </c>
      <c r="AW652" s="11" t="s">
        <v>31</v>
      </c>
      <c r="AX652" s="11" t="s">
        <v>76</v>
      </c>
      <c r="AY652" s="145" t="s">
        <v>159</v>
      </c>
    </row>
    <row r="653" spans="2:65" s="12" customFormat="1">
      <c r="B653" s="151"/>
      <c r="D653" s="138" t="s">
        <v>166</v>
      </c>
      <c r="E653" s="152" t="s">
        <v>1</v>
      </c>
      <c r="F653" s="153" t="s">
        <v>171</v>
      </c>
      <c r="H653" s="154">
        <v>50.25</v>
      </c>
      <c r="I653" s="155"/>
      <c r="L653" s="151"/>
      <c r="M653" s="156"/>
      <c r="T653" s="157"/>
      <c r="AT653" s="152" t="s">
        <v>166</v>
      </c>
      <c r="AU653" s="152" t="s">
        <v>6</v>
      </c>
      <c r="AV653" s="12" t="s">
        <v>164</v>
      </c>
      <c r="AW653" s="12" t="s">
        <v>31</v>
      </c>
      <c r="AX653" s="12" t="s">
        <v>6</v>
      </c>
      <c r="AY653" s="152" t="s">
        <v>159</v>
      </c>
    </row>
    <row r="654" spans="2:65" s="1" customFormat="1" ht="24.2" customHeight="1">
      <c r="B654" s="122"/>
      <c r="C654" s="123" t="s">
        <v>772</v>
      </c>
      <c r="D654" s="123" t="s">
        <v>160</v>
      </c>
      <c r="E654" s="124" t="s">
        <v>773</v>
      </c>
      <c r="F654" s="125" t="s">
        <v>774</v>
      </c>
      <c r="G654" s="126" t="s">
        <v>179</v>
      </c>
      <c r="H654" s="127">
        <v>133.33000000000001</v>
      </c>
      <c r="I654" s="128"/>
      <c r="J654" s="129">
        <f>ROUND(I654*H654,0)</f>
        <v>0</v>
      </c>
      <c r="K654" s="130"/>
      <c r="L654" s="29"/>
      <c r="M654" s="131" t="s">
        <v>1</v>
      </c>
      <c r="N654" s="132" t="s">
        <v>41</v>
      </c>
      <c r="P654" s="133">
        <f>O654*H654</f>
        <v>0</v>
      </c>
      <c r="Q654" s="133">
        <v>0</v>
      </c>
      <c r="R654" s="133">
        <f>Q654*H654</f>
        <v>0</v>
      </c>
      <c r="S654" s="133">
        <v>0</v>
      </c>
      <c r="T654" s="134">
        <f>S654*H654</f>
        <v>0</v>
      </c>
      <c r="AR654" s="135" t="s">
        <v>164</v>
      </c>
      <c r="AT654" s="135" t="s">
        <v>160</v>
      </c>
      <c r="AU654" s="135" t="s">
        <v>6</v>
      </c>
      <c r="AY654" s="15" t="s">
        <v>159</v>
      </c>
      <c r="BE654" s="136">
        <f>IF(N654="základní",J654,0)</f>
        <v>0</v>
      </c>
      <c r="BF654" s="136">
        <f>IF(N654="snížená",J654,0)</f>
        <v>0</v>
      </c>
      <c r="BG654" s="136">
        <f>IF(N654="zákl. přenesená",J654,0)</f>
        <v>0</v>
      </c>
      <c r="BH654" s="136">
        <f>IF(N654="sníž. přenesená",J654,0)</f>
        <v>0</v>
      </c>
      <c r="BI654" s="136">
        <f>IF(N654="nulová",J654,0)</f>
        <v>0</v>
      </c>
      <c r="BJ654" s="15" t="s">
        <v>6</v>
      </c>
      <c r="BK654" s="136">
        <f>ROUND(I654*H654,0)</f>
        <v>0</v>
      </c>
      <c r="BL654" s="15" t="s">
        <v>164</v>
      </c>
      <c r="BM654" s="135" t="s">
        <v>775</v>
      </c>
    </row>
    <row r="655" spans="2:65" s="10" customFormat="1">
      <c r="B655" s="137"/>
      <c r="D655" s="138" t="s">
        <v>166</v>
      </c>
      <c r="E655" s="139" t="s">
        <v>1</v>
      </c>
      <c r="F655" s="140" t="s">
        <v>776</v>
      </c>
      <c r="H655" s="139" t="s">
        <v>1</v>
      </c>
      <c r="I655" s="141"/>
      <c r="L655" s="137"/>
      <c r="M655" s="142"/>
      <c r="T655" s="143"/>
      <c r="AT655" s="139" t="s">
        <v>166</v>
      </c>
      <c r="AU655" s="139" t="s">
        <v>6</v>
      </c>
      <c r="AV655" s="10" t="s">
        <v>6</v>
      </c>
      <c r="AW655" s="10" t="s">
        <v>31</v>
      </c>
      <c r="AX655" s="10" t="s">
        <v>76</v>
      </c>
      <c r="AY655" s="139" t="s">
        <v>159</v>
      </c>
    </row>
    <row r="656" spans="2:65" s="11" customFormat="1">
      <c r="B656" s="144"/>
      <c r="D656" s="138" t="s">
        <v>166</v>
      </c>
      <c r="E656" s="145" t="s">
        <v>1</v>
      </c>
      <c r="F656" s="146" t="s">
        <v>777</v>
      </c>
      <c r="H656" s="147">
        <v>31.824999999999999</v>
      </c>
      <c r="I656" s="148"/>
      <c r="L656" s="144"/>
      <c r="M656" s="149"/>
      <c r="T656" s="150"/>
      <c r="AT656" s="145" t="s">
        <v>166</v>
      </c>
      <c r="AU656" s="145" t="s">
        <v>6</v>
      </c>
      <c r="AV656" s="11" t="s">
        <v>85</v>
      </c>
      <c r="AW656" s="11" t="s">
        <v>31</v>
      </c>
      <c r="AX656" s="11" t="s">
        <v>76</v>
      </c>
      <c r="AY656" s="145" t="s">
        <v>159</v>
      </c>
    </row>
    <row r="657" spans="2:65" s="10" customFormat="1">
      <c r="B657" s="137"/>
      <c r="D657" s="138" t="s">
        <v>166</v>
      </c>
      <c r="E657" s="139" t="s">
        <v>1</v>
      </c>
      <c r="F657" s="140" t="s">
        <v>778</v>
      </c>
      <c r="H657" s="139" t="s">
        <v>1</v>
      </c>
      <c r="I657" s="141"/>
      <c r="L657" s="137"/>
      <c r="M657" s="142"/>
      <c r="T657" s="143"/>
      <c r="AT657" s="139" t="s">
        <v>166</v>
      </c>
      <c r="AU657" s="139" t="s">
        <v>6</v>
      </c>
      <c r="AV657" s="10" t="s">
        <v>6</v>
      </c>
      <c r="AW657" s="10" t="s">
        <v>31</v>
      </c>
      <c r="AX657" s="10" t="s">
        <v>76</v>
      </c>
      <c r="AY657" s="139" t="s">
        <v>159</v>
      </c>
    </row>
    <row r="658" spans="2:65" s="11" customFormat="1">
      <c r="B658" s="144"/>
      <c r="D658" s="138" t="s">
        <v>166</v>
      </c>
      <c r="E658" s="145" t="s">
        <v>1</v>
      </c>
      <c r="F658" s="146" t="s">
        <v>779</v>
      </c>
      <c r="H658" s="147">
        <v>15.41</v>
      </c>
      <c r="I658" s="148"/>
      <c r="L658" s="144"/>
      <c r="M658" s="149"/>
      <c r="T658" s="150"/>
      <c r="AT658" s="145" t="s">
        <v>166</v>
      </c>
      <c r="AU658" s="145" t="s">
        <v>6</v>
      </c>
      <c r="AV658" s="11" t="s">
        <v>85</v>
      </c>
      <c r="AW658" s="11" t="s">
        <v>31</v>
      </c>
      <c r="AX658" s="11" t="s">
        <v>76</v>
      </c>
      <c r="AY658" s="145" t="s">
        <v>159</v>
      </c>
    </row>
    <row r="659" spans="2:65" s="10" customFormat="1">
      <c r="B659" s="137"/>
      <c r="D659" s="138" t="s">
        <v>166</v>
      </c>
      <c r="E659" s="139" t="s">
        <v>1</v>
      </c>
      <c r="F659" s="140" t="s">
        <v>780</v>
      </c>
      <c r="H659" s="139" t="s">
        <v>1</v>
      </c>
      <c r="I659" s="141"/>
      <c r="L659" s="137"/>
      <c r="M659" s="142"/>
      <c r="T659" s="143"/>
      <c r="AT659" s="139" t="s">
        <v>166</v>
      </c>
      <c r="AU659" s="139" t="s">
        <v>6</v>
      </c>
      <c r="AV659" s="10" t="s">
        <v>6</v>
      </c>
      <c r="AW659" s="10" t="s">
        <v>31</v>
      </c>
      <c r="AX659" s="10" t="s">
        <v>76</v>
      </c>
      <c r="AY659" s="139" t="s">
        <v>159</v>
      </c>
    </row>
    <row r="660" spans="2:65" s="11" customFormat="1">
      <c r="B660" s="144"/>
      <c r="D660" s="138" t="s">
        <v>166</v>
      </c>
      <c r="E660" s="145" t="s">
        <v>1</v>
      </c>
      <c r="F660" s="146" t="s">
        <v>781</v>
      </c>
      <c r="H660" s="147">
        <v>20.434999999999999</v>
      </c>
      <c r="I660" s="148"/>
      <c r="L660" s="144"/>
      <c r="M660" s="149"/>
      <c r="T660" s="150"/>
      <c r="AT660" s="145" t="s">
        <v>166</v>
      </c>
      <c r="AU660" s="145" t="s">
        <v>6</v>
      </c>
      <c r="AV660" s="11" t="s">
        <v>85</v>
      </c>
      <c r="AW660" s="11" t="s">
        <v>31</v>
      </c>
      <c r="AX660" s="11" t="s">
        <v>76</v>
      </c>
      <c r="AY660" s="145" t="s">
        <v>159</v>
      </c>
    </row>
    <row r="661" spans="2:65" s="10" customFormat="1">
      <c r="B661" s="137"/>
      <c r="D661" s="138" t="s">
        <v>166</v>
      </c>
      <c r="E661" s="139" t="s">
        <v>1</v>
      </c>
      <c r="F661" s="140" t="s">
        <v>782</v>
      </c>
      <c r="H661" s="139" t="s">
        <v>1</v>
      </c>
      <c r="I661" s="141"/>
      <c r="L661" s="137"/>
      <c r="M661" s="142"/>
      <c r="T661" s="143"/>
      <c r="AT661" s="139" t="s">
        <v>166</v>
      </c>
      <c r="AU661" s="139" t="s">
        <v>6</v>
      </c>
      <c r="AV661" s="10" t="s">
        <v>6</v>
      </c>
      <c r="AW661" s="10" t="s">
        <v>31</v>
      </c>
      <c r="AX661" s="10" t="s">
        <v>76</v>
      </c>
      <c r="AY661" s="139" t="s">
        <v>159</v>
      </c>
    </row>
    <row r="662" spans="2:65" s="11" customFormat="1">
      <c r="B662" s="144"/>
      <c r="D662" s="138" t="s">
        <v>166</v>
      </c>
      <c r="E662" s="145" t="s">
        <v>1</v>
      </c>
      <c r="F662" s="146" t="s">
        <v>783</v>
      </c>
      <c r="H662" s="147">
        <v>27.47</v>
      </c>
      <c r="I662" s="148"/>
      <c r="L662" s="144"/>
      <c r="M662" s="149"/>
      <c r="T662" s="150"/>
      <c r="AT662" s="145" t="s">
        <v>166</v>
      </c>
      <c r="AU662" s="145" t="s">
        <v>6</v>
      </c>
      <c r="AV662" s="11" t="s">
        <v>85</v>
      </c>
      <c r="AW662" s="11" t="s">
        <v>31</v>
      </c>
      <c r="AX662" s="11" t="s">
        <v>76</v>
      </c>
      <c r="AY662" s="145" t="s">
        <v>159</v>
      </c>
    </row>
    <row r="663" spans="2:65" s="10" customFormat="1">
      <c r="B663" s="137"/>
      <c r="D663" s="138" t="s">
        <v>166</v>
      </c>
      <c r="E663" s="139" t="s">
        <v>1</v>
      </c>
      <c r="F663" s="140" t="s">
        <v>784</v>
      </c>
      <c r="H663" s="139" t="s">
        <v>1</v>
      </c>
      <c r="I663" s="141"/>
      <c r="L663" s="137"/>
      <c r="M663" s="142"/>
      <c r="T663" s="143"/>
      <c r="AT663" s="139" t="s">
        <v>166</v>
      </c>
      <c r="AU663" s="139" t="s">
        <v>6</v>
      </c>
      <c r="AV663" s="10" t="s">
        <v>6</v>
      </c>
      <c r="AW663" s="10" t="s">
        <v>31</v>
      </c>
      <c r="AX663" s="10" t="s">
        <v>76</v>
      </c>
      <c r="AY663" s="139" t="s">
        <v>159</v>
      </c>
    </row>
    <row r="664" spans="2:65" s="11" customFormat="1">
      <c r="B664" s="144"/>
      <c r="D664" s="138" t="s">
        <v>166</v>
      </c>
      <c r="E664" s="145" t="s">
        <v>1</v>
      </c>
      <c r="F664" s="146" t="s">
        <v>785</v>
      </c>
      <c r="H664" s="147">
        <v>15.41</v>
      </c>
      <c r="I664" s="148"/>
      <c r="L664" s="144"/>
      <c r="M664" s="149"/>
      <c r="T664" s="150"/>
      <c r="AT664" s="145" t="s">
        <v>166</v>
      </c>
      <c r="AU664" s="145" t="s">
        <v>6</v>
      </c>
      <c r="AV664" s="11" t="s">
        <v>85</v>
      </c>
      <c r="AW664" s="11" t="s">
        <v>31</v>
      </c>
      <c r="AX664" s="11" t="s">
        <v>76</v>
      </c>
      <c r="AY664" s="145" t="s">
        <v>159</v>
      </c>
    </row>
    <row r="665" spans="2:65" s="10" customFormat="1">
      <c r="B665" s="137"/>
      <c r="D665" s="138" t="s">
        <v>166</v>
      </c>
      <c r="E665" s="139" t="s">
        <v>1</v>
      </c>
      <c r="F665" s="140" t="s">
        <v>786</v>
      </c>
      <c r="H665" s="139" t="s">
        <v>1</v>
      </c>
      <c r="I665" s="141"/>
      <c r="L665" s="137"/>
      <c r="M665" s="142"/>
      <c r="T665" s="143"/>
      <c r="AT665" s="139" t="s">
        <v>166</v>
      </c>
      <c r="AU665" s="139" t="s">
        <v>6</v>
      </c>
      <c r="AV665" s="10" t="s">
        <v>6</v>
      </c>
      <c r="AW665" s="10" t="s">
        <v>31</v>
      </c>
      <c r="AX665" s="10" t="s">
        <v>76</v>
      </c>
      <c r="AY665" s="139" t="s">
        <v>159</v>
      </c>
    </row>
    <row r="666" spans="2:65" s="11" customFormat="1">
      <c r="B666" s="144"/>
      <c r="D666" s="138" t="s">
        <v>166</v>
      </c>
      <c r="E666" s="145" t="s">
        <v>1</v>
      </c>
      <c r="F666" s="146" t="s">
        <v>787</v>
      </c>
      <c r="H666" s="147">
        <v>22.78</v>
      </c>
      <c r="I666" s="148"/>
      <c r="L666" s="144"/>
      <c r="M666" s="149"/>
      <c r="T666" s="150"/>
      <c r="AT666" s="145" t="s">
        <v>166</v>
      </c>
      <c r="AU666" s="145" t="s">
        <v>6</v>
      </c>
      <c r="AV666" s="11" t="s">
        <v>85</v>
      </c>
      <c r="AW666" s="11" t="s">
        <v>31</v>
      </c>
      <c r="AX666" s="11" t="s">
        <v>76</v>
      </c>
      <c r="AY666" s="145" t="s">
        <v>159</v>
      </c>
    </row>
    <row r="667" spans="2:65" s="12" customFormat="1">
      <c r="B667" s="151"/>
      <c r="D667" s="138" t="s">
        <v>166</v>
      </c>
      <c r="E667" s="152" t="s">
        <v>1</v>
      </c>
      <c r="F667" s="153" t="s">
        <v>171</v>
      </c>
      <c r="H667" s="154">
        <v>133.32999999999998</v>
      </c>
      <c r="I667" s="155"/>
      <c r="L667" s="151"/>
      <c r="M667" s="156"/>
      <c r="T667" s="157"/>
      <c r="AT667" s="152" t="s">
        <v>166</v>
      </c>
      <c r="AU667" s="152" t="s">
        <v>6</v>
      </c>
      <c r="AV667" s="12" t="s">
        <v>164</v>
      </c>
      <c r="AW667" s="12" t="s">
        <v>31</v>
      </c>
      <c r="AX667" s="12" t="s">
        <v>6</v>
      </c>
      <c r="AY667" s="152" t="s">
        <v>159</v>
      </c>
    </row>
    <row r="668" spans="2:65" s="1" customFormat="1" ht="24.2" customHeight="1">
      <c r="B668" s="122"/>
      <c r="C668" s="123" t="s">
        <v>788</v>
      </c>
      <c r="D668" s="123" t="s">
        <v>160</v>
      </c>
      <c r="E668" s="124" t="s">
        <v>789</v>
      </c>
      <c r="F668" s="125" t="s">
        <v>790</v>
      </c>
      <c r="G668" s="126" t="s">
        <v>163</v>
      </c>
      <c r="H668" s="127">
        <v>1</v>
      </c>
      <c r="I668" s="128"/>
      <c r="J668" s="129">
        <f>ROUND(I668*H668,0)</f>
        <v>0</v>
      </c>
      <c r="K668" s="130"/>
      <c r="L668" s="29"/>
      <c r="M668" s="131" t="s">
        <v>1</v>
      </c>
      <c r="N668" s="132" t="s">
        <v>41</v>
      </c>
      <c r="P668" s="133">
        <f>O668*H668</f>
        <v>0</v>
      </c>
      <c r="Q668" s="133">
        <v>0</v>
      </c>
      <c r="R668" s="133">
        <f>Q668*H668</f>
        <v>0</v>
      </c>
      <c r="S668" s="133">
        <v>0</v>
      </c>
      <c r="T668" s="134">
        <f>S668*H668</f>
        <v>0</v>
      </c>
      <c r="AR668" s="135" t="s">
        <v>164</v>
      </c>
      <c r="AT668" s="135" t="s">
        <v>160</v>
      </c>
      <c r="AU668" s="135" t="s">
        <v>6</v>
      </c>
      <c r="AY668" s="15" t="s">
        <v>159</v>
      </c>
      <c r="BE668" s="136">
        <f>IF(N668="základní",J668,0)</f>
        <v>0</v>
      </c>
      <c r="BF668" s="136">
        <f>IF(N668="snížená",J668,0)</f>
        <v>0</v>
      </c>
      <c r="BG668" s="136">
        <f>IF(N668="zákl. přenesená",J668,0)</f>
        <v>0</v>
      </c>
      <c r="BH668" s="136">
        <f>IF(N668="sníž. přenesená",J668,0)</f>
        <v>0</v>
      </c>
      <c r="BI668" s="136">
        <f>IF(N668="nulová",J668,0)</f>
        <v>0</v>
      </c>
      <c r="BJ668" s="15" t="s">
        <v>6</v>
      </c>
      <c r="BK668" s="136">
        <f>ROUND(I668*H668,0)</f>
        <v>0</v>
      </c>
      <c r="BL668" s="15" t="s">
        <v>164</v>
      </c>
      <c r="BM668" s="135" t="s">
        <v>791</v>
      </c>
    </row>
    <row r="669" spans="2:65" s="10" customFormat="1">
      <c r="B669" s="137"/>
      <c r="D669" s="138" t="s">
        <v>166</v>
      </c>
      <c r="E669" s="139" t="s">
        <v>1</v>
      </c>
      <c r="F669" s="140" t="s">
        <v>169</v>
      </c>
      <c r="H669" s="139" t="s">
        <v>1</v>
      </c>
      <c r="I669" s="141"/>
      <c r="L669" s="137"/>
      <c r="M669" s="142"/>
      <c r="T669" s="143"/>
      <c r="AT669" s="139" t="s">
        <v>166</v>
      </c>
      <c r="AU669" s="139" t="s">
        <v>6</v>
      </c>
      <c r="AV669" s="10" t="s">
        <v>6</v>
      </c>
      <c r="AW669" s="10" t="s">
        <v>31</v>
      </c>
      <c r="AX669" s="10" t="s">
        <v>76</v>
      </c>
      <c r="AY669" s="139" t="s">
        <v>159</v>
      </c>
    </row>
    <row r="670" spans="2:65" s="11" customFormat="1">
      <c r="B670" s="144"/>
      <c r="D670" s="138" t="s">
        <v>166</v>
      </c>
      <c r="E670" s="145" t="s">
        <v>1</v>
      </c>
      <c r="F670" s="146" t="s">
        <v>186</v>
      </c>
      <c r="H670" s="147">
        <v>1</v>
      </c>
      <c r="I670" s="148"/>
      <c r="L670" s="144"/>
      <c r="M670" s="149"/>
      <c r="T670" s="150"/>
      <c r="AT670" s="145" t="s">
        <v>166</v>
      </c>
      <c r="AU670" s="145" t="s">
        <v>6</v>
      </c>
      <c r="AV670" s="11" t="s">
        <v>85</v>
      </c>
      <c r="AW670" s="11" t="s">
        <v>31</v>
      </c>
      <c r="AX670" s="11" t="s">
        <v>6</v>
      </c>
      <c r="AY670" s="145" t="s">
        <v>159</v>
      </c>
    </row>
    <row r="671" spans="2:65" s="1" customFormat="1" ht="16.5" customHeight="1">
      <c r="B671" s="122"/>
      <c r="C671" s="161" t="s">
        <v>792</v>
      </c>
      <c r="D671" s="161" t="s">
        <v>707</v>
      </c>
      <c r="E671" s="162" t="s">
        <v>793</v>
      </c>
      <c r="F671" s="163" t="s">
        <v>794</v>
      </c>
      <c r="G671" s="164" t="s">
        <v>163</v>
      </c>
      <c r="H671" s="165">
        <v>1</v>
      </c>
      <c r="I671" s="166"/>
      <c r="J671" s="167">
        <f>ROUND(I671*H671,0)</f>
        <v>0</v>
      </c>
      <c r="K671" s="168"/>
      <c r="L671" s="169"/>
      <c r="M671" s="170" t="s">
        <v>1</v>
      </c>
      <c r="N671" s="171" t="s">
        <v>41</v>
      </c>
      <c r="P671" s="133">
        <f>O671*H671</f>
        <v>0</v>
      </c>
      <c r="Q671" s="133">
        <v>3.6499999999999998E-2</v>
      </c>
      <c r="R671" s="133">
        <f>Q671*H671</f>
        <v>3.6499999999999998E-2</v>
      </c>
      <c r="S671" s="133">
        <v>0</v>
      </c>
      <c r="T671" s="134">
        <f>S671*H671</f>
        <v>0</v>
      </c>
      <c r="AR671" s="135" t="s">
        <v>200</v>
      </c>
      <c r="AT671" s="135" t="s">
        <v>707</v>
      </c>
      <c r="AU671" s="135" t="s">
        <v>6</v>
      </c>
      <c r="AY671" s="15" t="s">
        <v>159</v>
      </c>
      <c r="BE671" s="136">
        <f>IF(N671="základní",J671,0)</f>
        <v>0</v>
      </c>
      <c r="BF671" s="136">
        <f>IF(N671="snížená",J671,0)</f>
        <v>0</v>
      </c>
      <c r="BG671" s="136">
        <f>IF(N671="zákl. přenesená",J671,0)</f>
        <v>0</v>
      </c>
      <c r="BH671" s="136">
        <f>IF(N671="sníž. přenesená",J671,0)</f>
        <v>0</v>
      </c>
      <c r="BI671" s="136">
        <f>IF(N671="nulová",J671,0)</f>
        <v>0</v>
      </c>
      <c r="BJ671" s="15" t="s">
        <v>6</v>
      </c>
      <c r="BK671" s="136">
        <f>ROUND(I671*H671,0)</f>
        <v>0</v>
      </c>
      <c r="BL671" s="15" t="s">
        <v>164</v>
      </c>
      <c r="BM671" s="135" t="s">
        <v>795</v>
      </c>
    </row>
    <row r="672" spans="2:65" s="11" customFormat="1">
      <c r="B672" s="144"/>
      <c r="D672" s="138" t="s">
        <v>166</v>
      </c>
      <c r="E672" s="145" t="s">
        <v>1</v>
      </c>
      <c r="F672" s="146" t="s">
        <v>186</v>
      </c>
      <c r="H672" s="147">
        <v>1</v>
      </c>
      <c r="I672" s="148"/>
      <c r="L672" s="144"/>
      <c r="M672" s="149"/>
      <c r="T672" s="150"/>
      <c r="AT672" s="145" t="s">
        <v>166</v>
      </c>
      <c r="AU672" s="145" t="s">
        <v>6</v>
      </c>
      <c r="AV672" s="11" t="s">
        <v>85</v>
      </c>
      <c r="AW672" s="11" t="s">
        <v>31</v>
      </c>
      <c r="AX672" s="11" t="s">
        <v>6</v>
      </c>
      <c r="AY672" s="145" t="s">
        <v>159</v>
      </c>
    </row>
    <row r="673" spans="2:65" s="1" customFormat="1" ht="24.2" customHeight="1">
      <c r="B673" s="122"/>
      <c r="C673" s="123" t="s">
        <v>796</v>
      </c>
      <c r="D673" s="123" t="s">
        <v>160</v>
      </c>
      <c r="E673" s="124" t="s">
        <v>797</v>
      </c>
      <c r="F673" s="125" t="s">
        <v>798</v>
      </c>
      <c r="G673" s="126" t="s">
        <v>184</v>
      </c>
      <c r="H673" s="127">
        <v>4</v>
      </c>
      <c r="I673" s="128"/>
      <c r="J673" s="129">
        <f>ROUND(I673*H673,0)</f>
        <v>0</v>
      </c>
      <c r="K673" s="130"/>
      <c r="L673" s="29"/>
      <c r="M673" s="131" t="s">
        <v>1</v>
      </c>
      <c r="N673" s="132" t="s">
        <v>41</v>
      </c>
      <c r="P673" s="133">
        <f>O673*H673</f>
        <v>0</v>
      </c>
      <c r="Q673" s="133">
        <v>1.2E-2</v>
      </c>
      <c r="R673" s="133">
        <f>Q673*H673</f>
        <v>4.8000000000000001E-2</v>
      </c>
      <c r="S673" s="133">
        <v>0</v>
      </c>
      <c r="T673" s="134">
        <f>S673*H673</f>
        <v>0</v>
      </c>
      <c r="AR673" s="135" t="s">
        <v>164</v>
      </c>
      <c r="AT673" s="135" t="s">
        <v>160</v>
      </c>
      <c r="AU673" s="135" t="s">
        <v>6</v>
      </c>
      <c r="AY673" s="15" t="s">
        <v>159</v>
      </c>
      <c r="BE673" s="136">
        <f>IF(N673="základní",J673,0)</f>
        <v>0</v>
      </c>
      <c r="BF673" s="136">
        <f>IF(N673="snížená",J673,0)</f>
        <v>0</v>
      </c>
      <c r="BG673" s="136">
        <f>IF(N673="zákl. přenesená",J673,0)</f>
        <v>0</v>
      </c>
      <c r="BH673" s="136">
        <f>IF(N673="sníž. přenesená",J673,0)</f>
        <v>0</v>
      </c>
      <c r="BI673" s="136">
        <f>IF(N673="nulová",J673,0)</f>
        <v>0</v>
      </c>
      <c r="BJ673" s="15" t="s">
        <v>6</v>
      </c>
      <c r="BK673" s="136">
        <f>ROUND(I673*H673,0)</f>
        <v>0</v>
      </c>
      <c r="BL673" s="15" t="s">
        <v>164</v>
      </c>
      <c r="BM673" s="135" t="s">
        <v>799</v>
      </c>
    </row>
    <row r="674" spans="2:65" s="11" customFormat="1">
      <c r="B674" s="144"/>
      <c r="D674" s="138" t="s">
        <v>166</v>
      </c>
      <c r="E674" s="145" t="s">
        <v>1</v>
      </c>
      <c r="F674" s="146" t="s">
        <v>231</v>
      </c>
      <c r="H674" s="147">
        <v>4</v>
      </c>
      <c r="I674" s="148"/>
      <c r="L674" s="144"/>
      <c r="M674" s="149"/>
      <c r="T674" s="150"/>
      <c r="AT674" s="145" t="s">
        <v>166</v>
      </c>
      <c r="AU674" s="145" t="s">
        <v>6</v>
      </c>
      <c r="AV674" s="11" t="s">
        <v>85</v>
      </c>
      <c r="AW674" s="11" t="s">
        <v>31</v>
      </c>
      <c r="AX674" s="11" t="s">
        <v>6</v>
      </c>
      <c r="AY674" s="145" t="s">
        <v>159</v>
      </c>
    </row>
    <row r="675" spans="2:65" s="1" customFormat="1" ht="21.75" customHeight="1">
      <c r="B675" s="122"/>
      <c r="C675" s="123" t="s">
        <v>800</v>
      </c>
      <c r="D675" s="123" t="s">
        <v>160</v>
      </c>
      <c r="E675" s="124" t="s">
        <v>801</v>
      </c>
      <c r="F675" s="125" t="s">
        <v>802</v>
      </c>
      <c r="G675" s="126" t="s">
        <v>184</v>
      </c>
      <c r="H675" s="127">
        <v>1</v>
      </c>
      <c r="I675" s="128"/>
      <c r="J675" s="129">
        <f>ROUND(I675*H675,0)</f>
        <v>0</v>
      </c>
      <c r="K675" s="130"/>
      <c r="L675" s="29"/>
      <c r="M675" s="131" t="s">
        <v>1</v>
      </c>
      <c r="N675" s="132" t="s">
        <v>41</v>
      </c>
      <c r="P675" s="133">
        <f>O675*H675</f>
        <v>0</v>
      </c>
      <c r="Q675" s="133">
        <v>1.4E-2</v>
      </c>
      <c r="R675" s="133">
        <f>Q675*H675</f>
        <v>1.4E-2</v>
      </c>
      <c r="S675" s="133">
        <v>0</v>
      </c>
      <c r="T675" s="134">
        <f>S675*H675</f>
        <v>0</v>
      </c>
      <c r="AR675" s="135" t="s">
        <v>164</v>
      </c>
      <c r="AT675" s="135" t="s">
        <v>160</v>
      </c>
      <c r="AU675" s="135" t="s">
        <v>6</v>
      </c>
      <c r="AY675" s="15" t="s">
        <v>159</v>
      </c>
      <c r="BE675" s="136">
        <f>IF(N675="základní",J675,0)</f>
        <v>0</v>
      </c>
      <c r="BF675" s="136">
        <f>IF(N675="snížená",J675,0)</f>
        <v>0</v>
      </c>
      <c r="BG675" s="136">
        <f>IF(N675="zákl. přenesená",J675,0)</f>
        <v>0</v>
      </c>
      <c r="BH675" s="136">
        <f>IF(N675="sníž. přenesená",J675,0)</f>
        <v>0</v>
      </c>
      <c r="BI675" s="136">
        <f>IF(N675="nulová",J675,0)</f>
        <v>0</v>
      </c>
      <c r="BJ675" s="15" t="s">
        <v>6</v>
      </c>
      <c r="BK675" s="136">
        <f>ROUND(I675*H675,0)</f>
        <v>0</v>
      </c>
      <c r="BL675" s="15" t="s">
        <v>164</v>
      </c>
      <c r="BM675" s="135" t="s">
        <v>803</v>
      </c>
    </row>
    <row r="676" spans="2:65" s="11" customFormat="1">
      <c r="B676" s="144"/>
      <c r="D676" s="138" t="s">
        <v>166</v>
      </c>
      <c r="E676" s="145" t="s">
        <v>1</v>
      </c>
      <c r="F676" s="146" t="s">
        <v>186</v>
      </c>
      <c r="H676" s="147">
        <v>1</v>
      </c>
      <c r="I676" s="148"/>
      <c r="L676" s="144"/>
      <c r="M676" s="149"/>
      <c r="T676" s="150"/>
      <c r="AT676" s="145" t="s">
        <v>166</v>
      </c>
      <c r="AU676" s="145" t="s">
        <v>6</v>
      </c>
      <c r="AV676" s="11" t="s">
        <v>85</v>
      </c>
      <c r="AW676" s="11" t="s">
        <v>31</v>
      </c>
      <c r="AX676" s="11" t="s">
        <v>6</v>
      </c>
      <c r="AY676" s="145" t="s">
        <v>159</v>
      </c>
    </row>
    <row r="677" spans="2:65" s="1" customFormat="1" ht="24.2" customHeight="1">
      <c r="B677" s="122"/>
      <c r="C677" s="123" t="s">
        <v>804</v>
      </c>
      <c r="D677" s="123" t="s">
        <v>160</v>
      </c>
      <c r="E677" s="124" t="s">
        <v>805</v>
      </c>
      <c r="F677" s="125" t="s">
        <v>806</v>
      </c>
      <c r="G677" s="126" t="s">
        <v>184</v>
      </c>
      <c r="H677" s="127">
        <v>6</v>
      </c>
      <c r="I677" s="128"/>
      <c r="J677" s="129">
        <f>ROUND(I677*H677,0)</f>
        <v>0</v>
      </c>
      <c r="K677" s="130"/>
      <c r="L677" s="29"/>
      <c r="M677" s="131" t="s">
        <v>1</v>
      </c>
      <c r="N677" s="132" t="s">
        <v>41</v>
      </c>
      <c r="P677" s="133">
        <f>O677*H677</f>
        <v>0</v>
      </c>
      <c r="Q677" s="133">
        <v>1.6650000000000002E-2</v>
      </c>
      <c r="R677" s="133">
        <f>Q677*H677</f>
        <v>9.9900000000000017E-2</v>
      </c>
      <c r="S677" s="133">
        <v>0</v>
      </c>
      <c r="T677" s="134">
        <f>S677*H677</f>
        <v>0</v>
      </c>
      <c r="AR677" s="135" t="s">
        <v>164</v>
      </c>
      <c r="AT677" s="135" t="s">
        <v>160</v>
      </c>
      <c r="AU677" s="135" t="s">
        <v>6</v>
      </c>
      <c r="AY677" s="15" t="s">
        <v>159</v>
      </c>
      <c r="BE677" s="136">
        <f>IF(N677="základní",J677,0)</f>
        <v>0</v>
      </c>
      <c r="BF677" s="136">
        <f>IF(N677="snížená",J677,0)</f>
        <v>0</v>
      </c>
      <c r="BG677" s="136">
        <f>IF(N677="zákl. přenesená",J677,0)</f>
        <v>0</v>
      </c>
      <c r="BH677" s="136">
        <f>IF(N677="sníž. přenesená",J677,0)</f>
        <v>0</v>
      </c>
      <c r="BI677" s="136">
        <f>IF(N677="nulová",J677,0)</f>
        <v>0</v>
      </c>
      <c r="BJ677" s="15" t="s">
        <v>6</v>
      </c>
      <c r="BK677" s="136">
        <f>ROUND(I677*H677,0)</f>
        <v>0</v>
      </c>
      <c r="BL677" s="15" t="s">
        <v>164</v>
      </c>
      <c r="BM677" s="135" t="s">
        <v>807</v>
      </c>
    </row>
    <row r="678" spans="2:65" s="1" customFormat="1" ht="19.5">
      <c r="B678" s="29"/>
      <c r="D678" s="138" t="s">
        <v>303</v>
      </c>
      <c r="F678" s="158" t="s">
        <v>808</v>
      </c>
      <c r="I678" s="159"/>
      <c r="L678" s="29"/>
      <c r="M678" s="160"/>
      <c r="T678" s="50"/>
      <c r="AT678" s="15" t="s">
        <v>303</v>
      </c>
      <c r="AU678" s="15" t="s">
        <v>6</v>
      </c>
    </row>
    <row r="679" spans="2:65" s="11" customFormat="1">
      <c r="B679" s="144"/>
      <c r="D679" s="138" t="s">
        <v>166</v>
      </c>
      <c r="E679" s="145" t="s">
        <v>1</v>
      </c>
      <c r="F679" s="146" t="s">
        <v>168</v>
      </c>
      <c r="H679" s="147">
        <v>6</v>
      </c>
      <c r="I679" s="148"/>
      <c r="L679" s="144"/>
      <c r="M679" s="149"/>
      <c r="T679" s="150"/>
      <c r="AT679" s="145" t="s">
        <v>166</v>
      </c>
      <c r="AU679" s="145" t="s">
        <v>6</v>
      </c>
      <c r="AV679" s="11" t="s">
        <v>85</v>
      </c>
      <c r="AW679" s="11" t="s">
        <v>31</v>
      </c>
      <c r="AX679" s="11" t="s">
        <v>6</v>
      </c>
      <c r="AY679" s="145" t="s">
        <v>159</v>
      </c>
    </row>
    <row r="680" spans="2:65" s="1" customFormat="1" ht="24.2" customHeight="1">
      <c r="B680" s="122"/>
      <c r="C680" s="123" t="s">
        <v>809</v>
      </c>
      <c r="D680" s="123" t="s">
        <v>160</v>
      </c>
      <c r="E680" s="124" t="s">
        <v>810</v>
      </c>
      <c r="F680" s="125" t="s">
        <v>811</v>
      </c>
      <c r="G680" s="126" t="s">
        <v>179</v>
      </c>
      <c r="H680" s="127">
        <v>4.41</v>
      </c>
      <c r="I680" s="128"/>
      <c r="J680" s="129">
        <f>ROUND(I680*H680,0)</f>
        <v>0</v>
      </c>
      <c r="K680" s="130"/>
      <c r="L680" s="29"/>
      <c r="M680" s="131" t="s">
        <v>1</v>
      </c>
      <c r="N680" s="132" t="s">
        <v>41</v>
      </c>
      <c r="P680" s="133">
        <f>O680*H680</f>
        <v>0</v>
      </c>
      <c r="Q680" s="133">
        <v>2.7040000000000002E-2</v>
      </c>
      <c r="R680" s="133">
        <f>Q680*H680</f>
        <v>0.11924640000000002</v>
      </c>
      <c r="S680" s="133">
        <v>0</v>
      </c>
      <c r="T680" s="134">
        <f>S680*H680</f>
        <v>0</v>
      </c>
      <c r="AR680" s="135" t="s">
        <v>164</v>
      </c>
      <c r="AT680" s="135" t="s">
        <v>160</v>
      </c>
      <c r="AU680" s="135" t="s">
        <v>6</v>
      </c>
      <c r="AY680" s="15" t="s">
        <v>159</v>
      </c>
      <c r="BE680" s="136">
        <f>IF(N680="základní",J680,0)</f>
        <v>0</v>
      </c>
      <c r="BF680" s="136">
        <f>IF(N680="snížená",J680,0)</f>
        <v>0</v>
      </c>
      <c r="BG680" s="136">
        <f>IF(N680="zákl. přenesená",J680,0)</f>
        <v>0</v>
      </c>
      <c r="BH680" s="136">
        <f>IF(N680="sníž. přenesená",J680,0)</f>
        <v>0</v>
      </c>
      <c r="BI680" s="136">
        <f>IF(N680="nulová",J680,0)</f>
        <v>0</v>
      </c>
      <c r="BJ680" s="15" t="s">
        <v>6</v>
      </c>
      <c r="BK680" s="136">
        <f>ROUND(I680*H680,0)</f>
        <v>0</v>
      </c>
      <c r="BL680" s="15" t="s">
        <v>164</v>
      </c>
      <c r="BM680" s="135" t="s">
        <v>812</v>
      </c>
    </row>
    <row r="681" spans="2:65" s="10" customFormat="1">
      <c r="B681" s="137"/>
      <c r="D681" s="138" t="s">
        <v>166</v>
      </c>
      <c r="E681" s="139" t="s">
        <v>1</v>
      </c>
      <c r="F681" s="140" t="s">
        <v>813</v>
      </c>
      <c r="H681" s="139" t="s">
        <v>1</v>
      </c>
      <c r="I681" s="141"/>
      <c r="L681" s="137"/>
      <c r="M681" s="142"/>
      <c r="T681" s="143"/>
      <c r="AT681" s="139" t="s">
        <v>166</v>
      </c>
      <c r="AU681" s="139" t="s">
        <v>6</v>
      </c>
      <c r="AV681" s="10" t="s">
        <v>6</v>
      </c>
      <c r="AW681" s="10" t="s">
        <v>31</v>
      </c>
      <c r="AX681" s="10" t="s">
        <v>76</v>
      </c>
      <c r="AY681" s="139" t="s">
        <v>159</v>
      </c>
    </row>
    <row r="682" spans="2:65" s="11" customFormat="1">
      <c r="B682" s="144"/>
      <c r="D682" s="138" t="s">
        <v>166</v>
      </c>
      <c r="E682" s="145" t="s">
        <v>1</v>
      </c>
      <c r="F682" s="146" t="s">
        <v>814</v>
      </c>
      <c r="H682" s="147">
        <v>4.41</v>
      </c>
      <c r="I682" s="148"/>
      <c r="L682" s="144"/>
      <c r="M682" s="149"/>
      <c r="T682" s="150"/>
      <c r="AT682" s="145" t="s">
        <v>166</v>
      </c>
      <c r="AU682" s="145" t="s">
        <v>6</v>
      </c>
      <c r="AV682" s="11" t="s">
        <v>85</v>
      </c>
      <c r="AW682" s="11" t="s">
        <v>31</v>
      </c>
      <c r="AX682" s="11" t="s">
        <v>6</v>
      </c>
      <c r="AY682" s="145" t="s">
        <v>159</v>
      </c>
    </row>
    <row r="683" spans="2:65" s="9" customFormat="1" ht="25.9" customHeight="1">
      <c r="B683" s="112"/>
      <c r="D683" s="113" t="s">
        <v>75</v>
      </c>
      <c r="E683" s="114" t="s">
        <v>815</v>
      </c>
      <c r="F683" s="114" t="s">
        <v>816</v>
      </c>
      <c r="I683" s="115"/>
      <c r="J683" s="116">
        <f>BK683</f>
        <v>0</v>
      </c>
      <c r="L683" s="112"/>
      <c r="M683" s="117"/>
      <c r="P683" s="118">
        <f>SUM(P684:P824)</f>
        <v>0</v>
      </c>
      <c r="R683" s="118">
        <f>SUM(R684:R824)</f>
        <v>5.4333293500000002</v>
      </c>
      <c r="T683" s="119">
        <f>SUM(T684:T824)</f>
        <v>0</v>
      </c>
      <c r="AR683" s="113" t="s">
        <v>6</v>
      </c>
      <c r="AT683" s="120" t="s">
        <v>75</v>
      </c>
      <c r="AU683" s="120" t="s">
        <v>76</v>
      </c>
      <c r="AY683" s="113" t="s">
        <v>159</v>
      </c>
      <c r="BK683" s="121">
        <f>SUM(BK684:BK824)</f>
        <v>0</v>
      </c>
    </row>
    <row r="684" spans="2:65" s="1" customFormat="1" ht="16.5" customHeight="1">
      <c r="B684" s="122"/>
      <c r="C684" s="123" t="s">
        <v>817</v>
      </c>
      <c r="D684" s="123" t="s">
        <v>160</v>
      </c>
      <c r="E684" s="124" t="s">
        <v>818</v>
      </c>
      <c r="F684" s="125" t="s">
        <v>819</v>
      </c>
      <c r="G684" s="126" t="s">
        <v>179</v>
      </c>
      <c r="H684" s="127">
        <v>171</v>
      </c>
      <c r="I684" s="128"/>
      <c r="J684" s="129">
        <f>ROUND(I684*H684,0)</f>
        <v>0</v>
      </c>
      <c r="K684" s="130"/>
      <c r="L684" s="29"/>
      <c r="M684" s="131" t="s">
        <v>1</v>
      </c>
      <c r="N684" s="132" t="s">
        <v>41</v>
      </c>
      <c r="P684" s="133">
        <f>O684*H684</f>
        <v>0</v>
      </c>
      <c r="Q684" s="133">
        <v>2.9999999999999997E-4</v>
      </c>
      <c r="R684" s="133">
        <f>Q684*H684</f>
        <v>5.1299999999999998E-2</v>
      </c>
      <c r="S684" s="133">
        <v>0</v>
      </c>
      <c r="T684" s="134">
        <f>S684*H684</f>
        <v>0</v>
      </c>
      <c r="AR684" s="135" t="s">
        <v>164</v>
      </c>
      <c r="AT684" s="135" t="s">
        <v>160</v>
      </c>
      <c r="AU684" s="135" t="s">
        <v>6</v>
      </c>
      <c r="AY684" s="15" t="s">
        <v>159</v>
      </c>
      <c r="BE684" s="136">
        <f>IF(N684="základní",J684,0)</f>
        <v>0</v>
      </c>
      <c r="BF684" s="136">
        <f>IF(N684="snížená",J684,0)</f>
        <v>0</v>
      </c>
      <c r="BG684" s="136">
        <f>IF(N684="zákl. přenesená",J684,0)</f>
        <v>0</v>
      </c>
      <c r="BH684" s="136">
        <f>IF(N684="sníž. přenesená",J684,0)</f>
        <v>0</v>
      </c>
      <c r="BI684" s="136">
        <f>IF(N684="nulová",J684,0)</f>
        <v>0</v>
      </c>
      <c r="BJ684" s="15" t="s">
        <v>6</v>
      </c>
      <c r="BK684" s="136">
        <f>ROUND(I684*H684,0)</f>
        <v>0</v>
      </c>
      <c r="BL684" s="15" t="s">
        <v>164</v>
      </c>
      <c r="BM684" s="135" t="s">
        <v>820</v>
      </c>
    </row>
    <row r="685" spans="2:65" s="10" customFormat="1">
      <c r="B685" s="137"/>
      <c r="D685" s="138" t="s">
        <v>166</v>
      </c>
      <c r="E685" s="139" t="s">
        <v>1</v>
      </c>
      <c r="F685" s="140" t="s">
        <v>167</v>
      </c>
      <c r="H685" s="139" t="s">
        <v>1</v>
      </c>
      <c r="I685" s="141"/>
      <c r="L685" s="137"/>
      <c r="M685" s="142"/>
      <c r="T685" s="143"/>
      <c r="AT685" s="139" t="s">
        <v>166</v>
      </c>
      <c r="AU685" s="139" t="s">
        <v>6</v>
      </c>
      <c r="AV685" s="10" t="s">
        <v>6</v>
      </c>
      <c r="AW685" s="10" t="s">
        <v>31</v>
      </c>
      <c r="AX685" s="10" t="s">
        <v>76</v>
      </c>
      <c r="AY685" s="139" t="s">
        <v>159</v>
      </c>
    </row>
    <row r="686" spans="2:65" s="10" customFormat="1">
      <c r="B686" s="137"/>
      <c r="D686" s="138" t="s">
        <v>166</v>
      </c>
      <c r="E686" s="139" t="s">
        <v>1</v>
      </c>
      <c r="F686" s="140" t="s">
        <v>821</v>
      </c>
      <c r="H686" s="139" t="s">
        <v>1</v>
      </c>
      <c r="I686" s="141"/>
      <c r="L686" s="137"/>
      <c r="M686" s="142"/>
      <c r="T686" s="143"/>
      <c r="AT686" s="139" t="s">
        <v>166</v>
      </c>
      <c r="AU686" s="139" t="s">
        <v>6</v>
      </c>
      <c r="AV686" s="10" t="s">
        <v>6</v>
      </c>
      <c r="AW686" s="10" t="s">
        <v>31</v>
      </c>
      <c r="AX686" s="10" t="s">
        <v>76</v>
      </c>
      <c r="AY686" s="139" t="s">
        <v>159</v>
      </c>
    </row>
    <row r="687" spans="2:65" s="10" customFormat="1">
      <c r="B687" s="137"/>
      <c r="D687" s="138" t="s">
        <v>166</v>
      </c>
      <c r="E687" s="139" t="s">
        <v>1</v>
      </c>
      <c r="F687" s="140" t="s">
        <v>822</v>
      </c>
      <c r="H687" s="139" t="s">
        <v>1</v>
      </c>
      <c r="I687" s="141"/>
      <c r="L687" s="137"/>
      <c r="M687" s="142"/>
      <c r="T687" s="143"/>
      <c r="AT687" s="139" t="s">
        <v>166</v>
      </c>
      <c r="AU687" s="139" t="s">
        <v>6</v>
      </c>
      <c r="AV687" s="10" t="s">
        <v>6</v>
      </c>
      <c r="AW687" s="10" t="s">
        <v>31</v>
      </c>
      <c r="AX687" s="10" t="s">
        <v>76</v>
      </c>
      <c r="AY687" s="139" t="s">
        <v>159</v>
      </c>
    </row>
    <row r="688" spans="2:65" s="11" customFormat="1">
      <c r="B688" s="144"/>
      <c r="D688" s="138" t="s">
        <v>166</v>
      </c>
      <c r="E688" s="145" t="s">
        <v>1</v>
      </c>
      <c r="F688" s="146" t="s">
        <v>823</v>
      </c>
      <c r="H688" s="147">
        <v>7.1</v>
      </c>
      <c r="I688" s="148"/>
      <c r="L688" s="144"/>
      <c r="M688" s="149"/>
      <c r="T688" s="150"/>
      <c r="AT688" s="145" t="s">
        <v>166</v>
      </c>
      <c r="AU688" s="145" t="s">
        <v>6</v>
      </c>
      <c r="AV688" s="11" t="s">
        <v>85</v>
      </c>
      <c r="AW688" s="11" t="s">
        <v>31</v>
      </c>
      <c r="AX688" s="11" t="s">
        <v>76</v>
      </c>
      <c r="AY688" s="145" t="s">
        <v>159</v>
      </c>
    </row>
    <row r="689" spans="2:51" s="10" customFormat="1">
      <c r="B689" s="137"/>
      <c r="D689" s="138" t="s">
        <v>166</v>
      </c>
      <c r="E689" s="139" t="s">
        <v>1</v>
      </c>
      <c r="F689" s="140" t="s">
        <v>824</v>
      </c>
      <c r="H689" s="139" t="s">
        <v>1</v>
      </c>
      <c r="I689" s="141"/>
      <c r="L689" s="137"/>
      <c r="M689" s="142"/>
      <c r="T689" s="143"/>
      <c r="AT689" s="139" t="s">
        <v>166</v>
      </c>
      <c r="AU689" s="139" t="s">
        <v>6</v>
      </c>
      <c r="AV689" s="10" t="s">
        <v>6</v>
      </c>
      <c r="AW689" s="10" t="s">
        <v>31</v>
      </c>
      <c r="AX689" s="10" t="s">
        <v>76</v>
      </c>
      <c r="AY689" s="139" t="s">
        <v>159</v>
      </c>
    </row>
    <row r="690" spans="2:51" s="11" customFormat="1">
      <c r="B690" s="144"/>
      <c r="D690" s="138" t="s">
        <v>166</v>
      </c>
      <c r="E690" s="145" t="s">
        <v>1</v>
      </c>
      <c r="F690" s="146" t="s">
        <v>825</v>
      </c>
      <c r="H690" s="147">
        <v>4.9000000000000004</v>
      </c>
      <c r="I690" s="148"/>
      <c r="L690" s="144"/>
      <c r="M690" s="149"/>
      <c r="T690" s="150"/>
      <c r="AT690" s="145" t="s">
        <v>166</v>
      </c>
      <c r="AU690" s="145" t="s">
        <v>6</v>
      </c>
      <c r="AV690" s="11" t="s">
        <v>85</v>
      </c>
      <c r="AW690" s="11" t="s">
        <v>31</v>
      </c>
      <c r="AX690" s="11" t="s">
        <v>76</v>
      </c>
      <c r="AY690" s="145" t="s">
        <v>159</v>
      </c>
    </row>
    <row r="691" spans="2:51" s="10" customFormat="1">
      <c r="B691" s="137"/>
      <c r="D691" s="138" t="s">
        <v>166</v>
      </c>
      <c r="E691" s="139" t="s">
        <v>1</v>
      </c>
      <c r="F691" s="140" t="s">
        <v>826</v>
      </c>
      <c r="H691" s="139" t="s">
        <v>1</v>
      </c>
      <c r="I691" s="141"/>
      <c r="L691" s="137"/>
      <c r="M691" s="142"/>
      <c r="T691" s="143"/>
      <c r="AT691" s="139" t="s">
        <v>166</v>
      </c>
      <c r="AU691" s="139" t="s">
        <v>6</v>
      </c>
      <c r="AV691" s="10" t="s">
        <v>6</v>
      </c>
      <c r="AW691" s="10" t="s">
        <v>31</v>
      </c>
      <c r="AX691" s="10" t="s">
        <v>76</v>
      </c>
      <c r="AY691" s="139" t="s">
        <v>159</v>
      </c>
    </row>
    <row r="692" spans="2:51" s="10" customFormat="1">
      <c r="B692" s="137"/>
      <c r="D692" s="138" t="s">
        <v>166</v>
      </c>
      <c r="E692" s="139" t="s">
        <v>1</v>
      </c>
      <c r="F692" s="140" t="s">
        <v>824</v>
      </c>
      <c r="H692" s="139" t="s">
        <v>1</v>
      </c>
      <c r="I692" s="141"/>
      <c r="L692" s="137"/>
      <c r="M692" s="142"/>
      <c r="T692" s="143"/>
      <c r="AT692" s="139" t="s">
        <v>166</v>
      </c>
      <c r="AU692" s="139" t="s">
        <v>6</v>
      </c>
      <c r="AV692" s="10" t="s">
        <v>6</v>
      </c>
      <c r="AW692" s="10" t="s">
        <v>31</v>
      </c>
      <c r="AX692" s="10" t="s">
        <v>76</v>
      </c>
      <c r="AY692" s="139" t="s">
        <v>159</v>
      </c>
    </row>
    <row r="693" spans="2:51" s="11" customFormat="1">
      <c r="B693" s="144"/>
      <c r="D693" s="138" t="s">
        <v>166</v>
      </c>
      <c r="E693" s="145" t="s">
        <v>1</v>
      </c>
      <c r="F693" s="146" t="s">
        <v>827</v>
      </c>
      <c r="H693" s="147">
        <v>11.3</v>
      </c>
      <c r="I693" s="148"/>
      <c r="L693" s="144"/>
      <c r="M693" s="149"/>
      <c r="T693" s="150"/>
      <c r="AT693" s="145" t="s">
        <v>166</v>
      </c>
      <c r="AU693" s="145" t="s">
        <v>6</v>
      </c>
      <c r="AV693" s="11" t="s">
        <v>85</v>
      </c>
      <c r="AW693" s="11" t="s">
        <v>31</v>
      </c>
      <c r="AX693" s="11" t="s">
        <v>76</v>
      </c>
      <c r="AY693" s="145" t="s">
        <v>159</v>
      </c>
    </row>
    <row r="694" spans="2:51" s="10" customFormat="1">
      <c r="B694" s="137"/>
      <c r="D694" s="138" t="s">
        <v>166</v>
      </c>
      <c r="E694" s="139" t="s">
        <v>1</v>
      </c>
      <c r="F694" s="140" t="s">
        <v>828</v>
      </c>
      <c r="H694" s="139" t="s">
        <v>1</v>
      </c>
      <c r="I694" s="141"/>
      <c r="L694" s="137"/>
      <c r="M694" s="142"/>
      <c r="T694" s="143"/>
      <c r="AT694" s="139" t="s">
        <v>166</v>
      </c>
      <c r="AU694" s="139" t="s">
        <v>6</v>
      </c>
      <c r="AV694" s="10" t="s">
        <v>6</v>
      </c>
      <c r="AW694" s="10" t="s">
        <v>31</v>
      </c>
      <c r="AX694" s="10" t="s">
        <v>76</v>
      </c>
      <c r="AY694" s="139" t="s">
        <v>159</v>
      </c>
    </row>
    <row r="695" spans="2:51" s="10" customFormat="1">
      <c r="B695" s="137"/>
      <c r="D695" s="138" t="s">
        <v>166</v>
      </c>
      <c r="E695" s="139" t="s">
        <v>1</v>
      </c>
      <c r="F695" s="140" t="s">
        <v>822</v>
      </c>
      <c r="H695" s="139" t="s">
        <v>1</v>
      </c>
      <c r="I695" s="141"/>
      <c r="L695" s="137"/>
      <c r="M695" s="142"/>
      <c r="T695" s="143"/>
      <c r="AT695" s="139" t="s">
        <v>166</v>
      </c>
      <c r="AU695" s="139" t="s">
        <v>6</v>
      </c>
      <c r="AV695" s="10" t="s">
        <v>6</v>
      </c>
      <c r="AW695" s="10" t="s">
        <v>31</v>
      </c>
      <c r="AX695" s="10" t="s">
        <v>76</v>
      </c>
      <c r="AY695" s="139" t="s">
        <v>159</v>
      </c>
    </row>
    <row r="696" spans="2:51" s="11" customFormat="1">
      <c r="B696" s="144"/>
      <c r="D696" s="138" t="s">
        <v>166</v>
      </c>
      <c r="E696" s="145" t="s">
        <v>1</v>
      </c>
      <c r="F696" s="146" t="s">
        <v>829</v>
      </c>
      <c r="H696" s="147">
        <v>4.2</v>
      </c>
      <c r="I696" s="148"/>
      <c r="L696" s="144"/>
      <c r="M696" s="149"/>
      <c r="T696" s="150"/>
      <c r="AT696" s="145" t="s">
        <v>166</v>
      </c>
      <c r="AU696" s="145" t="s">
        <v>6</v>
      </c>
      <c r="AV696" s="11" t="s">
        <v>85</v>
      </c>
      <c r="AW696" s="11" t="s">
        <v>31</v>
      </c>
      <c r="AX696" s="11" t="s">
        <v>76</v>
      </c>
      <c r="AY696" s="145" t="s">
        <v>159</v>
      </c>
    </row>
    <row r="697" spans="2:51" s="10" customFormat="1">
      <c r="B697" s="137"/>
      <c r="D697" s="138" t="s">
        <v>166</v>
      </c>
      <c r="E697" s="139" t="s">
        <v>1</v>
      </c>
      <c r="F697" s="140" t="s">
        <v>824</v>
      </c>
      <c r="H697" s="139" t="s">
        <v>1</v>
      </c>
      <c r="I697" s="141"/>
      <c r="L697" s="137"/>
      <c r="M697" s="142"/>
      <c r="T697" s="143"/>
      <c r="AT697" s="139" t="s">
        <v>166</v>
      </c>
      <c r="AU697" s="139" t="s">
        <v>6</v>
      </c>
      <c r="AV697" s="10" t="s">
        <v>6</v>
      </c>
      <c r="AW697" s="10" t="s">
        <v>31</v>
      </c>
      <c r="AX697" s="10" t="s">
        <v>76</v>
      </c>
      <c r="AY697" s="139" t="s">
        <v>159</v>
      </c>
    </row>
    <row r="698" spans="2:51" s="11" customFormat="1">
      <c r="B698" s="144"/>
      <c r="D698" s="138" t="s">
        <v>166</v>
      </c>
      <c r="E698" s="145" t="s">
        <v>1</v>
      </c>
      <c r="F698" s="146" t="s">
        <v>830</v>
      </c>
      <c r="H698" s="147">
        <v>7.1</v>
      </c>
      <c r="I698" s="148"/>
      <c r="L698" s="144"/>
      <c r="M698" s="149"/>
      <c r="T698" s="150"/>
      <c r="AT698" s="145" t="s">
        <v>166</v>
      </c>
      <c r="AU698" s="145" t="s">
        <v>6</v>
      </c>
      <c r="AV698" s="11" t="s">
        <v>85</v>
      </c>
      <c r="AW698" s="11" t="s">
        <v>31</v>
      </c>
      <c r="AX698" s="11" t="s">
        <v>76</v>
      </c>
      <c r="AY698" s="145" t="s">
        <v>159</v>
      </c>
    </row>
    <row r="699" spans="2:51" s="10" customFormat="1">
      <c r="B699" s="137"/>
      <c r="D699" s="138" t="s">
        <v>166</v>
      </c>
      <c r="E699" s="139" t="s">
        <v>1</v>
      </c>
      <c r="F699" s="140" t="s">
        <v>360</v>
      </c>
      <c r="H699" s="139" t="s">
        <v>1</v>
      </c>
      <c r="I699" s="141"/>
      <c r="L699" s="137"/>
      <c r="M699" s="142"/>
      <c r="T699" s="143"/>
      <c r="AT699" s="139" t="s">
        <v>166</v>
      </c>
      <c r="AU699" s="139" t="s">
        <v>6</v>
      </c>
      <c r="AV699" s="10" t="s">
        <v>6</v>
      </c>
      <c r="AW699" s="10" t="s">
        <v>31</v>
      </c>
      <c r="AX699" s="10" t="s">
        <v>76</v>
      </c>
      <c r="AY699" s="139" t="s">
        <v>159</v>
      </c>
    </row>
    <row r="700" spans="2:51" s="10" customFormat="1">
      <c r="B700" s="137"/>
      <c r="D700" s="138" t="s">
        <v>166</v>
      </c>
      <c r="E700" s="139" t="s">
        <v>1</v>
      </c>
      <c r="F700" s="140" t="s">
        <v>822</v>
      </c>
      <c r="H700" s="139" t="s">
        <v>1</v>
      </c>
      <c r="I700" s="141"/>
      <c r="L700" s="137"/>
      <c r="M700" s="142"/>
      <c r="T700" s="143"/>
      <c r="AT700" s="139" t="s">
        <v>166</v>
      </c>
      <c r="AU700" s="139" t="s">
        <v>6</v>
      </c>
      <c r="AV700" s="10" t="s">
        <v>6</v>
      </c>
      <c r="AW700" s="10" t="s">
        <v>31</v>
      </c>
      <c r="AX700" s="10" t="s">
        <v>76</v>
      </c>
      <c r="AY700" s="139" t="s">
        <v>159</v>
      </c>
    </row>
    <row r="701" spans="2:51" s="11" customFormat="1">
      <c r="B701" s="144"/>
      <c r="D701" s="138" t="s">
        <v>166</v>
      </c>
      <c r="E701" s="145" t="s">
        <v>1</v>
      </c>
      <c r="F701" s="146" t="s">
        <v>831</v>
      </c>
      <c r="H701" s="147">
        <v>11.7</v>
      </c>
      <c r="I701" s="148"/>
      <c r="L701" s="144"/>
      <c r="M701" s="149"/>
      <c r="T701" s="150"/>
      <c r="AT701" s="145" t="s">
        <v>166</v>
      </c>
      <c r="AU701" s="145" t="s">
        <v>6</v>
      </c>
      <c r="AV701" s="11" t="s">
        <v>85</v>
      </c>
      <c r="AW701" s="11" t="s">
        <v>31</v>
      </c>
      <c r="AX701" s="11" t="s">
        <v>76</v>
      </c>
      <c r="AY701" s="145" t="s">
        <v>159</v>
      </c>
    </row>
    <row r="702" spans="2:51" s="10" customFormat="1">
      <c r="B702" s="137"/>
      <c r="D702" s="138" t="s">
        <v>166</v>
      </c>
      <c r="E702" s="139" t="s">
        <v>1</v>
      </c>
      <c r="F702" s="140" t="s">
        <v>169</v>
      </c>
      <c r="H702" s="139" t="s">
        <v>1</v>
      </c>
      <c r="I702" s="141"/>
      <c r="L702" s="137"/>
      <c r="M702" s="142"/>
      <c r="T702" s="143"/>
      <c r="AT702" s="139" t="s">
        <v>166</v>
      </c>
      <c r="AU702" s="139" t="s">
        <v>6</v>
      </c>
      <c r="AV702" s="10" t="s">
        <v>6</v>
      </c>
      <c r="AW702" s="10" t="s">
        <v>31</v>
      </c>
      <c r="AX702" s="10" t="s">
        <v>76</v>
      </c>
      <c r="AY702" s="139" t="s">
        <v>159</v>
      </c>
    </row>
    <row r="703" spans="2:51" s="10" customFormat="1">
      <c r="B703" s="137"/>
      <c r="D703" s="138" t="s">
        <v>166</v>
      </c>
      <c r="E703" s="139" t="s">
        <v>1</v>
      </c>
      <c r="F703" s="140" t="s">
        <v>776</v>
      </c>
      <c r="H703" s="139" t="s">
        <v>1</v>
      </c>
      <c r="I703" s="141"/>
      <c r="L703" s="137"/>
      <c r="M703" s="142"/>
      <c r="T703" s="143"/>
      <c r="AT703" s="139" t="s">
        <v>166</v>
      </c>
      <c r="AU703" s="139" t="s">
        <v>6</v>
      </c>
      <c r="AV703" s="10" t="s">
        <v>6</v>
      </c>
      <c r="AW703" s="10" t="s">
        <v>31</v>
      </c>
      <c r="AX703" s="10" t="s">
        <v>76</v>
      </c>
      <c r="AY703" s="139" t="s">
        <v>159</v>
      </c>
    </row>
    <row r="704" spans="2:51" s="10" customFormat="1">
      <c r="B704" s="137"/>
      <c r="D704" s="138" t="s">
        <v>166</v>
      </c>
      <c r="E704" s="139" t="s">
        <v>1</v>
      </c>
      <c r="F704" s="140" t="s">
        <v>822</v>
      </c>
      <c r="H704" s="139" t="s">
        <v>1</v>
      </c>
      <c r="I704" s="141"/>
      <c r="L704" s="137"/>
      <c r="M704" s="142"/>
      <c r="T704" s="143"/>
      <c r="AT704" s="139" t="s">
        <v>166</v>
      </c>
      <c r="AU704" s="139" t="s">
        <v>6</v>
      </c>
      <c r="AV704" s="10" t="s">
        <v>6</v>
      </c>
      <c r="AW704" s="10" t="s">
        <v>31</v>
      </c>
      <c r="AX704" s="10" t="s">
        <v>76</v>
      </c>
      <c r="AY704" s="139" t="s">
        <v>159</v>
      </c>
    </row>
    <row r="705" spans="2:51" s="11" customFormat="1">
      <c r="B705" s="144"/>
      <c r="D705" s="138" t="s">
        <v>166</v>
      </c>
      <c r="E705" s="145" t="s">
        <v>1</v>
      </c>
      <c r="F705" s="146" t="s">
        <v>832</v>
      </c>
      <c r="H705" s="147">
        <v>5.0999999999999996</v>
      </c>
      <c r="I705" s="148"/>
      <c r="L705" s="144"/>
      <c r="M705" s="149"/>
      <c r="T705" s="150"/>
      <c r="AT705" s="145" t="s">
        <v>166</v>
      </c>
      <c r="AU705" s="145" t="s">
        <v>6</v>
      </c>
      <c r="AV705" s="11" t="s">
        <v>85</v>
      </c>
      <c r="AW705" s="11" t="s">
        <v>31</v>
      </c>
      <c r="AX705" s="11" t="s">
        <v>76</v>
      </c>
      <c r="AY705" s="145" t="s">
        <v>159</v>
      </c>
    </row>
    <row r="706" spans="2:51" s="10" customFormat="1">
      <c r="B706" s="137"/>
      <c r="D706" s="138" t="s">
        <v>166</v>
      </c>
      <c r="E706" s="139" t="s">
        <v>1</v>
      </c>
      <c r="F706" s="140" t="s">
        <v>833</v>
      </c>
      <c r="H706" s="139" t="s">
        <v>1</v>
      </c>
      <c r="I706" s="141"/>
      <c r="L706" s="137"/>
      <c r="M706" s="142"/>
      <c r="T706" s="143"/>
      <c r="AT706" s="139" t="s">
        <v>166</v>
      </c>
      <c r="AU706" s="139" t="s">
        <v>6</v>
      </c>
      <c r="AV706" s="10" t="s">
        <v>6</v>
      </c>
      <c r="AW706" s="10" t="s">
        <v>31</v>
      </c>
      <c r="AX706" s="10" t="s">
        <v>76</v>
      </c>
      <c r="AY706" s="139" t="s">
        <v>159</v>
      </c>
    </row>
    <row r="707" spans="2:51" s="11" customFormat="1">
      <c r="B707" s="144"/>
      <c r="D707" s="138" t="s">
        <v>166</v>
      </c>
      <c r="E707" s="145" t="s">
        <v>1</v>
      </c>
      <c r="F707" s="146" t="s">
        <v>834</v>
      </c>
      <c r="H707" s="147">
        <v>21.4</v>
      </c>
      <c r="I707" s="148"/>
      <c r="L707" s="144"/>
      <c r="M707" s="149"/>
      <c r="T707" s="150"/>
      <c r="AT707" s="145" t="s">
        <v>166</v>
      </c>
      <c r="AU707" s="145" t="s">
        <v>6</v>
      </c>
      <c r="AV707" s="11" t="s">
        <v>85</v>
      </c>
      <c r="AW707" s="11" t="s">
        <v>31</v>
      </c>
      <c r="AX707" s="11" t="s">
        <v>76</v>
      </c>
      <c r="AY707" s="145" t="s">
        <v>159</v>
      </c>
    </row>
    <row r="708" spans="2:51" s="10" customFormat="1">
      <c r="B708" s="137"/>
      <c r="D708" s="138" t="s">
        <v>166</v>
      </c>
      <c r="E708" s="139" t="s">
        <v>1</v>
      </c>
      <c r="F708" s="140" t="s">
        <v>778</v>
      </c>
      <c r="H708" s="139" t="s">
        <v>1</v>
      </c>
      <c r="I708" s="141"/>
      <c r="L708" s="137"/>
      <c r="M708" s="142"/>
      <c r="T708" s="143"/>
      <c r="AT708" s="139" t="s">
        <v>166</v>
      </c>
      <c r="AU708" s="139" t="s">
        <v>6</v>
      </c>
      <c r="AV708" s="10" t="s">
        <v>6</v>
      </c>
      <c r="AW708" s="10" t="s">
        <v>31</v>
      </c>
      <c r="AX708" s="10" t="s">
        <v>76</v>
      </c>
      <c r="AY708" s="139" t="s">
        <v>159</v>
      </c>
    </row>
    <row r="709" spans="2:51" s="10" customFormat="1">
      <c r="B709" s="137"/>
      <c r="D709" s="138" t="s">
        <v>166</v>
      </c>
      <c r="E709" s="139" t="s">
        <v>1</v>
      </c>
      <c r="F709" s="140" t="s">
        <v>822</v>
      </c>
      <c r="H709" s="139" t="s">
        <v>1</v>
      </c>
      <c r="I709" s="141"/>
      <c r="L709" s="137"/>
      <c r="M709" s="142"/>
      <c r="T709" s="143"/>
      <c r="AT709" s="139" t="s">
        <v>166</v>
      </c>
      <c r="AU709" s="139" t="s">
        <v>6</v>
      </c>
      <c r="AV709" s="10" t="s">
        <v>6</v>
      </c>
      <c r="AW709" s="10" t="s">
        <v>31</v>
      </c>
      <c r="AX709" s="10" t="s">
        <v>76</v>
      </c>
      <c r="AY709" s="139" t="s">
        <v>159</v>
      </c>
    </row>
    <row r="710" spans="2:51" s="11" customFormat="1">
      <c r="B710" s="144"/>
      <c r="D710" s="138" t="s">
        <v>166</v>
      </c>
      <c r="E710" s="145" t="s">
        <v>1</v>
      </c>
      <c r="F710" s="146" t="s">
        <v>835</v>
      </c>
      <c r="H710" s="147">
        <v>5.4</v>
      </c>
      <c r="I710" s="148"/>
      <c r="L710" s="144"/>
      <c r="M710" s="149"/>
      <c r="T710" s="150"/>
      <c r="AT710" s="145" t="s">
        <v>166</v>
      </c>
      <c r="AU710" s="145" t="s">
        <v>6</v>
      </c>
      <c r="AV710" s="11" t="s">
        <v>85</v>
      </c>
      <c r="AW710" s="11" t="s">
        <v>31</v>
      </c>
      <c r="AX710" s="11" t="s">
        <v>76</v>
      </c>
      <c r="AY710" s="145" t="s">
        <v>159</v>
      </c>
    </row>
    <row r="711" spans="2:51" s="10" customFormat="1">
      <c r="B711" s="137"/>
      <c r="D711" s="138" t="s">
        <v>166</v>
      </c>
      <c r="E711" s="139" t="s">
        <v>1</v>
      </c>
      <c r="F711" s="140" t="s">
        <v>833</v>
      </c>
      <c r="H711" s="139" t="s">
        <v>1</v>
      </c>
      <c r="I711" s="141"/>
      <c r="L711" s="137"/>
      <c r="M711" s="142"/>
      <c r="T711" s="143"/>
      <c r="AT711" s="139" t="s">
        <v>166</v>
      </c>
      <c r="AU711" s="139" t="s">
        <v>6</v>
      </c>
      <c r="AV711" s="10" t="s">
        <v>6</v>
      </c>
      <c r="AW711" s="10" t="s">
        <v>31</v>
      </c>
      <c r="AX711" s="10" t="s">
        <v>76</v>
      </c>
      <c r="AY711" s="139" t="s">
        <v>159</v>
      </c>
    </row>
    <row r="712" spans="2:51" s="11" customFormat="1">
      <c r="B712" s="144"/>
      <c r="D712" s="138" t="s">
        <v>166</v>
      </c>
      <c r="E712" s="145" t="s">
        <v>1</v>
      </c>
      <c r="F712" s="146" t="s">
        <v>836</v>
      </c>
      <c r="H712" s="147">
        <v>9.8000000000000007</v>
      </c>
      <c r="I712" s="148"/>
      <c r="L712" s="144"/>
      <c r="M712" s="149"/>
      <c r="T712" s="150"/>
      <c r="AT712" s="145" t="s">
        <v>166</v>
      </c>
      <c r="AU712" s="145" t="s">
        <v>6</v>
      </c>
      <c r="AV712" s="11" t="s">
        <v>85</v>
      </c>
      <c r="AW712" s="11" t="s">
        <v>31</v>
      </c>
      <c r="AX712" s="11" t="s">
        <v>76</v>
      </c>
      <c r="AY712" s="145" t="s">
        <v>159</v>
      </c>
    </row>
    <row r="713" spans="2:51" s="10" customFormat="1">
      <c r="B713" s="137"/>
      <c r="D713" s="138" t="s">
        <v>166</v>
      </c>
      <c r="E713" s="139" t="s">
        <v>1</v>
      </c>
      <c r="F713" s="140" t="s">
        <v>837</v>
      </c>
      <c r="H713" s="139" t="s">
        <v>1</v>
      </c>
      <c r="I713" s="141"/>
      <c r="L713" s="137"/>
      <c r="M713" s="142"/>
      <c r="T713" s="143"/>
      <c r="AT713" s="139" t="s">
        <v>166</v>
      </c>
      <c r="AU713" s="139" t="s">
        <v>6</v>
      </c>
      <c r="AV713" s="10" t="s">
        <v>6</v>
      </c>
      <c r="AW713" s="10" t="s">
        <v>31</v>
      </c>
      <c r="AX713" s="10" t="s">
        <v>76</v>
      </c>
      <c r="AY713" s="139" t="s">
        <v>159</v>
      </c>
    </row>
    <row r="714" spans="2:51" s="10" customFormat="1">
      <c r="B714" s="137"/>
      <c r="D714" s="138" t="s">
        <v>166</v>
      </c>
      <c r="E714" s="139" t="s">
        <v>1</v>
      </c>
      <c r="F714" s="140" t="s">
        <v>822</v>
      </c>
      <c r="H714" s="139" t="s">
        <v>1</v>
      </c>
      <c r="I714" s="141"/>
      <c r="L714" s="137"/>
      <c r="M714" s="142"/>
      <c r="T714" s="143"/>
      <c r="AT714" s="139" t="s">
        <v>166</v>
      </c>
      <c r="AU714" s="139" t="s">
        <v>6</v>
      </c>
      <c r="AV714" s="10" t="s">
        <v>6</v>
      </c>
      <c r="AW714" s="10" t="s">
        <v>31</v>
      </c>
      <c r="AX714" s="10" t="s">
        <v>76</v>
      </c>
      <c r="AY714" s="139" t="s">
        <v>159</v>
      </c>
    </row>
    <row r="715" spans="2:51" s="11" customFormat="1">
      <c r="B715" s="144"/>
      <c r="D715" s="138" t="s">
        <v>166</v>
      </c>
      <c r="E715" s="145" t="s">
        <v>1</v>
      </c>
      <c r="F715" s="146" t="s">
        <v>838</v>
      </c>
      <c r="H715" s="147">
        <v>9.5</v>
      </c>
      <c r="I715" s="148"/>
      <c r="L715" s="144"/>
      <c r="M715" s="149"/>
      <c r="T715" s="150"/>
      <c r="AT715" s="145" t="s">
        <v>166</v>
      </c>
      <c r="AU715" s="145" t="s">
        <v>6</v>
      </c>
      <c r="AV715" s="11" t="s">
        <v>85</v>
      </c>
      <c r="AW715" s="11" t="s">
        <v>31</v>
      </c>
      <c r="AX715" s="11" t="s">
        <v>76</v>
      </c>
      <c r="AY715" s="145" t="s">
        <v>159</v>
      </c>
    </row>
    <row r="716" spans="2:51" s="10" customFormat="1">
      <c r="B716" s="137"/>
      <c r="D716" s="138" t="s">
        <v>166</v>
      </c>
      <c r="E716" s="139" t="s">
        <v>1</v>
      </c>
      <c r="F716" s="140" t="s">
        <v>833</v>
      </c>
      <c r="H716" s="139" t="s">
        <v>1</v>
      </c>
      <c r="I716" s="141"/>
      <c r="L716" s="137"/>
      <c r="M716" s="142"/>
      <c r="T716" s="143"/>
      <c r="AT716" s="139" t="s">
        <v>166</v>
      </c>
      <c r="AU716" s="139" t="s">
        <v>6</v>
      </c>
      <c r="AV716" s="10" t="s">
        <v>6</v>
      </c>
      <c r="AW716" s="10" t="s">
        <v>31</v>
      </c>
      <c r="AX716" s="10" t="s">
        <v>76</v>
      </c>
      <c r="AY716" s="139" t="s">
        <v>159</v>
      </c>
    </row>
    <row r="717" spans="2:51" s="11" customFormat="1">
      <c r="B717" s="144"/>
      <c r="D717" s="138" t="s">
        <v>166</v>
      </c>
      <c r="E717" s="145" t="s">
        <v>1</v>
      </c>
      <c r="F717" s="146" t="s">
        <v>839</v>
      </c>
      <c r="H717" s="147">
        <v>1.9</v>
      </c>
      <c r="I717" s="148"/>
      <c r="L717" s="144"/>
      <c r="M717" s="149"/>
      <c r="T717" s="150"/>
      <c r="AT717" s="145" t="s">
        <v>166</v>
      </c>
      <c r="AU717" s="145" t="s">
        <v>6</v>
      </c>
      <c r="AV717" s="11" t="s">
        <v>85</v>
      </c>
      <c r="AW717" s="11" t="s">
        <v>31</v>
      </c>
      <c r="AX717" s="11" t="s">
        <v>76</v>
      </c>
      <c r="AY717" s="145" t="s">
        <v>159</v>
      </c>
    </row>
    <row r="718" spans="2:51" s="10" customFormat="1">
      <c r="B718" s="137"/>
      <c r="D718" s="138" t="s">
        <v>166</v>
      </c>
      <c r="E718" s="139" t="s">
        <v>1</v>
      </c>
      <c r="F718" s="140" t="s">
        <v>780</v>
      </c>
      <c r="H718" s="139" t="s">
        <v>1</v>
      </c>
      <c r="I718" s="141"/>
      <c r="L718" s="137"/>
      <c r="M718" s="142"/>
      <c r="T718" s="143"/>
      <c r="AT718" s="139" t="s">
        <v>166</v>
      </c>
      <c r="AU718" s="139" t="s">
        <v>6</v>
      </c>
      <c r="AV718" s="10" t="s">
        <v>6</v>
      </c>
      <c r="AW718" s="10" t="s">
        <v>31</v>
      </c>
      <c r="AX718" s="10" t="s">
        <v>76</v>
      </c>
      <c r="AY718" s="139" t="s">
        <v>159</v>
      </c>
    </row>
    <row r="719" spans="2:51" s="10" customFormat="1">
      <c r="B719" s="137"/>
      <c r="D719" s="138" t="s">
        <v>166</v>
      </c>
      <c r="E719" s="139" t="s">
        <v>1</v>
      </c>
      <c r="F719" s="140" t="s">
        <v>822</v>
      </c>
      <c r="H719" s="139" t="s">
        <v>1</v>
      </c>
      <c r="I719" s="141"/>
      <c r="L719" s="137"/>
      <c r="M719" s="142"/>
      <c r="T719" s="143"/>
      <c r="AT719" s="139" t="s">
        <v>166</v>
      </c>
      <c r="AU719" s="139" t="s">
        <v>6</v>
      </c>
      <c r="AV719" s="10" t="s">
        <v>6</v>
      </c>
      <c r="AW719" s="10" t="s">
        <v>31</v>
      </c>
      <c r="AX719" s="10" t="s">
        <v>76</v>
      </c>
      <c r="AY719" s="139" t="s">
        <v>159</v>
      </c>
    </row>
    <row r="720" spans="2:51" s="11" customFormat="1">
      <c r="B720" s="144"/>
      <c r="D720" s="138" t="s">
        <v>166</v>
      </c>
      <c r="E720" s="145" t="s">
        <v>1</v>
      </c>
      <c r="F720" s="146" t="s">
        <v>840</v>
      </c>
      <c r="H720" s="147">
        <v>3.7</v>
      </c>
      <c r="I720" s="148"/>
      <c r="L720" s="144"/>
      <c r="M720" s="149"/>
      <c r="T720" s="150"/>
      <c r="AT720" s="145" t="s">
        <v>166</v>
      </c>
      <c r="AU720" s="145" t="s">
        <v>6</v>
      </c>
      <c r="AV720" s="11" t="s">
        <v>85</v>
      </c>
      <c r="AW720" s="11" t="s">
        <v>31</v>
      </c>
      <c r="AX720" s="11" t="s">
        <v>76</v>
      </c>
      <c r="AY720" s="145" t="s">
        <v>159</v>
      </c>
    </row>
    <row r="721" spans="2:65" s="10" customFormat="1">
      <c r="B721" s="137"/>
      <c r="D721" s="138" t="s">
        <v>166</v>
      </c>
      <c r="E721" s="139" t="s">
        <v>1</v>
      </c>
      <c r="F721" s="140" t="s">
        <v>833</v>
      </c>
      <c r="H721" s="139" t="s">
        <v>1</v>
      </c>
      <c r="I721" s="141"/>
      <c r="L721" s="137"/>
      <c r="M721" s="142"/>
      <c r="T721" s="143"/>
      <c r="AT721" s="139" t="s">
        <v>166</v>
      </c>
      <c r="AU721" s="139" t="s">
        <v>6</v>
      </c>
      <c r="AV721" s="10" t="s">
        <v>6</v>
      </c>
      <c r="AW721" s="10" t="s">
        <v>31</v>
      </c>
      <c r="AX721" s="10" t="s">
        <v>76</v>
      </c>
      <c r="AY721" s="139" t="s">
        <v>159</v>
      </c>
    </row>
    <row r="722" spans="2:65" s="11" customFormat="1">
      <c r="B722" s="144"/>
      <c r="D722" s="138" t="s">
        <v>166</v>
      </c>
      <c r="E722" s="145" t="s">
        <v>1</v>
      </c>
      <c r="F722" s="146" t="s">
        <v>841</v>
      </c>
      <c r="H722" s="147">
        <v>13.7</v>
      </c>
      <c r="I722" s="148"/>
      <c r="L722" s="144"/>
      <c r="M722" s="149"/>
      <c r="T722" s="150"/>
      <c r="AT722" s="145" t="s">
        <v>166</v>
      </c>
      <c r="AU722" s="145" t="s">
        <v>6</v>
      </c>
      <c r="AV722" s="11" t="s">
        <v>85</v>
      </c>
      <c r="AW722" s="11" t="s">
        <v>31</v>
      </c>
      <c r="AX722" s="11" t="s">
        <v>76</v>
      </c>
      <c r="AY722" s="145" t="s">
        <v>159</v>
      </c>
    </row>
    <row r="723" spans="2:65" s="10" customFormat="1">
      <c r="B723" s="137"/>
      <c r="D723" s="138" t="s">
        <v>166</v>
      </c>
      <c r="E723" s="139" t="s">
        <v>1</v>
      </c>
      <c r="F723" s="140" t="s">
        <v>782</v>
      </c>
      <c r="H723" s="139" t="s">
        <v>1</v>
      </c>
      <c r="I723" s="141"/>
      <c r="L723" s="137"/>
      <c r="M723" s="142"/>
      <c r="T723" s="143"/>
      <c r="AT723" s="139" t="s">
        <v>166</v>
      </c>
      <c r="AU723" s="139" t="s">
        <v>6</v>
      </c>
      <c r="AV723" s="10" t="s">
        <v>6</v>
      </c>
      <c r="AW723" s="10" t="s">
        <v>31</v>
      </c>
      <c r="AX723" s="10" t="s">
        <v>76</v>
      </c>
      <c r="AY723" s="139" t="s">
        <v>159</v>
      </c>
    </row>
    <row r="724" spans="2:65" s="10" customFormat="1">
      <c r="B724" s="137"/>
      <c r="D724" s="138" t="s">
        <v>166</v>
      </c>
      <c r="E724" s="139" t="s">
        <v>1</v>
      </c>
      <c r="F724" s="140" t="s">
        <v>833</v>
      </c>
      <c r="H724" s="139" t="s">
        <v>1</v>
      </c>
      <c r="I724" s="141"/>
      <c r="L724" s="137"/>
      <c r="M724" s="142"/>
      <c r="T724" s="143"/>
      <c r="AT724" s="139" t="s">
        <v>166</v>
      </c>
      <c r="AU724" s="139" t="s">
        <v>6</v>
      </c>
      <c r="AV724" s="10" t="s">
        <v>6</v>
      </c>
      <c r="AW724" s="10" t="s">
        <v>31</v>
      </c>
      <c r="AX724" s="10" t="s">
        <v>76</v>
      </c>
      <c r="AY724" s="139" t="s">
        <v>159</v>
      </c>
    </row>
    <row r="725" spans="2:65" s="11" customFormat="1">
      <c r="B725" s="144"/>
      <c r="D725" s="138" t="s">
        <v>166</v>
      </c>
      <c r="E725" s="145" t="s">
        <v>1</v>
      </c>
      <c r="F725" s="146" t="s">
        <v>842</v>
      </c>
      <c r="H725" s="147">
        <v>17.399999999999999</v>
      </c>
      <c r="I725" s="148"/>
      <c r="L725" s="144"/>
      <c r="M725" s="149"/>
      <c r="T725" s="150"/>
      <c r="AT725" s="145" t="s">
        <v>166</v>
      </c>
      <c r="AU725" s="145" t="s">
        <v>6</v>
      </c>
      <c r="AV725" s="11" t="s">
        <v>85</v>
      </c>
      <c r="AW725" s="11" t="s">
        <v>31</v>
      </c>
      <c r="AX725" s="11" t="s">
        <v>76</v>
      </c>
      <c r="AY725" s="145" t="s">
        <v>159</v>
      </c>
    </row>
    <row r="726" spans="2:65" s="10" customFormat="1">
      <c r="B726" s="137"/>
      <c r="D726" s="138" t="s">
        <v>166</v>
      </c>
      <c r="E726" s="139" t="s">
        <v>1</v>
      </c>
      <c r="F726" s="140" t="s">
        <v>784</v>
      </c>
      <c r="H726" s="139" t="s">
        <v>1</v>
      </c>
      <c r="I726" s="141"/>
      <c r="L726" s="137"/>
      <c r="M726" s="142"/>
      <c r="T726" s="143"/>
      <c r="AT726" s="139" t="s">
        <v>166</v>
      </c>
      <c r="AU726" s="139" t="s">
        <v>6</v>
      </c>
      <c r="AV726" s="10" t="s">
        <v>6</v>
      </c>
      <c r="AW726" s="10" t="s">
        <v>31</v>
      </c>
      <c r="AX726" s="10" t="s">
        <v>76</v>
      </c>
      <c r="AY726" s="139" t="s">
        <v>159</v>
      </c>
    </row>
    <row r="727" spans="2:65" s="10" customFormat="1">
      <c r="B727" s="137"/>
      <c r="D727" s="138" t="s">
        <v>166</v>
      </c>
      <c r="E727" s="139" t="s">
        <v>1</v>
      </c>
      <c r="F727" s="140" t="s">
        <v>833</v>
      </c>
      <c r="H727" s="139" t="s">
        <v>1</v>
      </c>
      <c r="I727" s="141"/>
      <c r="L727" s="137"/>
      <c r="M727" s="142"/>
      <c r="T727" s="143"/>
      <c r="AT727" s="139" t="s">
        <v>166</v>
      </c>
      <c r="AU727" s="139" t="s">
        <v>6</v>
      </c>
      <c r="AV727" s="10" t="s">
        <v>6</v>
      </c>
      <c r="AW727" s="10" t="s">
        <v>31</v>
      </c>
      <c r="AX727" s="10" t="s">
        <v>76</v>
      </c>
      <c r="AY727" s="139" t="s">
        <v>159</v>
      </c>
    </row>
    <row r="728" spans="2:65" s="11" customFormat="1">
      <c r="B728" s="144"/>
      <c r="D728" s="138" t="s">
        <v>166</v>
      </c>
      <c r="E728" s="145" t="s">
        <v>1</v>
      </c>
      <c r="F728" s="146" t="s">
        <v>843</v>
      </c>
      <c r="H728" s="147">
        <v>16.8</v>
      </c>
      <c r="I728" s="148"/>
      <c r="L728" s="144"/>
      <c r="M728" s="149"/>
      <c r="T728" s="150"/>
      <c r="AT728" s="145" t="s">
        <v>166</v>
      </c>
      <c r="AU728" s="145" t="s">
        <v>6</v>
      </c>
      <c r="AV728" s="11" t="s">
        <v>85</v>
      </c>
      <c r="AW728" s="11" t="s">
        <v>31</v>
      </c>
      <c r="AX728" s="11" t="s">
        <v>76</v>
      </c>
      <c r="AY728" s="145" t="s">
        <v>159</v>
      </c>
    </row>
    <row r="729" spans="2:65" s="10" customFormat="1">
      <c r="B729" s="137"/>
      <c r="D729" s="138" t="s">
        <v>166</v>
      </c>
      <c r="E729" s="139" t="s">
        <v>1</v>
      </c>
      <c r="F729" s="140" t="s">
        <v>786</v>
      </c>
      <c r="H729" s="139" t="s">
        <v>1</v>
      </c>
      <c r="I729" s="141"/>
      <c r="L729" s="137"/>
      <c r="M729" s="142"/>
      <c r="T729" s="143"/>
      <c r="AT729" s="139" t="s">
        <v>166</v>
      </c>
      <c r="AU729" s="139" t="s">
        <v>6</v>
      </c>
      <c r="AV729" s="10" t="s">
        <v>6</v>
      </c>
      <c r="AW729" s="10" t="s">
        <v>31</v>
      </c>
      <c r="AX729" s="10" t="s">
        <v>76</v>
      </c>
      <c r="AY729" s="139" t="s">
        <v>159</v>
      </c>
    </row>
    <row r="730" spans="2:65" s="10" customFormat="1">
      <c r="B730" s="137"/>
      <c r="D730" s="138" t="s">
        <v>166</v>
      </c>
      <c r="E730" s="139" t="s">
        <v>1</v>
      </c>
      <c r="F730" s="140" t="s">
        <v>822</v>
      </c>
      <c r="H730" s="139" t="s">
        <v>1</v>
      </c>
      <c r="I730" s="141"/>
      <c r="L730" s="137"/>
      <c r="M730" s="142"/>
      <c r="T730" s="143"/>
      <c r="AT730" s="139" t="s">
        <v>166</v>
      </c>
      <c r="AU730" s="139" t="s">
        <v>6</v>
      </c>
      <c r="AV730" s="10" t="s">
        <v>6</v>
      </c>
      <c r="AW730" s="10" t="s">
        <v>31</v>
      </c>
      <c r="AX730" s="10" t="s">
        <v>76</v>
      </c>
      <c r="AY730" s="139" t="s">
        <v>159</v>
      </c>
    </row>
    <row r="731" spans="2:65" s="11" customFormat="1">
      <c r="B731" s="144"/>
      <c r="D731" s="138" t="s">
        <v>166</v>
      </c>
      <c r="E731" s="145" t="s">
        <v>1</v>
      </c>
      <c r="F731" s="146" t="s">
        <v>168</v>
      </c>
      <c r="H731" s="147">
        <v>6</v>
      </c>
      <c r="I731" s="148"/>
      <c r="L731" s="144"/>
      <c r="M731" s="149"/>
      <c r="T731" s="150"/>
      <c r="AT731" s="145" t="s">
        <v>166</v>
      </c>
      <c r="AU731" s="145" t="s">
        <v>6</v>
      </c>
      <c r="AV731" s="11" t="s">
        <v>85</v>
      </c>
      <c r="AW731" s="11" t="s">
        <v>31</v>
      </c>
      <c r="AX731" s="11" t="s">
        <v>76</v>
      </c>
      <c r="AY731" s="145" t="s">
        <v>159</v>
      </c>
    </row>
    <row r="732" spans="2:65" s="10" customFormat="1">
      <c r="B732" s="137"/>
      <c r="D732" s="138" t="s">
        <v>166</v>
      </c>
      <c r="E732" s="139" t="s">
        <v>1</v>
      </c>
      <c r="F732" s="140" t="s">
        <v>833</v>
      </c>
      <c r="H732" s="139" t="s">
        <v>1</v>
      </c>
      <c r="I732" s="141"/>
      <c r="L732" s="137"/>
      <c r="M732" s="142"/>
      <c r="T732" s="143"/>
      <c r="AT732" s="139" t="s">
        <v>166</v>
      </c>
      <c r="AU732" s="139" t="s">
        <v>6</v>
      </c>
      <c r="AV732" s="10" t="s">
        <v>6</v>
      </c>
      <c r="AW732" s="10" t="s">
        <v>31</v>
      </c>
      <c r="AX732" s="10" t="s">
        <v>76</v>
      </c>
      <c r="AY732" s="139" t="s">
        <v>159</v>
      </c>
    </row>
    <row r="733" spans="2:65" s="11" customFormat="1">
      <c r="B733" s="144"/>
      <c r="D733" s="138" t="s">
        <v>166</v>
      </c>
      <c r="E733" s="145" t="s">
        <v>1</v>
      </c>
      <c r="F733" s="146" t="s">
        <v>844</v>
      </c>
      <c r="H733" s="147">
        <v>14</v>
      </c>
      <c r="I733" s="148"/>
      <c r="L733" s="144"/>
      <c r="M733" s="149"/>
      <c r="T733" s="150"/>
      <c r="AT733" s="145" t="s">
        <v>166</v>
      </c>
      <c r="AU733" s="145" t="s">
        <v>6</v>
      </c>
      <c r="AV733" s="11" t="s">
        <v>85</v>
      </c>
      <c r="AW733" s="11" t="s">
        <v>31</v>
      </c>
      <c r="AX733" s="11" t="s">
        <v>76</v>
      </c>
      <c r="AY733" s="145" t="s">
        <v>159</v>
      </c>
    </row>
    <row r="734" spans="2:65" s="12" customFormat="1">
      <c r="B734" s="151"/>
      <c r="D734" s="138" t="s">
        <v>166</v>
      </c>
      <c r="E734" s="152" t="s">
        <v>1</v>
      </c>
      <c r="F734" s="153" t="s">
        <v>171</v>
      </c>
      <c r="H734" s="154">
        <v>171</v>
      </c>
      <c r="I734" s="155"/>
      <c r="L734" s="151"/>
      <c r="M734" s="156"/>
      <c r="T734" s="157"/>
      <c r="AT734" s="152" t="s">
        <v>166</v>
      </c>
      <c r="AU734" s="152" t="s">
        <v>6</v>
      </c>
      <c r="AV734" s="12" t="s">
        <v>164</v>
      </c>
      <c r="AW734" s="12" t="s">
        <v>31</v>
      </c>
      <c r="AX734" s="12" t="s">
        <v>6</v>
      </c>
      <c r="AY734" s="152" t="s">
        <v>159</v>
      </c>
    </row>
    <row r="735" spans="2:65" s="1" customFormat="1" ht="21.75" customHeight="1">
      <c r="B735" s="122"/>
      <c r="C735" s="123" t="s">
        <v>845</v>
      </c>
      <c r="D735" s="123" t="s">
        <v>160</v>
      </c>
      <c r="E735" s="124" t="s">
        <v>846</v>
      </c>
      <c r="F735" s="125" t="s">
        <v>847</v>
      </c>
      <c r="G735" s="126" t="s">
        <v>179</v>
      </c>
      <c r="H735" s="127">
        <v>52.7</v>
      </c>
      <c r="I735" s="128"/>
      <c r="J735" s="129">
        <f>ROUND(I735*H735,0)</f>
        <v>0</v>
      </c>
      <c r="K735" s="130"/>
      <c r="L735" s="29"/>
      <c r="M735" s="131" t="s">
        <v>1</v>
      </c>
      <c r="N735" s="132" t="s">
        <v>41</v>
      </c>
      <c r="P735" s="133">
        <f>O735*H735</f>
        <v>0</v>
      </c>
      <c r="Q735" s="133">
        <v>4.4999999999999997E-3</v>
      </c>
      <c r="R735" s="133">
        <f>Q735*H735</f>
        <v>0.23715</v>
      </c>
      <c r="S735" s="133">
        <v>0</v>
      </c>
      <c r="T735" s="134">
        <f>S735*H735</f>
        <v>0</v>
      </c>
      <c r="AR735" s="135" t="s">
        <v>164</v>
      </c>
      <c r="AT735" s="135" t="s">
        <v>160</v>
      </c>
      <c r="AU735" s="135" t="s">
        <v>6</v>
      </c>
      <c r="AY735" s="15" t="s">
        <v>159</v>
      </c>
      <c r="BE735" s="136">
        <f>IF(N735="základní",J735,0)</f>
        <v>0</v>
      </c>
      <c r="BF735" s="136">
        <f>IF(N735="snížená",J735,0)</f>
        <v>0</v>
      </c>
      <c r="BG735" s="136">
        <f>IF(N735="zákl. přenesená",J735,0)</f>
        <v>0</v>
      </c>
      <c r="BH735" s="136">
        <f>IF(N735="sníž. přenesená",J735,0)</f>
        <v>0</v>
      </c>
      <c r="BI735" s="136">
        <f>IF(N735="nulová",J735,0)</f>
        <v>0</v>
      </c>
      <c r="BJ735" s="15" t="s">
        <v>6</v>
      </c>
      <c r="BK735" s="136">
        <f>ROUND(I735*H735,0)</f>
        <v>0</v>
      </c>
      <c r="BL735" s="15" t="s">
        <v>164</v>
      </c>
      <c r="BM735" s="135" t="s">
        <v>848</v>
      </c>
    </row>
    <row r="736" spans="2:65" s="10" customFormat="1">
      <c r="B736" s="137"/>
      <c r="D736" s="138" t="s">
        <v>166</v>
      </c>
      <c r="E736" s="139" t="s">
        <v>1</v>
      </c>
      <c r="F736" s="140" t="s">
        <v>849</v>
      </c>
      <c r="H736" s="139" t="s">
        <v>1</v>
      </c>
      <c r="I736" s="141"/>
      <c r="L736" s="137"/>
      <c r="M736" s="142"/>
      <c r="T736" s="143"/>
      <c r="AT736" s="139" t="s">
        <v>166</v>
      </c>
      <c r="AU736" s="139" t="s">
        <v>6</v>
      </c>
      <c r="AV736" s="10" t="s">
        <v>6</v>
      </c>
      <c r="AW736" s="10" t="s">
        <v>31</v>
      </c>
      <c r="AX736" s="10" t="s">
        <v>76</v>
      </c>
      <c r="AY736" s="139" t="s">
        <v>159</v>
      </c>
    </row>
    <row r="737" spans="2:51" s="10" customFormat="1">
      <c r="B737" s="137"/>
      <c r="D737" s="138" t="s">
        <v>166</v>
      </c>
      <c r="E737" s="139" t="s">
        <v>1</v>
      </c>
      <c r="F737" s="140" t="s">
        <v>821</v>
      </c>
      <c r="H737" s="139" t="s">
        <v>1</v>
      </c>
      <c r="I737" s="141"/>
      <c r="L737" s="137"/>
      <c r="M737" s="142"/>
      <c r="T737" s="143"/>
      <c r="AT737" s="139" t="s">
        <v>166</v>
      </c>
      <c r="AU737" s="139" t="s">
        <v>6</v>
      </c>
      <c r="AV737" s="10" t="s">
        <v>6</v>
      </c>
      <c r="AW737" s="10" t="s">
        <v>31</v>
      </c>
      <c r="AX737" s="10" t="s">
        <v>76</v>
      </c>
      <c r="AY737" s="139" t="s">
        <v>159</v>
      </c>
    </row>
    <row r="738" spans="2:51" s="11" customFormat="1">
      <c r="B738" s="144"/>
      <c r="D738" s="138" t="s">
        <v>166</v>
      </c>
      <c r="E738" s="145" t="s">
        <v>1</v>
      </c>
      <c r="F738" s="146" t="s">
        <v>823</v>
      </c>
      <c r="H738" s="147">
        <v>7.1</v>
      </c>
      <c r="I738" s="148"/>
      <c r="L738" s="144"/>
      <c r="M738" s="149"/>
      <c r="T738" s="150"/>
      <c r="AT738" s="145" t="s">
        <v>166</v>
      </c>
      <c r="AU738" s="145" t="s">
        <v>6</v>
      </c>
      <c r="AV738" s="11" t="s">
        <v>85</v>
      </c>
      <c r="AW738" s="11" t="s">
        <v>31</v>
      </c>
      <c r="AX738" s="11" t="s">
        <v>76</v>
      </c>
      <c r="AY738" s="145" t="s">
        <v>159</v>
      </c>
    </row>
    <row r="739" spans="2:51" s="10" customFormat="1">
      <c r="B739" s="137"/>
      <c r="D739" s="138" t="s">
        <v>166</v>
      </c>
      <c r="E739" s="139" t="s">
        <v>1</v>
      </c>
      <c r="F739" s="140" t="s">
        <v>828</v>
      </c>
      <c r="H739" s="139" t="s">
        <v>1</v>
      </c>
      <c r="I739" s="141"/>
      <c r="L739" s="137"/>
      <c r="M739" s="142"/>
      <c r="T739" s="143"/>
      <c r="AT739" s="139" t="s">
        <v>166</v>
      </c>
      <c r="AU739" s="139" t="s">
        <v>6</v>
      </c>
      <c r="AV739" s="10" t="s">
        <v>6</v>
      </c>
      <c r="AW739" s="10" t="s">
        <v>31</v>
      </c>
      <c r="AX739" s="10" t="s">
        <v>76</v>
      </c>
      <c r="AY739" s="139" t="s">
        <v>159</v>
      </c>
    </row>
    <row r="740" spans="2:51" s="11" customFormat="1">
      <c r="B740" s="144"/>
      <c r="D740" s="138" t="s">
        <v>166</v>
      </c>
      <c r="E740" s="145" t="s">
        <v>1</v>
      </c>
      <c r="F740" s="146" t="s">
        <v>829</v>
      </c>
      <c r="H740" s="147">
        <v>4.2</v>
      </c>
      <c r="I740" s="148"/>
      <c r="L740" s="144"/>
      <c r="M740" s="149"/>
      <c r="T740" s="150"/>
      <c r="AT740" s="145" t="s">
        <v>166</v>
      </c>
      <c r="AU740" s="145" t="s">
        <v>6</v>
      </c>
      <c r="AV740" s="11" t="s">
        <v>85</v>
      </c>
      <c r="AW740" s="11" t="s">
        <v>31</v>
      </c>
      <c r="AX740" s="11" t="s">
        <v>76</v>
      </c>
      <c r="AY740" s="145" t="s">
        <v>159</v>
      </c>
    </row>
    <row r="741" spans="2:51" s="10" customFormat="1">
      <c r="B741" s="137"/>
      <c r="D741" s="138" t="s">
        <v>166</v>
      </c>
      <c r="E741" s="139" t="s">
        <v>1</v>
      </c>
      <c r="F741" s="140" t="s">
        <v>360</v>
      </c>
      <c r="H741" s="139" t="s">
        <v>1</v>
      </c>
      <c r="I741" s="141"/>
      <c r="L741" s="137"/>
      <c r="M741" s="142"/>
      <c r="T741" s="143"/>
      <c r="AT741" s="139" t="s">
        <v>166</v>
      </c>
      <c r="AU741" s="139" t="s">
        <v>6</v>
      </c>
      <c r="AV741" s="10" t="s">
        <v>6</v>
      </c>
      <c r="AW741" s="10" t="s">
        <v>31</v>
      </c>
      <c r="AX741" s="10" t="s">
        <v>76</v>
      </c>
      <c r="AY741" s="139" t="s">
        <v>159</v>
      </c>
    </row>
    <row r="742" spans="2:51" s="11" customFormat="1">
      <c r="B742" s="144"/>
      <c r="D742" s="138" t="s">
        <v>166</v>
      </c>
      <c r="E742" s="145" t="s">
        <v>1</v>
      </c>
      <c r="F742" s="146" t="s">
        <v>831</v>
      </c>
      <c r="H742" s="147">
        <v>11.7</v>
      </c>
      <c r="I742" s="148"/>
      <c r="L742" s="144"/>
      <c r="M742" s="149"/>
      <c r="T742" s="150"/>
      <c r="AT742" s="145" t="s">
        <v>166</v>
      </c>
      <c r="AU742" s="145" t="s">
        <v>6</v>
      </c>
      <c r="AV742" s="11" t="s">
        <v>85</v>
      </c>
      <c r="AW742" s="11" t="s">
        <v>31</v>
      </c>
      <c r="AX742" s="11" t="s">
        <v>76</v>
      </c>
      <c r="AY742" s="145" t="s">
        <v>159</v>
      </c>
    </row>
    <row r="743" spans="2:51" s="10" customFormat="1">
      <c r="B743" s="137"/>
      <c r="D743" s="138" t="s">
        <v>166</v>
      </c>
      <c r="E743" s="139" t="s">
        <v>1</v>
      </c>
      <c r="F743" s="140" t="s">
        <v>169</v>
      </c>
      <c r="H743" s="139" t="s">
        <v>1</v>
      </c>
      <c r="I743" s="141"/>
      <c r="L743" s="137"/>
      <c r="M743" s="142"/>
      <c r="T743" s="143"/>
      <c r="AT743" s="139" t="s">
        <v>166</v>
      </c>
      <c r="AU743" s="139" t="s">
        <v>6</v>
      </c>
      <c r="AV743" s="10" t="s">
        <v>6</v>
      </c>
      <c r="AW743" s="10" t="s">
        <v>31</v>
      </c>
      <c r="AX743" s="10" t="s">
        <v>76</v>
      </c>
      <c r="AY743" s="139" t="s">
        <v>159</v>
      </c>
    </row>
    <row r="744" spans="2:51" s="10" customFormat="1">
      <c r="B744" s="137"/>
      <c r="D744" s="138" t="s">
        <v>166</v>
      </c>
      <c r="E744" s="139" t="s">
        <v>1</v>
      </c>
      <c r="F744" s="140" t="s">
        <v>776</v>
      </c>
      <c r="H744" s="139" t="s">
        <v>1</v>
      </c>
      <c r="I744" s="141"/>
      <c r="L744" s="137"/>
      <c r="M744" s="142"/>
      <c r="T744" s="143"/>
      <c r="AT744" s="139" t="s">
        <v>166</v>
      </c>
      <c r="AU744" s="139" t="s">
        <v>6</v>
      </c>
      <c r="AV744" s="10" t="s">
        <v>6</v>
      </c>
      <c r="AW744" s="10" t="s">
        <v>31</v>
      </c>
      <c r="AX744" s="10" t="s">
        <v>76</v>
      </c>
      <c r="AY744" s="139" t="s">
        <v>159</v>
      </c>
    </row>
    <row r="745" spans="2:51" s="11" customFormat="1">
      <c r="B745" s="144"/>
      <c r="D745" s="138" t="s">
        <v>166</v>
      </c>
      <c r="E745" s="145" t="s">
        <v>1</v>
      </c>
      <c r="F745" s="146" t="s">
        <v>832</v>
      </c>
      <c r="H745" s="147">
        <v>5.0999999999999996</v>
      </c>
      <c r="I745" s="148"/>
      <c r="L745" s="144"/>
      <c r="M745" s="149"/>
      <c r="T745" s="150"/>
      <c r="AT745" s="145" t="s">
        <v>166</v>
      </c>
      <c r="AU745" s="145" t="s">
        <v>6</v>
      </c>
      <c r="AV745" s="11" t="s">
        <v>85</v>
      </c>
      <c r="AW745" s="11" t="s">
        <v>31</v>
      </c>
      <c r="AX745" s="11" t="s">
        <v>76</v>
      </c>
      <c r="AY745" s="145" t="s">
        <v>159</v>
      </c>
    </row>
    <row r="746" spans="2:51" s="10" customFormat="1">
      <c r="B746" s="137"/>
      <c r="D746" s="138" t="s">
        <v>166</v>
      </c>
      <c r="E746" s="139" t="s">
        <v>1</v>
      </c>
      <c r="F746" s="140" t="s">
        <v>778</v>
      </c>
      <c r="H746" s="139" t="s">
        <v>1</v>
      </c>
      <c r="I746" s="141"/>
      <c r="L746" s="137"/>
      <c r="M746" s="142"/>
      <c r="T746" s="143"/>
      <c r="AT746" s="139" t="s">
        <v>166</v>
      </c>
      <c r="AU746" s="139" t="s">
        <v>6</v>
      </c>
      <c r="AV746" s="10" t="s">
        <v>6</v>
      </c>
      <c r="AW746" s="10" t="s">
        <v>31</v>
      </c>
      <c r="AX746" s="10" t="s">
        <v>76</v>
      </c>
      <c r="AY746" s="139" t="s">
        <v>159</v>
      </c>
    </row>
    <row r="747" spans="2:51" s="11" customFormat="1">
      <c r="B747" s="144"/>
      <c r="D747" s="138" t="s">
        <v>166</v>
      </c>
      <c r="E747" s="145" t="s">
        <v>1</v>
      </c>
      <c r="F747" s="146" t="s">
        <v>835</v>
      </c>
      <c r="H747" s="147">
        <v>5.4</v>
      </c>
      <c r="I747" s="148"/>
      <c r="L747" s="144"/>
      <c r="M747" s="149"/>
      <c r="T747" s="150"/>
      <c r="AT747" s="145" t="s">
        <v>166</v>
      </c>
      <c r="AU747" s="145" t="s">
        <v>6</v>
      </c>
      <c r="AV747" s="11" t="s">
        <v>85</v>
      </c>
      <c r="AW747" s="11" t="s">
        <v>31</v>
      </c>
      <c r="AX747" s="11" t="s">
        <v>76</v>
      </c>
      <c r="AY747" s="145" t="s">
        <v>159</v>
      </c>
    </row>
    <row r="748" spans="2:51" s="10" customFormat="1">
      <c r="B748" s="137"/>
      <c r="D748" s="138" t="s">
        <v>166</v>
      </c>
      <c r="E748" s="139" t="s">
        <v>1</v>
      </c>
      <c r="F748" s="140" t="s">
        <v>837</v>
      </c>
      <c r="H748" s="139" t="s">
        <v>1</v>
      </c>
      <c r="I748" s="141"/>
      <c r="L748" s="137"/>
      <c r="M748" s="142"/>
      <c r="T748" s="143"/>
      <c r="AT748" s="139" t="s">
        <v>166</v>
      </c>
      <c r="AU748" s="139" t="s">
        <v>6</v>
      </c>
      <c r="AV748" s="10" t="s">
        <v>6</v>
      </c>
      <c r="AW748" s="10" t="s">
        <v>31</v>
      </c>
      <c r="AX748" s="10" t="s">
        <v>76</v>
      </c>
      <c r="AY748" s="139" t="s">
        <v>159</v>
      </c>
    </row>
    <row r="749" spans="2:51" s="11" customFormat="1">
      <c r="B749" s="144"/>
      <c r="D749" s="138" t="s">
        <v>166</v>
      </c>
      <c r="E749" s="145" t="s">
        <v>1</v>
      </c>
      <c r="F749" s="146" t="s">
        <v>838</v>
      </c>
      <c r="H749" s="147">
        <v>9.5</v>
      </c>
      <c r="I749" s="148"/>
      <c r="L749" s="144"/>
      <c r="M749" s="149"/>
      <c r="T749" s="150"/>
      <c r="AT749" s="145" t="s">
        <v>166</v>
      </c>
      <c r="AU749" s="145" t="s">
        <v>6</v>
      </c>
      <c r="AV749" s="11" t="s">
        <v>85</v>
      </c>
      <c r="AW749" s="11" t="s">
        <v>31</v>
      </c>
      <c r="AX749" s="11" t="s">
        <v>76</v>
      </c>
      <c r="AY749" s="145" t="s">
        <v>159</v>
      </c>
    </row>
    <row r="750" spans="2:51" s="10" customFormat="1">
      <c r="B750" s="137"/>
      <c r="D750" s="138" t="s">
        <v>166</v>
      </c>
      <c r="E750" s="139" t="s">
        <v>1</v>
      </c>
      <c r="F750" s="140" t="s">
        <v>780</v>
      </c>
      <c r="H750" s="139" t="s">
        <v>1</v>
      </c>
      <c r="I750" s="141"/>
      <c r="L750" s="137"/>
      <c r="M750" s="142"/>
      <c r="T750" s="143"/>
      <c r="AT750" s="139" t="s">
        <v>166</v>
      </c>
      <c r="AU750" s="139" t="s">
        <v>6</v>
      </c>
      <c r="AV750" s="10" t="s">
        <v>6</v>
      </c>
      <c r="AW750" s="10" t="s">
        <v>31</v>
      </c>
      <c r="AX750" s="10" t="s">
        <v>76</v>
      </c>
      <c r="AY750" s="139" t="s">
        <v>159</v>
      </c>
    </row>
    <row r="751" spans="2:51" s="11" customFormat="1">
      <c r="B751" s="144"/>
      <c r="D751" s="138" t="s">
        <v>166</v>
      </c>
      <c r="E751" s="145" t="s">
        <v>1</v>
      </c>
      <c r="F751" s="146" t="s">
        <v>840</v>
      </c>
      <c r="H751" s="147">
        <v>3.7</v>
      </c>
      <c r="I751" s="148"/>
      <c r="L751" s="144"/>
      <c r="M751" s="149"/>
      <c r="T751" s="150"/>
      <c r="AT751" s="145" t="s">
        <v>166</v>
      </c>
      <c r="AU751" s="145" t="s">
        <v>6</v>
      </c>
      <c r="AV751" s="11" t="s">
        <v>85</v>
      </c>
      <c r="AW751" s="11" t="s">
        <v>31</v>
      </c>
      <c r="AX751" s="11" t="s">
        <v>76</v>
      </c>
      <c r="AY751" s="145" t="s">
        <v>159</v>
      </c>
    </row>
    <row r="752" spans="2:51" s="10" customFormat="1">
      <c r="B752" s="137"/>
      <c r="D752" s="138" t="s">
        <v>166</v>
      </c>
      <c r="E752" s="139" t="s">
        <v>1</v>
      </c>
      <c r="F752" s="140" t="s">
        <v>786</v>
      </c>
      <c r="H752" s="139" t="s">
        <v>1</v>
      </c>
      <c r="I752" s="141"/>
      <c r="L752" s="137"/>
      <c r="M752" s="142"/>
      <c r="T752" s="143"/>
      <c r="AT752" s="139" t="s">
        <v>166</v>
      </c>
      <c r="AU752" s="139" t="s">
        <v>6</v>
      </c>
      <c r="AV752" s="10" t="s">
        <v>6</v>
      </c>
      <c r="AW752" s="10" t="s">
        <v>31</v>
      </c>
      <c r="AX752" s="10" t="s">
        <v>76</v>
      </c>
      <c r="AY752" s="139" t="s">
        <v>159</v>
      </c>
    </row>
    <row r="753" spans="2:65" s="11" customFormat="1">
      <c r="B753" s="144"/>
      <c r="D753" s="138" t="s">
        <v>166</v>
      </c>
      <c r="E753" s="145" t="s">
        <v>1</v>
      </c>
      <c r="F753" s="146" t="s">
        <v>168</v>
      </c>
      <c r="H753" s="147">
        <v>6</v>
      </c>
      <c r="I753" s="148"/>
      <c r="L753" s="144"/>
      <c r="M753" s="149"/>
      <c r="T753" s="150"/>
      <c r="AT753" s="145" t="s">
        <v>166</v>
      </c>
      <c r="AU753" s="145" t="s">
        <v>6</v>
      </c>
      <c r="AV753" s="11" t="s">
        <v>85</v>
      </c>
      <c r="AW753" s="11" t="s">
        <v>31</v>
      </c>
      <c r="AX753" s="11" t="s">
        <v>76</v>
      </c>
      <c r="AY753" s="145" t="s">
        <v>159</v>
      </c>
    </row>
    <row r="754" spans="2:65" s="12" customFormat="1">
      <c r="B754" s="151"/>
      <c r="D754" s="138" t="s">
        <v>166</v>
      </c>
      <c r="E754" s="152" t="s">
        <v>1</v>
      </c>
      <c r="F754" s="153" t="s">
        <v>171</v>
      </c>
      <c r="H754" s="154">
        <v>52.7</v>
      </c>
      <c r="I754" s="155"/>
      <c r="L754" s="151"/>
      <c r="M754" s="156"/>
      <c r="T754" s="157"/>
      <c r="AT754" s="152" t="s">
        <v>166</v>
      </c>
      <c r="AU754" s="152" t="s">
        <v>6</v>
      </c>
      <c r="AV754" s="12" t="s">
        <v>164</v>
      </c>
      <c r="AW754" s="12" t="s">
        <v>31</v>
      </c>
      <c r="AX754" s="12" t="s">
        <v>6</v>
      </c>
      <c r="AY754" s="152" t="s">
        <v>159</v>
      </c>
    </row>
    <row r="755" spans="2:65" s="1" customFormat="1" ht="16.5" customHeight="1">
      <c r="B755" s="122"/>
      <c r="C755" s="123" t="s">
        <v>850</v>
      </c>
      <c r="D755" s="123" t="s">
        <v>160</v>
      </c>
      <c r="E755" s="124" t="s">
        <v>851</v>
      </c>
      <c r="F755" s="125" t="s">
        <v>852</v>
      </c>
      <c r="G755" s="126" t="s">
        <v>179</v>
      </c>
      <c r="H755" s="127">
        <v>28.82</v>
      </c>
      <c r="I755" s="128"/>
      <c r="J755" s="129">
        <f>ROUND(I755*H755,0)</f>
        <v>0</v>
      </c>
      <c r="K755" s="130"/>
      <c r="L755" s="29"/>
      <c r="M755" s="131" t="s">
        <v>1</v>
      </c>
      <c r="N755" s="132" t="s">
        <v>41</v>
      </c>
      <c r="P755" s="133">
        <f>O755*H755</f>
        <v>0</v>
      </c>
      <c r="Q755" s="133">
        <v>1.5E-3</v>
      </c>
      <c r="R755" s="133">
        <f>Q755*H755</f>
        <v>4.3230000000000005E-2</v>
      </c>
      <c r="S755" s="133">
        <v>0</v>
      </c>
      <c r="T755" s="134">
        <f>S755*H755</f>
        <v>0</v>
      </c>
      <c r="AR755" s="135" t="s">
        <v>164</v>
      </c>
      <c r="AT755" s="135" t="s">
        <v>160</v>
      </c>
      <c r="AU755" s="135" t="s">
        <v>6</v>
      </c>
      <c r="AY755" s="15" t="s">
        <v>159</v>
      </c>
      <c r="BE755" s="136">
        <f>IF(N755="základní",J755,0)</f>
        <v>0</v>
      </c>
      <c r="BF755" s="136">
        <f>IF(N755="snížená",J755,0)</f>
        <v>0</v>
      </c>
      <c r="BG755" s="136">
        <f>IF(N755="zákl. přenesená",J755,0)</f>
        <v>0</v>
      </c>
      <c r="BH755" s="136">
        <f>IF(N755="sníž. přenesená",J755,0)</f>
        <v>0</v>
      </c>
      <c r="BI755" s="136">
        <f>IF(N755="nulová",J755,0)</f>
        <v>0</v>
      </c>
      <c r="BJ755" s="15" t="s">
        <v>6</v>
      </c>
      <c r="BK755" s="136">
        <f>ROUND(I755*H755,0)</f>
        <v>0</v>
      </c>
      <c r="BL755" s="15" t="s">
        <v>164</v>
      </c>
      <c r="BM755" s="135" t="s">
        <v>853</v>
      </c>
    </row>
    <row r="756" spans="2:65" s="10" customFormat="1">
      <c r="B756" s="137"/>
      <c r="D756" s="138" t="s">
        <v>166</v>
      </c>
      <c r="E756" s="139" t="s">
        <v>1</v>
      </c>
      <c r="F756" s="140" t="s">
        <v>169</v>
      </c>
      <c r="H756" s="139" t="s">
        <v>1</v>
      </c>
      <c r="I756" s="141"/>
      <c r="L756" s="137"/>
      <c r="M756" s="142"/>
      <c r="T756" s="143"/>
      <c r="AT756" s="139" t="s">
        <v>166</v>
      </c>
      <c r="AU756" s="139" t="s">
        <v>6</v>
      </c>
      <c r="AV756" s="10" t="s">
        <v>6</v>
      </c>
      <c r="AW756" s="10" t="s">
        <v>31</v>
      </c>
      <c r="AX756" s="10" t="s">
        <v>76</v>
      </c>
      <c r="AY756" s="139" t="s">
        <v>159</v>
      </c>
    </row>
    <row r="757" spans="2:65" s="10" customFormat="1">
      <c r="B757" s="137"/>
      <c r="D757" s="138" t="s">
        <v>166</v>
      </c>
      <c r="E757" s="139" t="s">
        <v>1</v>
      </c>
      <c r="F757" s="140" t="s">
        <v>854</v>
      </c>
      <c r="H757" s="139" t="s">
        <v>1</v>
      </c>
      <c r="I757" s="141"/>
      <c r="L757" s="137"/>
      <c r="M757" s="142"/>
      <c r="T757" s="143"/>
      <c r="AT757" s="139" t="s">
        <v>166</v>
      </c>
      <c r="AU757" s="139" t="s">
        <v>6</v>
      </c>
      <c r="AV757" s="10" t="s">
        <v>6</v>
      </c>
      <c r="AW757" s="10" t="s">
        <v>31</v>
      </c>
      <c r="AX757" s="10" t="s">
        <v>76</v>
      </c>
      <c r="AY757" s="139" t="s">
        <v>159</v>
      </c>
    </row>
    <row r="758" spans="2:65" s="11" customFormat="1">
      <c r="B758" s="144"/>
      <c r="D758" s="138" t="s">
        <v>166</v>
      </c>
      <c r="E758" s="145" t="s">
        <v>1</v>
      </c>
      <c r="F758" s="146" t="s">
        <v>855</v>
      </c>
      <c r="H758" s="147">
        <v>11.22</v>
      </c>
      <c r="I758" s="148"/>
      <c r="L758" s="144"/>
      <c r="M758" s="149"/>
      <c r="T758" s="150"/>
      <c r="AT758" s="145" t="s">
        <v>166</v>
      </c>
      <c r="AU758" s="145" t="s">
        <v>6</v>
      </c>
      <c r="AV758" s="11" t="s">
        <v>85</v>
      </c>
      <c r="AW758" s="11" t="s">
        <v>31</v>
      </c>
      <c r="AX758" s="11" t="s">
        <v>76</v>
      </c>
      <c r="AY758" s="145" t="s">
        <v>159</v>
      </c>
    </row>
    <row r="759" spans="2:65" s="10" customFormat="1">
      <c r="B759" s="137"/>
      <c r="D759" s="138" t="s">
        <v>166</v>
      </c>
      <c r="E759" s="139" t="s">
        <v>1</v>
      </c>
      <c r="F759" s="140" t="s">
        <v>856</v>
      </c>
      <c r="H759" s="139" t="s">
        <v>1</v>
      </c>
      <c r="I759" s="141"/>
      <c r="L759" s="137"/>
      <c r="M759" s="142"/>
      <c r="T759" s="143"/>
      <c r="AT759" s="139" t="s">
        <v>166</v>
      </c>
      <c r="AU759" s="139" t="s">
        <v>6</v>
      </c>
      <c r="AV759" s="10" t="s">
        <v>6</v>
      </c>
      <c r="AW759" s="10" t="s">
        <v>31</v>
      </c>
      <c r="AX759" s="10" t="s">
        <v>76</v>
      </c>
      <c r="AY759" s="139" t="s">
        <v>159</v>
      </c>
    </row>
    <row r="760" spans="2:65" s="11" customFormat="1">
      <c r="B760" s="144"/>
      <c r="D760" s="138" t="s">
        <v>166</v>
      </c>
      <c r="E760" s="145" t="s">
        <v>1</v>
      </c>
      <c r="F760" s="146" t="s">
        <v>857</v>
      </c>
      <c r="H760" s="147">
        <v>17.600000000000001</v>
      </c>
      <c r="I760" s="148"/>
      <c r="L760" s="144"/>
      <c r="M760" s="149"/>
      <c r="T760" s="150"/>
      <c r="AT760" s="145" t="s">
        <v>166</v>
      </c>
      <c r="AU760" s="145" t="s">
        <v>6</v>
      </c>
      <c r="AV760" s="11" t="s">
        <v>85</v>
      </c>
      <c r="AW760" s="11" t="s">
        <v>31</v>
      </c>
      <c r="AX760" s="11" t="s">
        <v>76</v>
      </c>
      <c r="AY760" s="145" t="s">
        <v>159</v>
      </c>
    </row>
    <row r="761" spans="2:65" s="12" customFormat="1">
      <c r="B761" s="151"/>
      <c r="D761" s="138" t="s">
        <v>166</v>
      </c>
      <c r="E761" s="152" t="s">
        <v>1</v>
      </c>
      <c r="F761" s="153" t="s">
        <v>171</v>
      </c>
      <c r="H761" s="154">
        <v>28.82</v>
      </c>
      <c r="I761" s="155"/>
      <c r="L761" s="151"/>
      <c r="M761" s="156"/>
      <c r="T761" s="157"/>
      <c r="AT761" s="152" t="s">
        <v>166</v>
      </c>
      <c r="AU761" s="152" t="s">
        <v>6</v>
      </c>
      <c r="AV761" s="12" t="s">
        <v>164</v>
      </c>
      <c r="AW761" s="12" t="s">
        <v>31</v>
      </c>
      <c r="AX761" s="12" t="s">
        <v>6</v>
      </c>
      <c r="AY761" s="152" t="s">
        <v>159</v>
      </c>
    </row>
    <row r="762" spans="2:65" s="1" customFormat="1" ht="16.5" customHeight="1">
      <c r="B762" s="122"/>
      <c r="C762" s="123" t="s">
        <v>858</v>
      </c>
      <c r="D762" s="123" t="s">
        <v>160</v>
      </c>
      <c r="E762" s="124" t="s">
        <v>859</v>
      </c>
      <c r="F762" s="125" t="s">
        <v>860</v>
      </c>
      <c r="G762" s="126" t="s">
        <v>179</v>
      </c>
      <c r="H762" s="127">
        <v>23.3</v>
      </c>
      <c r="I762" s="128"/>
      <c r="J762" s="129">
        <f>ROUND(I762*H762,0)</f>
        <v>0</v>
      </c>
      <c r="K762" s="130"/>
      <c r="L762" s="29"/>
      <c r="M762" s="131" t="s">
        <v>1</v>
      </c>
      <c r="N762" s="132" t="s">
        <v>41</v>
      </c>
      <c r="P762" s="133">
        <f>O762*H762</f>
        <v>0</v>
      </c>
      <c r="Q762" s="133">
        <v>5.8700000000000002E-3</v>
      </c>
      <c r="R762" s="133">
        <f>Q762*H762</f>
        <v>0.136771</v>
      </c>
      <c r="S762" s="133">
        <v>0</v>
      </c>
      <c r="T762" s="134">
        <f>S762*H762</f>
        <v>0</v>
      </c>
      <c r="AR762" s="135" t="s">
        <v>164</v>
      </c>
      <c r="AT762" s="135" t="s">
        <v>160</v>
      </c>
      <c r="AU762" s="135" t="s">
        <v>6</v>
      </c>
      <c r="AY762" s="15" t="s">
        <v>159</v>
      </c>
      <c r="BE762" s="136">
        <f>IF(N762="základní",J762,0)</f>
        <v>0</v>
      </c>
      <c r="BF762" s="136">
        <f>IF(N762="snížená",J762,0)</f>
        <v>0</v>
      </c>
      <c r="BG762" s="136">
        <f>IF(N762="zákl. přenesená",J762,0)</f>
        <v>0</v>
      </c>
      <c r="BH762" s="136">
        <f>IF(N762="sníž. přenesená",J762,0)</f>
        <v>0</v>
      </c>
      <c r="BI762" s="136">
        <f>IF(N762="nulová",J762,0)</f>
        <v>0</v>
      </c>
      <c r="BJ762" s="15" t="s">
        <v>6</v>
      </c>
      <c r="BK762" s="136">
        <f>ROUND(I762*H762,0)</f>
        <v>0</v>
      </c>
      <c r="BL762" s="15" t="s">
        <v>164</v>
      </c>
      <c r="BM762" s="135" t="s">
        <v>861</v>
      </c>
    </row>
    <row r="763" spans="2:65" s="10" customFormat="1">
      <c r="B763" s="137"/>
      <c r="D763" s="138" t="s">
        <v>166</v>
      </c>
      <c r="E763" s="139" t="s">
        <v>1</v>
      </c>
      <c r="F763" s="140" t="s">
        <v>167</v>
      </c>
      <c r="H763" s="139" t="s">
        <v>1</v>
      </c>
      <c r="I763" s="141"/>
      <c r="L763" s="137"/>
      <c r="M763" s="142"/>
      <c r="T763" s="143"/>
      <c r="AT763" s="139" t="s">
        <v>166</v>
      </c>
      <c r="AU763" s="139" t="s">
        <v>6</v>
      </c>
      <c r="AV763" s="10" t="s">
        <v>6</v>
      </c>
      <c r="AW763" s="10" t="s">
        <v>31</v>
      </c>
      <c r="AX763" s="10" t="s">
        <v>76</v>
      </c>
      <c r="AY763" s="139" t="s">
        <v>159</v>
      </c>
    </row>
    <row r="764" spans="2:65" s="10" customFormat="1">
      <c r="B764" s="137"/>
      <c r="D764" s="138" t="s">
        <v>166</v>
      </c>
      <c r="E764" s="139" t="s">
        <v>1</v>
      </c>
      <c r="F764" s="140" t="s">
        <v>821</v>
      </c>
      <c r="H764" s="139" t="s">
        <v>1</v>
      </c>
      <c r="I764" s="141"/>
      <c r="L764" s="137"/>
      <c r="M764" s="142"/>
      <c r="T764" s="143"/>
      <c r="AT764" s="139" t="s">
        <v>166</v>
      </c>
      <c r="AU764" s="139" t="s">
        <v>6</v>
      </c>
      <c r="AV764" s="10" t="s">
        <v>6</v>
      </c>
      <c r="AW764" s="10" t="s">
        <v>31</v>
      </c>
      <c r="AX764" s="10" t="s">
        <v>76</v>
      </c>
      <c r="AY764" s="139" t="s">
        <v>159</v>
      </c>
    </row>
    <row r="765" spans="2:65" s="11" customFormat="1">
      <c r="B765" s="144"/>
      <c r="D765" s="138" t="s">
        <v>166</v>
      </c>
      <c r="E765" s="145" t="s">
        <v>1</v>
      </c>
      <c r="F765" s="146" t="s">
        <v>231</v>
      </c>
      <c r="H765" s="147">
        <v>4</v>
      </c>
      <c r="I765" s="148"/>
      <c r="L765" s="144"/>
      <c r="M765" s="149"/>
      <c r="T765" s="150"/>
      <c r="AT765" s="145" t="s">
        <v>166</v>
      </c>
      <c r="AU765" s="145" t="s">
        <v>6</v>
      </c>
      <c r="AV765" s="11" t="s">
        <v>85</v>
      </c>
      <c r="AW765" s="11" t="s">
        <v>31</v>
      </c>
      <c r="AX765" s="11" t="s">
        <v>76</v>
      </c>
      <c r="AY765" s="145" t="s">
        <v>159</v>
      </c>
    </row>
    <row r="766" spans="2:65" s="10" customFormat="1">
      <c r="B766" s="137"/>
      <c r="D766" s="138" t="s">
        <v>166</v>
      </c>
      <c r="E766" s="139" t="s">
        <v>1</v>
      </c>
      <c r="F766" s="140" t="s">
        <v>826</v>
      </c>
      <c r="H766" s="139" t="s">
        <v>1</v>
      </c>
      <c r="I766" s="141"/>
      <c r="L766" s="137"/>
      <c r="M766" s="142"/>
      <c r="T766" s="143"/>
      <c r="AT766" s="139" t="s">
        <v>166</v>
      </c>
      <c r="AU766" s="139" t="s">
        <v>6</v>
      </c>
      <c r="AV766" s="10" t="s">
        <v>6</v>
      </c>
      <c r="AW766" s="10" t="s">
        <v>31</v>
      </c>
      <c r="AX766" s="10" t="s">
        <v>76</v>
      </c>
      <c r="AY766" s="139" t="s">
        <v>159</v>
      </c>
    </row>
    <row r="767" spans="2:65" s="11" customFormat="1">
      <c r="B767" s="144"/>
      <c r="D767" s="138" t="s">
        <v>166</v>
      </c>
      <c r="E767" s="145" t="s">
        <v>1</v>
      </c>
      <c r="F767" s="146" t="s">
        <v>862</v>
      </c>
      <c r="H767" s="147">
        <v>2.2999999999999998</v>
      </c>
      <c r="I767" s="148"/>
      <c r="L767" s="144"/>
      <c r="M767" s="149"/>
      <c r="T767" s="150"/>
      <c r="AT767" s="145" t="s">
        <v>166</v>
      </c>
      <c r="AU767" s="145" t="s">
        <v>6</v>
      </c>
      <c r="AV767" s="11" t="s">
        <v>85</v>
      </c>
      <c r="AW767" s="11" t="s">
        <v>31</v>
      </c>
      <c r="AX767" s="11" t="s">
        <v>76</v>
      </c>
      <c r="AY767" s="145" t="s">
        <v>159</v>
      </c>
    </row>
    <row r="768" spans="2:65" s="10" customFormat="1">
      <c r="B768" s="137"/>
      <c r="D768" s="138" t="s">
        <v>166</v>
      </c>
      <c r="E768" s="139" t="s">
        <v>1</v>
      </c>
      <c r="F768" s="140" t="s">
        <v>828</v>
      </c>
      <c r="H768" s="139" t="s">
        <v>1</v>
      </c>
      <c r="I768" s="141"/>
      <c r="L768" s="137"/>
      <c r="M768" s="142"/>
      <c r="T768" s="143"/>
      <c r="AT768" s="139" t="s">
        <v>166</v>
      </c>
      <c r="AU768" s="139" t="s">
        <v>6</v>
      </c>
      <c r="AV768" s="10" t="s">
        <v>6</v>
      </c>
      <c r="AW768" s="10" t="s">
        <v>31</v>
      </c>
      <c r="AX768" s="10" t="s">
        <v>76</v>
      </c>
      <c r="AY768" s="139" t="s">
        <v>159</v>
      </c>
    </row>
    <row r="769" spans="2:65" s="11" customFormat="1">
      <c r="B769" s="144"/>
      <c r="D769" s="138" t="s">
        <v>166</v>
      </c>
      <c r="E769" s="145" t="s">
        <v>1</v>
      </c>
      <c r="F769" s="146" t="s">
        <v>863</v>
      </c>
      <c r="H769" s="147">
        <v>2.4</v>
      </c>
      <c r="I769" s="148"/>
      <c r="L769" s="144"/>
      <c r="M769" s="149"/>
      <c r="T769" s="150"/>
      <c r="AT769" s="145" t="s">
        <v>166</v>
      </c>
      <c r="AU769" s="145" t="s">
        <v>6</v>
      </c>
      <c r="AV769" s="11" t="s">
        <v>85</v>
      </c>
      <c r="AW769" s="11" t="s">
        <v>31</v>
      </c>
      <c r="AX769" s="11" t="s">
        <v>76</v>
      </c>
      <c r="AY769" s="145" t="s">
        <v>159</v>
      </c>
    </row>
    <row r="770" spans="2:65" s="10" customFormat="1">
      <c r="B770" s="137"/>
      <c r="D770" s="138" t="s">
        <v>166</v>
      </c>
      <c r="E770" s="139" t="s">
        <v>1</v>
      </c>
      <c r="F770" s="140" t="s">
        <v>169</v>
      </c>
      <c r="H770" s="139" t="s">
        <v>1</v>
      </c>
      <c r="I770" s="141"/>
      <c r="L770" s="137"/>
      <c r="M770" s="142"/>
      <c r="T770" s="143"/>
      <c r="AT770" s="139" t="s">
        <v>166</v>
      </c>
      <c r="AU770" s="139" t="s">
        <v>6</v>
      </c>
      <c r="AV770" s="10" t="s">
        <v>6</v>
      </c>
      <c r="AW770" s="10" t="s">
        <v>31</v>
      </c>
      <c r="AX770" s="10" t="s">
        <v>76</v>
      </c>
      <c r="AY770" s="139" t="s">
        <v>159</v>
      </c>
    </row>
    <row r="771" spans="2:65" s="10" customFormat="1">
      <c r="B771" s="137"/>
      <c r="D771" s="138" t="s">
        <v>166</v>
      </c>
      <c r="E771" s="139" t="s">
        <v>1</v>
      </c>
      <c r="F771" s="140" t="s">
        <v>780</v>
      </c>
      <c r="H771" s="139" t="s">
        <v>1</v>
      </c>
      <c r="I771" s="141"/>
      <c r="L771" s="137"/>
      <c r="M771" s="142"/>
      <c r="T771" s="143"/>
      <c r="AT771" s="139" t="s">
        <v>166</v>
      </c>
      <c r="AU771" s="139" t="s">
        <v>6</v>
      </c>
      <c r="AV771" s="10" t="s">
        <v>6</v>
      </c>
      <c r="AW771" s="10" t="s">
        <v>31</v>
      </c>
      <c r="AX771" s="10" t="s">
        <v>76</v>
      </c>
      <c r="AY771" s="139" t="s">
        <v>159</v>
      </c>
    </row>
    <row r="772" spans="2:65" s="11" customFormat="1">
      <c r="B772" s="144"/>
      <c r="D772" s="138" t="s">
        <v>166</v>
      </c>
      <c r="E772" s="145" t="s">
        <v>1</v>
      </c>
      <c r="F772" s="146" t="s">
        <v>840</v>
      </c>
      <c r="H772" s="147">
        <v>3.7</v>
      </c>
      <c r="I772" s="148"/>
      <c r="L772" s="144"/>
      <c r="M772" s="149"/>
      <c r="T772" s="150"/>
      <c r="AT772" s="145" t="s">
        <v>166</v>
      </c>
      <c r="AU772" s="145" t="s">
        <v>6</v>
      </c>
      <c r="AV772" s="11" t="s">
        <v>85</v>
      </c>
      <c r="AW772" s="11" t="s">
        <v>31</v>
      </c>
      <c r="AX772" s="11" t="s">
        <v>76</v>
      </c>
      <c r="AY772" s="145" t="s">
        <v>159</v>
      </c>
    </row>
    <row r="773" spans="2:65" s="10" customFormat="1">
      <c r="B773" s="137"/>
      <c r="D773" s="138" t="s">
        <v>166</v>
      </c>
      <c r="E773" s="139" t="s">
        <v>1</v>
      </c>
      <c r="F773" s="140" t="s">
        <v>782</v>
      </c>
      <c r="H773" s="139" t="s">
        <v>1</v>
      </c>
      <c r="I773" s="141"/>
      <c r="L773" s="137"/>
      <c r="M773" s="142"/>
      <c r="T773" s="143"/>
      <c r="AT773" s="139" t="s">
        <v>166</v>
      </c>
      <c r="AU773" s="139" t="s">
        <v>6</v>
      </c>
      <c r="AV773" s="10" t="s">
        <v>6</v>
      </c>
      <c r="AW773" s="10" t="s">
        <v>31</v>
      </c>
      <c r="AX773" s="10" t="s">
        <v>76</v>
      </c>
      <c r="AY773" s="139" t="s">
        <v>159</v>
      </c>
    </row>
    <row r="774" spans="2:65" s="11" customFormat="1">
      <c r="B774" s="144"/>
      <c r="D774" s="138" t="s">
        <v>166</v>
      </c>
      <c r="E774" s="145" t="s">
        <v>1</v>
      </c>
      <c r="F774" s="146" t="s">
        <v>840</v>
      </c>
      <c r="H774" s="147">
        <v>3.7</v>
      </c>
      <c r="I774" s="148"/>
      <c r="L774" s="144"/>
      <c r="M774" s="149"/>
      <c r="T774" s="150"/>
      <c r="AT774" s="145" t="s">
        <v>166</v>
      </c>
      <c r="AU774" s="145" t="s">
        <v>6</v>
      </c>
      <c r="AV774" s="11" t="s">
        <v>85</v>
      </c>
      <c r="AW774" s="11" t="s">
        <v>31</v>
      </c>
      <c r="AX774" s="11" t="s">
        <v>76</v>
      </c>
      <c r="AY774" s="145" t="s">
        <v>159</v>
      </c>
    </row>
    <row r="775" spans="2:65" s="10" customFormat="1">
      <c r="B775" s="137"/>
      <c r="D775" s="138" t="s">
        <v>166</v>
      </c>
      <c r="E775" s="139" t="s">
        <v>1</v>
      </c>
      <c r="F775" s="140" t="s">
        <v>784</v>
      </c>
      <c r="H775" s="139" t="s">
        <v>1</v>
      </c>
      <c r="I775" s="141"/>
      <c r="L775" s="137"/>
      <c r="M775" s="142"/>
      <c r="T775" s="143"/>
      <c r="AT775" s="139" t="s">
        <v>166</v>
      </c>
      <c r="AU775" s="139" t="s">
        <v>6</v>
      </c>
      <c r="AV775" s="10" t="s">
        <v>6</v>
      </c>
      <c r="AW775" s="10" t="s">
        <v>31</v>
      </c>
      <c r="AX775" s="10" t="s">
        <v>76</v>
      </c>
      <c r="AY775" s="139" t="s">
        <v>159</v>
      </c>
    </row>
    <row r="776" spans="2:65" s="11" customFormat="1">
      <c r="B776" s="144"/>
      <c r="D776" s="138" t="s">
        <v>166</v>
      </c>
      <c r="E776" s="145" t="s">
        <v>1</v>
      </c>
      <c r="F776" s="146" t="s">
        <v>864</v>
      </c>
      <c r="H776" s="147">
        <v>7.2</v>
      </c>
      <c r="I776" s="148"/>
      <c r="L776" s="144"/>
      <c r="M776" s="149"/>
      <c r="T776" s="150"/>
      <c r="AT776" s="145" t="s">
        <v>166</v>
      </c>
      <c r="AU776" s="145" t="s">
        <v>6</v>
      </c>
      <c r="AV776" s="11" t="s">
        <v>85</v>
      </c>
      <c r="AW776" s="11" t="s">
        <v>31</v>
      </c>
      <c r="AX776" s="11" t="s">
        <v>76</v>
      </c>
      <c r="AY776" s="145" t="s">
        <v>159</v>
      </c>
    </row>
    <row r="777" spans="2:65" s="12" customFormat="1">
      <c r="B777" s="151"/>
      <c r="D777" s="138" t="s">
        <v>166</v>
      </c>
      <c r="E777" s="152" t="s">
        <v>1</v>
      </c>
      <c r="F777" s="153" t="s">
        <v>171</v>
      </c>
      <c r="H777" s="154">
        <v>23.299999999999997</v>
      </c>
      <c r="I777" s="155"/>
      <c r="L777" s="151"/>
      <c r="M777" s="156"/>
      <c r="T777" s="157"/>
      <c r="AT777" s="152" t="s">
        <v>166</v>
      </c>
      <c r="AU777" s="152" t="s">
        <v>6</v>
      </c>
      <c r="AV777" s="12" t="s">
        <v>164</v>
      </c>
      <c r="AW777" s="12" t="s">
        <v>31</v>
      </c>
      <c r="AX777" s="12" t="s">
        <v>6</v>
      </c>
      <c r="AY777" s="152" t="s">
        <v>159</v>
      </c>
    </row>
    <row r="778" spans="2:65" s="1" customFormat="1" ht="24" customHeight="1">
      <c r="B778" s="122"/>
      <c r="C778" s="161" t="s">
        <v>865</v>
      </c>
      <c r="D778" s="161" t="s">
        <v>707</v>
      </c>
      <c r="E778" s="162" t="s">
        <v>866</v>
      </c>
      <c r="F778" s="163" t="s">
        <v>2936</v>
      </c>
      <c r="G778" s="164" t="s">
        <v>179</v>
      </c>
      <c r="H778" s="165">
        <v>26.795000000000002</v>
      </c>
      <c r="I778" s="166"/>
      <c r="J778" s="167">
        <f>ROUND(I778*H778,0)</f>
        <v>0</v>
      </c>
      <c r="K778" s="168"/>
      <c r="L778" s="169"/>
      <c r="M778" s="170" t="s">
        <v>1</v>
      </c>
      <c r="N778" s="171" t="s">
        <v>41</v>
      </c>
      <c r="P778" s="133">
        <f>O778*H778</f>
        <v>0</v>
      </c>
      <c r="Q778" s="133">
        <v>2.01E-2</v>
      </c>
      <c r="R778" s="133">
        <f>Q778*H778</f>
        <v>0.53857949999999999</v>
      </c>
      <c r="S778" s="133">
        <v>0</v>
      </c>
      <c r="T778" s="134">
        <f>S778*H778</f>
        <v>0</v>
      </c>
      <c r="AR778" s="135" t="s">
        <v>200</v>
      </c>
      <c r="AT778" s="135" t="s">
        <v>707</v>
      </c>
      <c r="AU778" s="135" t="s">
        <v>6</v>
      </c>
      <c r="AY778" s="15" t="s">
        <v>159</v>
      </c>
      <c r="BE778" s="136">
        <f>IF(N778="základní",J778,0)</f>
        <v>0</v>
      </c>
      <c r="BF778" s="136">
        <f>IF(N778="snížená",J778,0)</f>
        <v>0</v>
      </c>
      <c r="BG778" s="136">
        <f>IF(N778="zákl. přenesená",J778,0)</f>
        <v>0</v>
      </c>
      <c r="BH778" s="136">
        <f>IF(N778="sníž. přenesená",J778,0)</f>
        <v>0</v>
      </c>
      <c r="BI778" s="136">
        <f>IF(N778="nulová",J778,0)</f>
        <v>0</v>
      </c>
      <c r="BJ778" s="15" t="s">
        <v>6</v>
      </c>
      <c r="BK778" s="136">
        <f>ROUND(I778*H778,0)</f>
        <v>0</v>
      </c>
      <c r="BL778" s="15" t="s">
        <v>164</v>
      </c>
      <c r="BM778" s="135" t="s">
        <v>867</v>
      </c>
    </row>
    <row r="779" spans="2:65" s="11" customFormat="1">
      <c r="B779" s="144"/>
      <c r="D779" s="138" t="s">
        <v>166</v>
      </c>
      <c r="E779" s="145" t="s">
        <v>1</v>
      </c>
      <c r="F779" s="146" t="s">
        <v>868</v>
      </c>
      <c r="H779" s="147">
        <v>26.795000000000002</v>
      </c>
      <c r="I779" s="148"/>
      <c r="L779" s="144"/>
      <c r="M779" s="149"/>
      <c r="T779" s="150"/>
      <c r="AT779" s="145" t="s">
        <v>166</v>
      </c>
      <c r="AU779" s="145" t="s">
        <v>6</v>
      </c>
      <c r="AV779" s="11" t="s">
        <v>85</v>
      </c>
      <c r="AW779" s="11" t="s">
        <v>31</v>
      </c>
      <c r="AX779" s="11" t="s">
        <v>6</v>
      </c>
      <c r="AY779" s="145" t="s">
        <v>159</v>
      </c>
    </row>
    <row r="780" spans="2:65" s="1" customFormat="1" ht="16.5" customHeight="1">
      <c r="B780" s="122"/>
      <c r="C780" s="123" t="s">
        <v>869</v>
      </c>
      <c r="D780" s="123" t="s">
        <v>160</v>
      </c>
      <c r="E780" s="124" t="s">
        <v>870</v>
      </c>
      <c r="F780" s="125" t="s">
        <v>871</v>
      </c>
      <c r="G780" s="126" t="s">
        <v>179</v>
      </c>
      <c r="H780" s="127">
        <v>23.6</v>
      </c>
      <c r="I780" s="128"/>
      <c r="J780" s="129">
        <f>ROUND(I780*H780,0)</f>
        <v>0</v>
      </c>
      <c r="K780" s="130"/>
      <c r="L780" s="29"/>
      <c r="M780" s="131" t="s">
        <v>1</v>
      </c>
      <c r="N780" s="132" t="s">
        <v>41</v>
      </c>
      <c r="P780" s="133">
        <f>O780*H780</f>
        <v>0</v>
      </c>
      <c r="Q780" s="133">
        <v>5.5799999999999999E-3</v>
      </c>
      <c r="R780" s="133">
        <f>Q780*H780</f>
        <v>0.131688</v>
      </c>
      <c r="S780" s="133">
        <v>0</v>
      </c>
      <c r="T780" s="134">
        <f>S780*H780</f>
        <v>0</v>
      </c>
      <c r="AR780" s="135" t="s">
        <v>164</v>
      </c>
      <c r="AT780" s="135" t="s">
        <v>160</v>
      </c>
      <c r="AU780" s="135" t="s">
        <v>6</v>
      </c>
      <c r="AY780" s="15" t="s">
        <v>159</v>
      </c>
      <c r="BE780" s="136">
        <f>IF(N780="základní",J780,0)</f>
        <v>0</v>
      </c>
      <c r="BF780" s="136">
        <f>IF(N780="snížená",J780,0)</f>
        <v>0</v>
      </c>
      <c r="BG780" s="136">
        <f>IF(N780="zákl. přenesená",J780,0)</f>
        <v>0</v>
      </c>
      <c r="BH780" s="136">
        <f>IF(N780="sníž. přenesená",J780,0)</f>
        <v>0</v>
      </c>
      <c r="BI780" s="136">
        <f>IF(N780="nulová",J780,0)</f>
        <v>0</v>
      </c>
      <c r="BJ780" s="15" t="s">
        <v>6</v>
      </c>
      <c r="BK780" s="136">
        <f>ROUND(I780*H780,0)</f>
        <v>0</v>
      </c>
      <c r="BL780" s="15" t="s">
        <v>164</v>
      </c>
      <c r="BM780" s="135" t="s">
        <v>872</v>
      </c>
    </row>
    <row r="781" spans="2:65" s="10" customFormat="1">
      <c r="B781" s="137"/>
      <c r="D781" s="138" t="s">
        <v>166</v>
      </c>
      <c r="E781" s="139" t="s">
        <v>1</v>
      </c>
      <c r="F781" s="140" t="s">
        <v>169</v>
      </c>
      <c r="H781" s="139" t="s">
        <v>1</v>
      </c>
      <c r="I781" s="141"/>
      <c r="L781" s="137"/>
      <c r="M781" s="142"/>
      <c r="T781" s="143"/>
      <c r="AT781" s="139" t="s">
        <v>166</v>
      </c>
      <c r="AU781" s="139" t="s">
        <v>6</v>
      </c>
      <c r="AV781" s="10" t="s">
        <v>6</v>
      </c>
      <c r="AW781" s="10" t="s">
        <v>31</v>
      </c>
      <c r="AX781" s="10" t="s">
        <v>76</v>
      </c>
      <c r="AY781" s="139" t="s">
        <v>159</v>
      </c>
    </row>
    <row r="782" spans="2:65" s="10" customFormat="1">
      <c r="B782" s="137"/>
      <c r="D782" s="138" t="s">
        <v>166</v>
      </c>
      <c r="E782" s="139" t="s">
        <v>1</v>
      </c>
      <c r="F782" s="140" t="s">
        <v>776</v>
      </c>
      <c r="H782" s="139" t="s">
        <v>1</v>
      </c>
      <c r="I782" s="141"/>
      <c r="L782" s="137"/>
      <c r="M782" s="142"/>
      <c r="T782" s="143"/>
      <c r="AT782" s="139" t="s">
        <v>166</v>
      </c>
      <c r="AU782" s="139" t="s">
        <v>6</v>
      </c>
      <c r="AV782" s="10" t="s">
        <v>6</v>
      </c>
      <c r="AW782" s="10" t="s">
        <v>31</v>
      </c>
      <c r="AX782" s="10" t="s">
        <v>76</v>
      </c>
      <c r="AY782" s="139" t="s">
        <v>159</v>
      </c>
    </row>
    <row r="783" spans="2:65" s="11" customFormat="1">
      <c r="B783" s="144"/>
      <c r="D783" s="138" t="s">
        <v>166</v>
      </c>
      <c r="E783" s="145" t="s">
        <v>1</v>
      </c>
      <c r="F783" s="146" t="s">
        <v>873</v>
      </c>
      <c r="H783" s="147">
        <v>13.3</v>
      </c>
      <c r="I783" s="148"/>
      <c r="L783" s="144"/>
      <c r="M783" s="149"/>
      <c r="T783" s="150"/>
      <c r="AT783" s="145" t="s">
        <v>166</v>
      </c>
      <c r="AU783" s="145" t="s">
        <v>6</v>
      </c>
      <c r="AV783" s="11" t="s">
        <v>85</v>
      </c>
      <c r="AW783" s="11" t="s">
        <v>31</v>
      </c>
      <c r="AX783" s="11" t="s">
        <v>76</v>
      </c>
      <c r="AY783" s="145" t="s">
        <v>159</v>
      </c>
    </row>
    <row r="784" spans="2:65" s="10" customFormat="1">
      <c r="B784" s="137"/>
      <c r="D784" s="138" t="s">
        <v>166</v>
      </c>
      <c r="E784" s="139" t="s">
        <v>1</v>
      </c>
      <c r="F784" s="140" t="s">
        <v>778</v>
      </c>
      <c r="H784" s="139" t="s">
        <v>1</v>
      </c>
      <c r="I784" s="141"/>
      <c r="L784" s="137"/>
      <c r="M784" s="142"/>
      <c r="T784" s="143"/>
      <c r="AT784" s="139" t="s">
        <v>166</v>
      </c>
      <c r="AU784" s="139" t="s">
        <v>6</v>
      </c>
      <c r="AV784" s="10" t="s">
        <v>6</v>
      </c>
      <c r="AW784" s="10" t="s">
        <v>31</v>
      </c>
      <c r="AX784" s="10" t="s">
        <v>76</v>
      </c>
      <c r="AY784" s="139" t="s">
        <v>159</v>
      </c>
    </row>
    <row r="785" spans="2:65" s="11" customFormat="1">
      <c r="B785" s="144"/>
      <c r="D785" s="138" t="s">
        <v>166</v>
      </c>
      <c r="E785" s="145" t="s">
        <v>1</v>
      </c>
      <c r="F785" s="146" t="s">
        <v>835</v>
      </c>
      <c r="H785" s="147">
        <v>5.4</v>
      </c>
      <c r="I785" s="148"/>
      <c r="L785" s="144"/>
      <c r="M785" s="149"/>
      <c r="T785" s="150"/>
      <c r="AT785" s="145" t="s">
        <v>166</v>
      </c>
      <c r="AU785" s="145" t="s">
        <v>6</v>
      </c>
      <c r="AV785" s="11" t="s">
        <v>85</v>
      </c>
      <c r="AW785" s="11" t="s">
        <v>31</v>
      </c>
      <c r="AX785" s="11" t="s">
        <v>76</v>
      </c>
      <c r="AY785" s="145" t="s">
        <v>159</v>
      </c>
    </row>
    <row r="786" spans="2:65" s="10" customFormat="1">
      <c r="B786" s="137"/>
      <c r="D786" s="138" t="s">
        <v>166</v>
      </c>
      <c r="E786" s="139" t="s">
        <v>1</v>
      </c>
      <c r="F786" s="140" t="s">
        <v>786</v>
      </c>
      <c r="H786" s="139" t="s">
        <v>1</v>
      </c>
      <c r="I786" s="141"/>
      <c r="L786" s="137"/>
      <c r="M786" s="142"/>
      <c r="T786" s="143"/>
      <c r="AT786" s="139" t="s">
        <v>166</v>
      </c>
      <c r="AU786" s="139" t="s">
        <v>6</v>
      </c>
      <c r="AV786" s="10" t="s">
        <v>6</v>
      </c>
      <c r="AW786" s="10" t="s">
        <v>31</v>
      </c>
      <c r="AX786" s="10" t="s">
        <v>76</v>
      </c>
      <c r="AY786" s="139" t="s">
        <v>159</v>
      </c>
    </row>
    <row r="787" spans="2:65" s="11" customFormat="1">
      <c r="B787" s="144"/>
      <c r="D787" s="138" t="s">
        <v>166</v>
      </c>
      <c r="E787" s="145" t="s">
        <v>1</v>
      </c>
      <c r="F787" s="146" t="s">
        <v>874</v>
      </c>
      <c r="H787" s="147">
        <v>4.9000000000000004</v>
      </c>
      <c r="I787" s="148"/>
      <c r="L787" s="144"/>
      <c r="M787" s="149"/>
      <c r="T787" s="150"/>
      <c r="AT787" s="145" t="s">
        <v>166</v>
      </c>
      <c r="AU787" s="145" t="s">
        <v>6</v>
      </c>
      <c r="AV787" s="11" t="s">
        <v>85</v>
      </c>
      <c r="AW787" s="11" t="s">
        <v>31</v>
      </c>
      <c r="AX787" s="11" t="s">
        <v>76</v>
      </c>
      <c r="AY787" s="145" t="s">
        <v>159</v>
      </c>
    </row>
    <row r="788" spans="2:65" s="12" customFormat="1">
      <c r="B788" s="151"/>
      <c r="D788" s="138" t="s">
        <v>166</v>
      </c>
      <c r="E788" s="152" t="s">
        <v>1</v>
      </c>
      <c r="F788" s="153" t="s">
        <v>171</v>
      </c>
      <c r="H788" s="154">
        <v>23.6</v>
      </c>
      <c r="I788" s="155"/>
      <c r="L788" s="151"/>
      <c r="M788" s="156"/>
      <c r="T788" s="157"/>
      <c r="AT788" s="152" t="s">
        <v>166</v>
      </c>
      <c r="AU788" s="152" t="s">
        <v>6</v>
      </c>
      <c r="AV788" s="12" t="s">
        <v>164</v>
      </c>
      <c r="AW788" s="12" t="s">
        <v>31</v>
      </c>
      <c r="AX788" s="12" t="s">
        <v>6</v>
      </c>
      <c r="AY788" s="152" t="s">
        <v>159</v>
      </c>
    </row>
    <row r="789" spans="2:65" s="1" customFormat="1" ht="24.75" customHeight="1">
      <c r="B789" s="122"/>
      <c r="C789" s="161" t="s">
        <v>875</v>
      </c>
      <c r="D789" s="161" t="s">
        <v>707</v>
      </c>
      <c r="E789" s="162" t="s">
        <v>876</v>
      </c>
      <c r="F789" s="163" t="s">
        <v>2937</v>
      </c>
      <c r="G789" s="164" t="s">
        <v>179</v>
      </c>
      <c r="H789" s="165">
        <v>27.14</v>
      </c>
      <c r="I789" s="166"/>
      <c r="J789" s="167">
        <f>ROUND(I789*H789,0)</f>
        <v>0</v>
      </c>
      <c r="K789" s="168"/>
      <c r="L789" s="169"/>
      <c r="M789" s="170" t="s">
        <v>1</v>
      </c>
      <c r="N789" s="171" t="s">
        <v>41</v>
      </c>
      <c r="P789" s="133">
        <f>O789*H789</f>
        <v>0</v>
      </c>
      <c r="Q789" s="133">
        <v>2.01E-2</v>
      </c>
      <c r="R789" s="133">
        <f>Q789*H789</f>
        <v>0.54551400000000005</v>
      </c>
      <c r="S789" s="133">
        <v>0</v>
      </c>
      <c r="T789" s="134">
        <f>S789*H789</f>
        <v>0</v>
      </c>
      <c r="AR789" s="135" t="s">
        <v>200</v>
      </c>
      <c r="AT789" s="135" t="s">
        <v>707</v>
      </c>
      <c r="AU789" s="135" t="s">
        <v>6</v>
      </c>
      <c r="AY789" s="15" t="s">
        <v>159</v>
      </c>
      <c r="BE789" s="136">
        <f>IF(N789="základní",J789,0)</f>
        <v>0</v>
      </c>
      <c r="BF789" s="136">
        <f>IF(N789="snížená",J789,0)</f>
        <v>0</v>
      </c>
      <c r="BG789" s="136">
        <f>IF(N789="zákl. přenesená",J789,0)</f>
        <v>0</v>
      </c>
      <c r="BH789" s="136">
        <f>IF(N789="sníž. přenesená",J789,0)</f>
        <v>0</v>
      </c>
      <c r="BI789" s="136">
        <f>IF(N789="nulová",J789,0)</f>
        <v>0</v>
      </c>
      <c r="BJ789" s="15" t="s">
        <v>6</v>
      </c>
      <c r="BK789" s="136">
        <f>ROUND(I789*H789,0)</f>
        <v>0</v>
      </c>
      <c r="BL789" s="15" t="s">
        <v>164</v>
      </c>
      <c r="BM789" s="135" t="s">
        <v>877</v>
      </c>
    </row>
    <row r="790" spans="2:65" s="11" customFormat="1">
      <c r="B790" s="144"/>
      <c r="D790" s="138" t="s">
        <v>166</v>
      </c>
      <c r="E790" s="145" t="s">
        <v>1</v>
      </c>
      <c r="F790" s="146" t="s">
        <v>878</v>
      </c>
      <c r="H790" s="147">
        <v>27.14</v>
      </c>
      <c r="I790" s="148"/>
      <c r="L790" s="144"/>
      <c r="M790" s="149"/>
      <c r="T790" s="150"/>
      <c r="AT790" s="145" t="s">
        <v>166</v>
      </c>
      <c r="AU790" s="145" t="s">
        <v>6</v>
      </c>
      <c r="AV790" s="11" t="s">
        <v>85</v>
      </c>
      <c r="AW790" s="11" t="s">
        <v>31</v>
      </c>
      <c r="AX790" s="11" t="s">
        <v>6</v>
      </c>
      <c r="AY790" s="145" t="s">
        <v>159</v>
      </c>
    </row>
    <row r="791" spans="2:65" s="1" customFormat="1" ht="24.2" customHeight="1">
      <c r="B791" s="122"/>
      <c r="C791" s="123" t="s">
        <v>879</v>
      </c>
      <c r="D791" s="123" t="s">
        <v>160</v>
      </c>
      <c r="E791" s="124" t="s">
        <v>880</v>
      </c>
      <c r="F791" s="125" t="s">
        <v>881</v>
      </c>
      <c r="G791" s="126" t="s">
        <v>179</v>
      </c>
      <c r="H791" s="127">
        <v>101</v>
      </c>
      <c r="I791" s="128"/>
      <c r="J791" s="129">
        <f>ROUND(I791*H791,0)</f>
        <v>0</v>
      </c>
      <c r="K791" s="130"/>
      <c r="L791" s="29"/>
      <c r="M791" s="131" t="s">
        <v>1</v>
      </c>
      <c r="N791" s="132" t="s">
        <v>41</v>
      </c>
      <c r="P791" s="133">
        <f>O791*H791</f>
        <v>0</v>
      </c>
      <c r="Q791" s="133">
        <v>8.9700000000000005E-3</v>
      </c>
      <c r="R791" s="133">
        <f>Q791*H791</f>
        <v>0.90597000000000005</v>
      </c>
      <c r="S791" s="133">
        <v>0</v>
      </c>
      <c r="T791" s="134">
        <f>S791*H791</f>
        <v>0</v>
      </c>
      <c r="AR791" s="135" t="s">
        <v>164</v>
      </c>
      <c r="AT791" s="135" t="s">
        <v>160</v>
      </c>
      <c r="AU791" s="135" t="s">
        <v>6</v>
      </c>
      <c r="AY791" s="15" t="s">
        <v>159</v>
      </c>
      <c r="BE791" s="136">
        <f>IF(N791="základní",J791,0)</f>
        <v>0</v>
      </c>
      <c r="BF791" s="136">
        <f>IF(N791="snížená",J791,0)</f>
        <v>0</v>
      </c>
      <c r="BG791" s="136">
        <f>IF(N791="zákl. přenesená",J791,0)</f>
        <v>0</v>
      </c>
      <c r="BH791" s="136">
        <f>IF(N791="sníž. přenesená",J791,0)</f>
        <v>0</v>
      </c>
      <c r="BI791" s="136">
        <f>IF(N791="nulová",J791,0)</f>
        <v>0</v>
      </c>
      <c r="BJ791" s="15" t="s">
        <v>6</v>
      </c>
      <c r="BK791" s="136">
        <f>ROUND(I791*H791,0)</f>
        <v>0</v>
      </c>
      <c r="BL791" s="15" t="s">
        <v>164</v>
      </c>
      <c r="BM791" s="135" t="s">
        <v>882</v>
      </c>
    </row>
    <row r="792" spans="2:65" s="10" customFormat="1">
      <c r="B792" s="137"/>
      <c r="D792" s="138" t="s">
        <v>166</v>
      </c>
      <c r="E792" s="139" t="s">
        <v>1</v>
      </c>
      <c r="F792" s="140" t="s">
        <v>167</v>
      </c>
      <c r="H792" s="139" t="s">
        <v>1</v>
      </c>
      <c r="I792" s="141"/>
      <c r="L792" s="137"/>
      <c r="M792" s="142"/>
      <c r="T792" s="143"/>
      <c r="AT792" s="139" t="s">
        <v>166</v>
      </c>
      <c r="AU792" s="139" t="s">
        <v>6</v>
      </c>
      <c r="AV792" s="10" t="s">
        <v>6</v>
      </c>
      <c r="AW792" s="10" t="s">
        <v>31</v>
      </c>
      <c r="AX792" s="10" t="s">
        <v>76</v>
      </c>
      <c r="AY792" s="139" t="s">
        <v>159</v>
      </c>
    </row>
    <row r="793" spans="2:65" s="10" customFormat="1">
      <c r="B793" s="137"/>
      <c r="D793" s="138" t="s">
        <v>166</v>
      </c>
      <c r="E793" s="139" t="s">
        <v>1</v>
      </c>
      <c r="F793" s="140" t="s">
        <v>821</v>
      </c>
      <c r="H793" s="139" t="s">
        <v>1</v>
      </c>
      <c r="I793" s="141"/>
      <c r="L793" s="137"/>
      <c r="M793" s="142"/>
      <c r="T793" s="143"/>
      <c r="AT793" s="139" t="s">
        <v>166</v>
      </c>
      <c r="AU793" s="139" t="s">
        <v>6</v>
      </c>
      <c r="AV793" s="10" t="s">
        <v>6</v>
      </c>
      <c r="AW793" s="10" t="s">
        <v>31</v>
      </c>
      <c r="AX793" s="10" t="s">
        <v>76</v>
      </c>
      <c r="AY793" s="139" t="s">
        <v>159</v>
      </c>
    </row>
    <row r="794" spans="2:65" s="11" customFormat="1">
      <c r="B794" s="144"/>
      <c r="D794" s="138" t="s">
        <v>166</v>
      </c>
      <c r="E794" s="145" t="s">
        <v>1</v>
      </c>
      <c r="F794" s="146" t="s">
        <v>883</v>
      </c>
      <c r="H794" s="147">
        <v>8</v>
      </c>
      <c r="I794" s="148"/>
      <c r="L794" s="144"/>
      <c r="M794" s="149"/>
      <c r="T794" s="150"/>
      <c r="AT794" s="145" t="s">
        <v>166</v>
      </c>
      <c r="AU794" s="145" t="s">
        <v>6</v>
      </c>
      <c r="AV794" s="11" t="s">
        <v>85</v>
      </c>
      <c r="AW794" s="11" t="s">
        <v>31</v>
      </c>
      <c r="AX794" s="11" t="s">
        <v>76</v>
      </c>
      <c r="AY794" s="145" t="s">
        <v>159</v>
      </c>
    </row>
    <row r="795" spans="2:65" s="10" customFormat="1">
      <c r="B795" s="137"/>
      <c r="D795" s="138" t="s">
        <v>166</v>
      </c>
      <c r="E795" s="139" t="s">
        <v>1</v>
      </c>
      <c r="F795" s="140" t="s">
        <v>826</v>
      </c>
      <c r="H795" s="139" t="s">
        <v>1</v>
      </c>
      <c r="I795" s="141"/>
      <c r="L795" s="137"/>
      <c r="M795" s="142"/>
      <c r="T795" s="143"/>
      <c r="AT795" s="139" t="s">
        <v>166</v>
      </c>
      <c r="AU795" s="139" t="s">
        <v>6</v>
      </c>
      <c r="AV795" s="10" t="s">
        <v>6</v>
      </c>
      <c r="AW795" s="10" t="s">
        <v>31</v>
      </c>
      <c r="AX795" s="10" t="s">
        <v>76</v>
      </c>
      <c r="AY795" s="139" t="s">
        <v>159</v>
      </c>
    </row>
    <row r="796" spans="2:65" s="11" customFormat="1">
      <c r="B796" s="144"/>
      <c r="D796" s="138" t="s">
        <v>166</v>
      </c>
      <c r="E796" s="145" t="s">
        <v>1</v>
      </c>
      <c r="F796" s="146" t="s">
        <v>884</v>
      </c>
      <c r="H796" s="147">
        <v>9</v>
      </c>
      <c r="I796" s="148"/>
      <c r="L796" s="144"/>
      <c r="M796" s="149"/>
      <c r="T796" s="150"/>
      <c r="AT796" s="145" t="s">
        <v>166</v>
      </c>
      <c r="AU796" s="145" t="s">
        <v>6</v>
      </c>
      <c r="AV796" s="11" t="s">
        <v>85</v>
      </c>
      <c r="AW796" s="11" t="s">
        <v>31</v>
      </c>
      <c r="AX796" s="11" t="s">
        <v>76</v>
      </c>
      <c r="AY796" s="145" t="s">
        <v>159</v>
      </c>
    </row>
    <row r="797" spans="2:65" s="10" customFormat="1">
      <c r="B797" s="137"/>
      <c r="D797" s="138" t="s">
        <v>166</v>
      </c>
      <c r="E797" s="139" t="s">
        <v>1</v>
      </c>
      <c r="F797" s="140" t="s">
        <v>828</v>
      </c>
      <c r="H797" s="139" t="s">
        <v>1</v>
      </c>
      <c r="I797" s="141"/>
      <c r="L797" s="137"/>
      <c r="M797" s="142"/>
      <c r="T797" s="143"/>
      <c r="AT797" s="139" t="s">
        <v>166</v>
      </c>
      <c r="AU797" s="139" t="s">
        <v>6</v>
      </c>
      <c r="AV797" s="10" t="s">
        <v>6</v>
      </c>
      <c r="AW797" s="10" t="s">
        <v>31</v>
      </c>
      <c r="AX797" s="10" t="s">
        <v>76</v>
      </c>
      <c r="AY797" s="139" t="s">
        <v>159</v>
      </c>
    </row>
    <row r="798" spans="2:65" s="11" customFormat="1">
      <c r="B798" s="144"/>
      <c r="D798" s="138" t="s">
        <v>166</v>
      </c>
      <c r="E798" s="145" t="s">
        <v>1</v>
      </c>
      <c r="F798" s="146" t="s">
        <v>885</v>
      </c>
      <c r="H798" s="147">
        <v>8.9</v>
      </c>
      <c r="I798" s="148"/>
      <c r="L798" s="144"/>
      <c r="M798" s="149"/>
      <c r="T798" s="150"/>
      <c r="AT798" s="145" t="s">
        <v>166</v>
      </c>
      <c r="AU798" s="145" t="s">
        <v>6</v>
      </c>
      <c r="AV798" s="11" t="s">
        <v>85</v>
      </c>
      <c r="AW798" s="11" t="s">
        <v>31</v>
      </c>
      <c r="AX798" s="11" t="s">
        <v>76</v>
      </c>
      <c r="AY798" s="145" t="s">
        <v>159</v>
      </c>
    </row>
    <row r="799" spans="2:65" s="13" customFormat="1">
      <c r="B799" s="172"/>
      <c r="D799" s="138" t="s">
        <v>166</v>
      </c>
      <c r="E799" s="173" t="s">
        <v>1</v>
      </c>
      <c r="F799" s="174" t="s">
        <v>886</v>
      </c>
      <c r="H799" s="175">
        <v>25.9</v>
      </c>
      <c r="I799" s="176"/>
      <c r="L799" s="172"/>
      <c r="M799" s="177"/>
      <c r="T799" s="178"/>
      <c r="AT799" s="173" t="s">
        <v>166</v>
      </c>
      <c r="AU799" s="173" t="s">
        <v>6</v>
      </c>
      <c r="AV799" s="13" t="s">
        <v>176</v>
      </c>
      <c r="AW799" s="13" t="s">
        <v>31</v>
      </c>
      <c r="AX799" s="13" t="s">
        <v>76</v>
      </c>
      <c r="AY799" s="173" t="s">
        <v>159</v>
      </c>
    </row>
    <row r="800" spans="2:65" s="10" customFormat="1">
      <c r="B800" s="137"/>
      <c r="D800" s="138" t="s">
        <v>166</v>
      </c>
      <c r="E800" s="139" t="s">
        <v>1</v>
      </c>
      <c r="F800" s="140" t="s">
        <v>169</v>
      </c>
      <c r="H800" s="139" t="s">
        <v>1</v>
      </c>
      <c r="I800" s="141"/>
      <c r="L800" s="137"/>
      <c r="M800" s="142"/>
      <c r="T800" s="143"/>
      <c r="AT800" s="139" t="s">
        <v>166</v>
      </c>
      <c r="AU800" s="139" t="s">
        <v>6</v>
      </c>
      <c r="AV800" s="10" t="s">
        <v>6</v>
      </c>
      <c r="AW800" s="10" t="s">
        <v>31</v>
      </c>
      <c r="AX800" s="10" t="s">
        <v>76</v>
      </c>
      <c r="AY800" s="139" t="s">
        <v>159</v>
      </c>
    </row>
    <row r="801" spans="2:65" s="10" customFormat="1">
      <c r="B801" s="137"/>
      <c r="D801" s="138" t="s">
        <v>166</v>
      </c>
      <c r="E801" s="139" t="s">
        <v>1</v>
      </c>
      <c r="F801" s="140" t="s">
        <v>776</v>
      </c>
      <c r="H801" s="139" t="s">
        <v>1</v>
      </c>
      <c r="I801" s="141"/>
      <c r="L801" s="137"/>
      <c r="M801" s="142"/>
      <c r="T801" s="143"/>
      <c r="AT801" s="139" t="s">
        <v>166</v>
      </c>
      <c r="AU801" s="139" t="s">
        <v>6</v>
      </c>
      <c r="AV801" s="10" t="s">
        <v>6</v>
      </c>
      <c r="AW801" s="10" t="s">
        <v>31</v>
      </c>
      <c r="AX801" s="10" t="s">
        <v>76</v>
      </c>
      <c r="AY801" s="139" t="s">
        <v>159</v>
      </c>
    </row>
    <row r="802" spans="2:65" s="11" customFormat="1">
      <c r="B802" s="144"/>
      <c r="D802" s="138" t="s">
        <v>166</v>
      </c>
      <c r="E802" s="145" t="s">
        <v>1</v>
      </c>
      <c r="F802" s="146" t="s">
        <v>887</v>
      </c>
      <c r="H802" s="147">
        <v>13.2</v>
      </c>
      <c r="I802" s="148"/>
      <c r="L802" s="144"/>
      <c r="M802" s="149"/>
      <c r="T802" s="150"/>
      <c r="AT802" s="145" t="s">
        <v>166</v>
      </c>
      <c r="AU802" s="145" t="s">
        <v>6</v>
      </c>
      <c r="AV802" s="11" t="s">
        <v>85</v>
      </c>
      <c r="AW802" s="11" t="s">
        <v>31</v>
      </c>
      <c r="AX802" s="11" t="s">
        <v>76</v>
      </c>
      <c r="AY802" s="145" t="s">
        <v>159</v>
      </c>
    </row>
    <row r="803" spans="2:65" s="10" customFormat="1">
      <c r="B803" s="137"/>
      <c r="D803" s="138" t="s">
        <v>166</v>
      </c>
      <c r="E803" s="139" t="s">
        <v>1</v>
      </c>
      <c r="F803" s="140" t="s">
        <v>778</v>
      </c>
      <c r="H803" s="139" t="s">
        <v>1</v>
      </c>
      <c r="I803" s="141"/>
      <c r="L803" s="137"/>
      <c r="M803" s="142"/>
      <c r="T803" s="143"/>
      <c r="AT803" s="139" t="s">
        <v>166</v>
      </c>
      <c r="AU803" s="139" t="s">
        <v>6</v>
      </c>
      <c r="AV803" s="10" t="s">
        <v>6</v>
      </c>
      <c r="AW803" s="10" t="s">
        <v>31</v>
      </c>
      <c r="AX803" s="10" t="s">
        <v>76</v>
      </c>
      <c r="AY803" s="139" t="s">
        <v>159</v>
      </c>
    </row>
    <row r="804" spans="2:65" s="11" customFormat="1">
      <c r="B804" s="144"/>
      <c r="D804" s="138" t="s">
        <v>166</v>
      </c>
      <c r="E804" s="145" t="s">
        <v>1</v>
      </c>
      <c r="F804" s="146" t="s">
        <v>836</v>
      </c>
      <c r="H804" s="147">
        <v>9.8000000000000007</v>
      </c>
      <c r="I804" s="148"/>
      <c r="L804" s="144"/>
      <c r="M804" s="149"/>
      <c r="T804" s="150"/>
      <c r="AT804" s="145" t="s">
        <v>166</v>
      </c>
      <c r="AU804" s="145" t="s">
        <v>6</v>
      </c>
      <c r="AV804" s="11" t="s">
        <v>85</v>
      </c>
      <c r="AW804" s="11" t="s">
        <v>31</v>
      </c>
      <c r="AX804" s="11" t="s">
        <v>76</v>
      </c>
      <c r="AY804" s="145" t="s">
        <v>159</v>
      </c>
    </row>
    <row r="805" spans="2:65" s="10" customFormat="1">
      <c r="B805" s="137"/>
      <c r="D805" s="138" t="s">
        <v>166</v>
      </c>
      <c r="E805" s="139" t="s">
        <v>1</v>
      </c>
      <c r="F805" s="140" t="s">
        <v>780</v>
      </c>
      <c r="H805" s="139" t="s">
        <v>1</v>
      </c>
      <c r="I805" s="141"/>
      <c r="L805" s="137"/>
      <c r="M805" s="142"/>
      <c r="T805" s="143"/>
      <c r="AT805" s="139" t="s">
        <v>166</v>
      </c>
      <c r="AU805" s="139" t="s">
        <v>6</v>
      </c>
      <c r="AV805" s="10" t="s">
        <v>6</v>
      </c>
      <c r="AW805" s="10" t="s">
        <v>31</v>
      </c>
      <c r="AX805" s="10" t="s">
        <v>76</v>
      </c>
      <c r="AY805" s="139" t="s">
        <v>159</v>
      </c>
    </row>
    <row r="806" spans="2:65" s="11" customFormat="1">
      <c r="B806" s="144"/>
      <c r="D806" s="138" t="s">
        <v>166</v>
      </c>
      <c r="E806" s="145" t="s">
        <v>1</v>
      </c>
      <c r="F806" s="146" t="s">
        <v>841</v>
      </c>
      <c r="H806" s="147">
        <v>13.7</v>
      </c>
      <c r="I806" s="148"/>
      <c r="L806" s="144"/>
      <c r="M806" s="149"/>
      <c r="T806" s="150"/>
      <c r="AT806" s="145" t="s">
        <v>166</v>
      </c>
      <c r="AU806" s="145" t="s">
        <v>6</v>
      </c>
      <c r="AV806" s="11" t="s">
        <v>85</v>
      </c>
      <c r="AW806" s="11" t="s">
        <v>31</v>
      </c>
      <c r="AX806" s="11" t="s">
        <v>76</v>
      </c>
      <c r="AY806" s="145" t="s">
        <v>159</v>
      </c>
    </row>
    <row r="807" spans="2:65" s="10" customFormat="1">
      <c r="B807" s="137"/>
      <c r="D807" s="138" t="s">
        <v>166</v>
      </c>
      <c r="E807" s="139" t="s">
        <v>1</v>
      </c>
      <c r="F807" s="140" t="s">
        <v>782</v>
      </c>
      <c r="H807" s="139" t="s">
        <v>1</v>
      </c>
      <c r="I807" s="141"/>
      <c r="L807" s="137"/>
      <c r="M807" s="142"/>
      <c r="T807" s="143"/>
      <c r="AT807" s="139" t="s">
        <v>166</v>
      </c>
      <c r="AU807" s="139" t="s">
        <v>6</v>
      </c>
      <c r="AV807" s="10" t="s">
        <v>6</v>
      </c>
      <c r="AW807" s="10" t="s">
        <v>31</v>
      </c>
      <c r="AX807" s="10" t="s">
        <v>76</v>
      </c>
      <c r="AY807" s="139" t="s">
        <v>159</v>
      </c>
    </row>
    <row r="808" spans="2:65" s="11" customFormat="1">
      <c r="B808" s="144"/>
      <c r="D808" s="138" t="s">
        <v>166</v>
      </c>
      <c r="E808" s="145" t="s">
        <v>1</v>
      </c>
      <c r="F808" s="146" t="s">
        <v>888</v>
      </c>
      <c r="H808" s="147">
        <v>13.7</v>
      </c>
      <c r="I808" s="148"/>
      <c r="L808" s="144"/>
      <c r="M808" s="149"/>
      <c r="T808" s="150"/>
      <c r="AT808" s="145" t="s">
        <v>166</v>
      </c>
      <c r="AU808" s="145" t="s">
        <v>6</v>
      </c>
      <c r="AV808" s="11" t="s">
        <v>85</v>
      </c>
      <c r="AW808" s="11" t="s">
        <v>31</v>
      </c>
      <c r="AX808" s="11" t="s">
        <v>76</v>
      </c>
      <c r="AY808" s="145" t="s">
        <v>159</v>
      </c>
    </row>
    <row r="809" spans="2:65" s="10" customFormat="1">
      <c r="B809" s="137"/>
      <c r="D809" s="138" t="s">
        <v>166</v>
      </c>
      <c r="E809" s="139" t="s">
        <v>1</v>
      </c>
      <c r="F809" s="140" t="s">
        <v>784</v>
      </c>
      <c r="H809" s="139" t="s">
        <v>1</v>
      </c>
      <c r="I809" s="141"/>
      <c r="L809" s="137"/>
      <c r="M809" s="142"/>
      <c r="T809" s="143"/>
      <c r="AT809" s="139" t="s">
        <v>166</v>
      </c>
      <c r="AU809" s="139" t="s">
        <v>6</v>
      </c>
      <c r="AV809" s="10" t="s">
        <v>6</v>
      </c>
      <c r="AW809" s="10" t="s">
        <v>31</v>
      </c>
      <c r="AX809" s="10" t="s">
        <v>76</v>
      </c>
      <c r="AY809" s="139" t="s">
        <v>159</v>
      </c>
    </row>
    <row r="810" spans="2:65" s="11" customFormat="1">
      <c r="B810" s="144"/>
      <c r="D810" s="138" t="s">
        <v>166</v>
      </c>
      <c r="E810" s="145" t="s">
        <v>1</v>
      </c>
      <c r="F810" s="146" t="s">
        <v>889</v>
      </c>
      <c r="H810" s="147">
        <v>9.6</v>
      </c>
      <c r="I810" s="148"/>
      <c r="L810" s="144"/>
      <c r="M810" s="149"/>
      <c r="T810" s="150"/>
      <c r="AT810" s="145" t="s">
        <v>166</v>
      </c>
      <c r="AU810" s="145" t="s">
        <v>6</v>
      </c>
      <c r="AV810" s="11" t="s">
        <v>85</v>
      </c>
      <c r="AW810" s="11" t="s">
        <v>31</v>
      </c>
      <c r="AX810" s="11" t="s">
        <v>76</v>
      </c>
      <c r="AY810" s="145" t="s">
        <v>159</v>
      </c>
    </row>
    <row r="811" spans="2:65" s="10" customFormat="1">
      <c r="B811" s="137"/>
      <c r="D811" s="138" t="s">
        <v>166</v>
      </c>
      <c r="E811" s="139" t="s">
        <v>1</v>
      </c>
      <c r="F811" s="140" t="s">
        <v>786</v>
      </c>
      <c r="H811" s="139" t="s">
        <v>1</v>
      </c>
      <c r="I811" s="141"/>
      <c r="L811" s="137"/>
      <c r="M811" s="142"/>
      <c r="T811" s="143"/>
      <c r="AT811" s="139" t="s">
        <v>166</v>
      </c>
      <c r="AU811" s="139" t="s">
        <v>6</v>
      </c>
      <c r="AV811" s="10" t="s">
        <v>6</v>
      </c>
      <c r="AW811" s="10" t="s">
        <v>31</v>
      </c>
      <c r="AX811" s="10" t="s">
        <v>76</v>
      </c>
      <c r="AY811" s="139" t="s">
        <v>159</v>
      </c>
    </row>
    <row r="812" spans="2:65" s="11" customFormat="1">
      <c r="B812" s="144"/>
      <c r="D812" s="138" t="s">
        <v>166</v>
      </c>
      <c r="E812" s="145" t="s">
        <v>1</v>
      </c>
      <c r="F812" s="146" t="s">
        <v>890</v>
      </c>
      <c r="H812" s="147">
        <v>15.1</v>
      </c>
      <c r="I812" s="148"/>
      <c r="L812" s="144"/>
      <c r="M812" s="149"/>
      <c r="T812" s="150"/>
      <c r="AT812" s="145" t="s">
        <v>166</v>
      </c>
      <c r="AU812" s="145" t="s">
        <v>6</v>
      </c>
      <c r="AV812" s="11" t="s">
        <v>85</v>
      </c>
      <c r="AW812" s="11" t="s">
        <v>31</v>
      </c>
      <c r="AX812" s="11" t="s">
        <v>76</v>
      </c>
      <c r="AY812" s="145" t="s">
        <v>159</v>
      </c>
    </row>
    <row r="813" spans="2:65" s="13" customFormat="1">
      <c r="B813" s="172"/>
      <c r="D813" s="138" t="s">
        <v>166</v>
      </c>
      <c r="E813" s="173" t="s">
        <v>1</v>
      </c>
      <c r="F813" s="174" t="s">
        <v>886</v>
      </c>
      <c r="H813" s="175">
        <v>75.099999999999994</v>
      </c>
      <c r="I813" s="176"/>
      <c r="L813" s="172"/>
      <c r="M813" s="177"/>
      <c r="T813" s="178"/>
      <c r="AT813" s="173" t="s">
        <v>166</v>
      </c>
      <c r="AU813" s="173" t="s">
        <v>6</v>
      </c>
      <c r="AV813" s="13" t="s">
        <v>176</v>
      </c>
      <c r="AW813" s="13" t="s">
        <v>31</v>
      </c>
      <c r="AX813" s="13" t="s">
        <v>76</v>
      </c>
      <c r="AY813" s="173" t="s">
        <v>159</v>
      </c>
    </row>
    <row r="814" spans="2:65" s="12" customFormat="1">
      <c r="B814" s="151"/>
      <c r="D814" s="138" t="s">
        <v>166</v>
      </c>
      <c r="E814" s="152" t="s">
        <v>1</v>
      </c>
      <c r="F814" s="153" t="s">
        <v>171</v>
      </c>
      <c r="H814" s="154">
        <v>101</v>
      </c>
      <c r="I814" s="155"/>
      <c r="L814" s="151"/>
      <c r="M814" s="156"/>
      <c r="T814" s="157"/>
      <c r="AT814" s="152" t="s">
        <v>166</v>
      </c>
      <c r="AU814" s="152" t="s">
        <v>6</v>
      </c>
      <c r="AV814" s="12" t="s">
        <v>164</v>
      </c>
      <c r="AW814" s="12" t="s">
        <v>31</v>
      </c>
      <c r="AX814" s="12" t="s">
        <v>6</v>
      </c>
      <c r="AY814" s="152" t="s">
        <v>159</v>
      </c>
    </row>
    <row r="815" spans="2:65" s="1" customFormat="1" ht="16.5" customHeight="1">
      <c r="B815" s="122"/>
      <c r="C815" s="161" t="s">
        <v>891</v>
      </c>
      <c r="D815" s="161" t="s">
        <v>707</v>
      </c>
      <c r="E815" s="162" t="s">
        <v>892</v>
      </c>
      <c r="F815" s="163" t="s">
        <v>2938</v>
      </c>
      <c r="G815" s="164" t="s">
        <v>179</v>
      </c>
      <c r="H815" s="165">
        <v>116.15</v>
      </c>
      <c r="I815" s="166"/>
      <c r="J815" s="167">
        <f>ROUND(I815*H815,0)</f>
        <v>0</v>
      </c>
      <c r="K815" s="168"/>
      <c r="L815" s="169"/>
      <c r="M815" s="170" t="s">
        <v>1</v>
      </c>
      <c r="N815" s="171" t="s">
        <v>41</v>
      </c>
      <c r="P815" s="133">
        <f>O815*H815</f>
        <v>0</v>
      </c>
      <c r="Q815" s="133">
        <v>2.01E-2</v>
      </c>
      <c r="R815" s="133">
        <f>Q815*H815</f>
        <v>2.3346149999999999</v>
      </c>
      <c r="S815" s="133">
        <v>0</v>
      </c>
      <c r="T815" s="134">
        <f>S815*H815</f>
        <v>0</v>
      </c>
      <c r="AR815" s="135" t="s">
        <v>200</v>
      </c>
      <c r="AT815" s="135" t="s">
        <v>707</v>
      </c>
      <c r="AU815" s="135" t="s">
        <v>6</v>
      </c>
      <c r="AY815" s="15" t="s">
        <v>159</v>
      </c>
      <c r="BE815" s="136">
        <f>IF(N815="základní",J815,0)</f>
        <v>0</v>
      </c>
      <c r="BF815" s="136">
        <f>IF(N815="snížená",J815,0)</f>
        <v>0</v>
      </c>
      <c r="BG815" s="136">
        <f>IF(N815="zákl. přenesená",J815,0)</f>
        <v>0</v>
      </c>
      <c r="BH815" s="136">
        <f>IF(N815="sníž. přenesená",J815,0)</f>
        <v>0</v>
      </c>
      <c r="BI815" s="136">
        <f>IF(N815="nulová",J815,0)</f>
        <v>0</v>
      </c>
      <c r="BJ815" s="15" t="s">
        <v>6</v>
      </c>
      <c r="BK815" s="136">
        <f>ROUND(I815*H815,0)</f>
        <v>0</v>
      </c>
      <c r="BL815" s="15" t="s">
        <v>164</v>
      </c>
      <c r="BM815" s="135" t="s">
        <v>893</v>
      </c>
    </row>
    <row r="816" spans="2:65" s="11" customFormat="1">
      <c r="B816" s="144"/>
      <c r="D816" s="138" t="s">
        <v>166</v>
      </c>
      <c r="E816" s="145" t="s">
        <v>1</v>
      </c>
      <c r="F816" s="146" t="s">
        <v>894</v>
      </c>
      <c r="H816" s="147">
        <v>116.15</v>
      </c>
      <c r="I816" s="148"/>
      <c r="L816" s="144"/>
      <c r="M816" s="149"/>
      <c r="T816" s="150"/>
      <c r="AT816" s="145" t="s">
        <v>166</v>
      </c>
      <c r="AU816" s="145" t="s">
        <v>6</v>
      </c>
      <c r="AV816" s="11" t="s">
        <v>85</v>
      </c>
      <c r="AW816" s="11" t="s">
        <v>31</v>
      </c>
      <c r="AX816" s="11" t="s">
        <v>6</v>
      </c>
      <c r="AY816" s="145" t="s">
        <v>159</v>
      </c>
    </row>
    <row r="817" spans="2:65" s="1" customFormat="1" ht="16.5" customHeight="1">
      <c r="B817" s="122"/>
      <c r="C817" s="123" t="s">
        <v>895</v>
      </c>
      <c r="D817" s="123" t="s">
        <v>160</v>
      </c>
      <c r="E817" s="124" t="s">
        <v>896</v>
      </c>
      <c r="F817" s="125" t="s">
        <v>897</v>
      </c>
      <c r="G817" s="126" t="s">
        <v>179</v>
      </c>
      <c r="H817" s="127">
        <v>23.1</v>
      </c>
      <c r="I817" s="128"/>
      <c r="J817" s="129">
        <f>ROUND(I817*H817,0)</f>
        <v>0</v>
      </c>
      <c r="K817" s="130"/>
      <c r="L817" s="29"/>
      <c r="M817" s="131" t="s">
        <v>1</v>
      </c>
      <c r="N817" s="132" t="s">
        <v>41</v>
      </c>
      <c r="P817" s="133">
        <f>O817*H817</f>
        <v>0</v>
      </c>
      <c r="Q817" s="133">
        <v>5.5799999999999999E-3</v>
      </c>
      <c r="R817" s="133">
        <f>Q817*H817</f>
        <v>0.12889800000000001</v>
      </c>
      <c r="S817" s="133">
        <v>0</v>
      </c>
      <c r="T817" s="134">
        <f>S817*H817</f>
        <v>0</v>
      </c>
      <c r="AR817" s="135" t="s">
        <v>164</v>
      </c>
      <c r="AT817" s="135" t="s">
        <v>160</v>
      </c>
      <c r="AU817" s="135" t="s">
        <v>6</v>
      </c>
      <c r="AY817" s="15" t="s">
        <v>159</v>
      </c>
      <c r="BE817" s="136">
        <f>IF(N817="základní",J817,0)</f>
        <v>0</v>
      </c>
      <c r="BF817" s="136">
        <f>IF(N817="snížená",J817,0)</f>
        <v>0</v>
      </c>
      <c r="BG817" s="136">
        <f>IF(N817="zákl. přenesená",J817,0)</f>
        <v>0</v>
      </c>
      <c r="BH817" s="136">
        <f>IF(N817="sníž. přenesená",J817,0)</f>
        <v>0</v>
      </c>
      <c r="BI817" s="136">
        <f>IF(N817="nulová",J817,0)</f>
        <v>0</v>
      </c>
      <c r="BJ817" s="15" t="s">
        <v>6</v>
      </c>
      <c r="BK817" s="136">
        <f>ROUND(I817*H817,0)</f>
        <v>0</v>
      </c>
      <c r="BL817" s="15" t="s">
        <v>164</v>
      </c>
      <c r="BM817" s="135" t="s">
        <v>898</v>
      </c>
    </row>
    <row r="818" spans="2:65" s="10" customFormat="1">
      <c r="B818" s="137"/>
      <c r="D818" s="138" t="s">
        <v>166</v>
      </c>
      <c r="E818" s="139" t="s">
        <v>1</v>
      </c>
      <c r="F818" s="140" t="s">
        <v>899</v>
      </c>
      <c r="H818" s="139" t="s">
        <v>1</v>
      </c>
      <c r="I818" s="141"/>
      <c r="L818" s="137"/>
      <c r="M818" s="142"/>
      <c r="T818" s="143"/>
      <c r="AT818" s="139" t="s">
        <v>166</v>
      </c>
      <c r="AU818" s="139" t="s">
        <v>6</v>
      </c>
      <c r="AV818" s="10" t="s">
        <v>6</v>
      </c>
      <c r="AW818" s="10" t="s">
        <v>31</v>
      </c>
      <c r="AX818" s="10" t="s">
        <v>76</v>
      </c>
      <c r="AY818" s="139" t="s">
        <v>159</v>
      </c>
    </row>
    <row r="819" spans="2:65" s="11" customFormat="1">
      <c r="B819" s="144"/>
      <c r="D819" s="138" t="s">
        <v>166</v>
      </c>
      <c r="E819" s="145" t="s">
        <v>1</v>
      </c>
      <c r="F819" s="146" t="s">
        <v>831</v>
      </c>
      <c r="H819" s="147">
        <v>11.7</v>
      </c>
      <c r="I819" s="148"/>
      <c r="L819" s="144"/>
      <c r="M819" s="149"/>
      <c r="T819" s="150"/>
      <c r="AT819" s="145" t="s">
        <v>166</v>
      </c>
      <c r="AU819" s="145" t="s">
        <v>6</v>
      </c>
      <c r="AV819" s="11" t="s">
        <v>85</v>
      </c>
      <c r="AW819" s="11" t="s">
        <v>31</v>
      </c>
      <c r="AX819" s="11" t="s">
        <v>76</v>
      </c>
      <c r="AY819" s="145" t="s">
        <v>159</v>
      </c>
    </row>
    <row r="820" spans="2:65" s="10" customFormat="1">
      <c r="B820" s="137"/>
      <c r="D820" s="138" t="s">
        <v>166</v>
      </c>
      <c r="E820" s="139" t="s">
        <v>1</v>
      </c>
      <c r="F820" s="140" t="s">
        <v>900</v>
      </c>
      <c r="H820" s="139" t="s">
        <v>1</v>
      </c>
      <c r="I820" s="141"/>
      <c r="L820" s="137"/>
      <c r="M820" s="142"/>
      <c r="T820" s="143"/>
      <c r="AT820" s="139" t="s">
        <v>166</v>
      </c>
      <c r="AU820" s="139" t="s">
        <v>6</v>
      </c>
      <c r="AV820" s="10" t="s">
        <v>6</v>
      </c>
      <c r="AW820" s="10" t="s">
        <v>31</v>
      </c>
      <c r="AX820" s="10" t="s">
        <v>76</v>
      </c>
      <c r="AY820" s="139" t="s">
        <v>159</v>
      </c>
    </row>
    <row r="821" spans="2:65" s="11" customFormat="1">
      <c r="B821" s="144"/>
      <c r="D821" s="138" t="s">
        <v>166</v>
      </c>
      <c r="E821" s="145" t="s">
        <v>1</v>
      </c>
      <c r="F821" s="146" t="s">
        <v>901</v>
      </c>
      <c r="H821" s="147">
        <v>11.4</v>
      </c>
      <c r="I821" s="148"/>
      <c r="L821" s="144"/>
      <c r="M821" s="149"/>
      <c r="T821" s="150"/>
      <c r="AT821" s="145" t="s">
        <v>166</v>
      </c>
      <c r="AU821" s="145" t="s">
        <v>6</v>
      </c>
      <c r="AV821" s="11" t="s">
        <v>85</v>
      </c>
      <c r="AW821" s="11" t="s">
        <v>31</v>
      </c>
      <c r="AX821" s="11" t="s">
        <v>76</v>
      </c>
      <c r="AY821" s="145" t="s">
        <v>159</v>
      </c>
    </row>
    <row r="822" spans="2:65" s="12" customFormat="1">
      <c r="B822" s="151"/>
      <c r="D822" s="138" t="s">
        <v>166</v>
      </c>
      <c r="E822" s="152" t="s">
        <v>1</v>
      </c>
      <c r="F822" s="153" t="s">
        <v>171</v>
      </c>
      <c r="H822" s="154">
        <v>23.1</v>
      </c>
      <c r="I822" s="155"/>
      <c r="L822" s="151"/>
      <c r="M822" s="156"/>
      <c r="T822" s="157"/>
      <c r="AT822" s="152" t="s">
        <v>166</v>
      </c>
      <c r="AU822" s="152" t="s">
        <v>6</v>
      </c>
      <c r="AV822" s="12" t="s">
        <v>164</v>
      </c>
      <c r="AW822" s="12" t="s">
        <v>31</v>
      </c>
      <c r="AX822" s="12" t="s">
        <v>6</v>
      </c>
      <c r="AY822" s="152" t="s">
        <v>159</v>
      </c>
    </row>
    <row r="823" spans="2:65" s="1" customFormat="1" ht="16.5" customHeight="1">
      <c r="B823" s="122"/>
      <c r="C823" s="161" t="s">
        <v>902</v>
      </c>
      <c r="D823" s="161" t="s">
        <v>707</v>
      </c>
      <c r="E823" s="162" t="s">
        <v>903</v>
      </c>
      <c r="F823" s="163" t="s">
        <v>904</v>
      </c>
      <c r="G823" s="164" t="s">
        <v>179</v>
      </c>
      <c r="H823" s="165">
        <v>26.565000000000001</v>
      </c>
      <c r="I823" s="166"/>
      <c r="J823" s="167">
        <f>ROUND(I823*H823,0)</f>
        <v>0</v>
      </c>
      <c r="K823" s="168"/>
      <c r="L823" s="169"/>
      <c r="M823" s="170" t="s">
        <v>1</v>
      </c>
      <c r="N823" s="171" t="s">
        <v>41</v>
      </c>
      <c r="P823" s="133">
        <f>O823*H823</f>
        <v>0</v>
      </c>
      <c r="Q823" s="133">
        <v>1.4290000000000001E-2</v>
      </c>
      <c r="R823" s="133">
        <f>Q823*H823</f>
        <v>0.37961385000000003</v>
      </c>
      <c r="S823" s="133">
        <v>0</v>
      </c>
      <c r="T823" s="134">
        <f>S823*H823</f>
        <v>0</v>
      </c>
      <c r="AR823" s="135" t="s">
        <v>200</v>
      </c>
      <c r="AT823" s="135" t="s">
        <v>707</v>
      </c>
      <c r="AU823" s="135" t="s">
        <v>6</v>
      </c>
      <c r="AY823" s="15" t="s">
        <v>159</v>
      </c>
      <c r="BE823" s="136">
        <f>IF(N823="základní",J823,0)</f>
        <v>0</v>
      </c>
      <c r="BF823" s="136">
        <f>IF(N823="snížená",J823,0)</f>
        <v>0</v>
      </c>
      <c r="BG823" s="136">
        <f>IF(N823="zákl. přenesená",J823,0)</f>
        <v>0</v>
      </c>
      <c r="BH823" s="136">
        <f>IF(N823="sníž. přenesená",J823,0)</f>
        <v>0</v>
      </c>
      <c r="BI823" s="136">
        <f>IF(N823="nulová",J823,0)</f>
        <v>0</v>
      </c>
      <c r="BJ823" s="15" t="s">
        <v>6</v>
      </c>
      <c r="BK823" s="136">
        <f>ROUND(I823*H823,0)</f>
        <v>0</v>
      </c>
      <c r="BL823" s="15" t="s">
        <v>164</v>
      </c>
      <c r="BM823" s="135" t="s">
        <v>905</v>
      </c>
    </row>
    <row r="824" spans="2:65" s="11" customFormat="1">
      <c r="B824" s="144"/>
      <c r="D824" s="138" t="s">
        <v>166</v>
      </c>
      <c r="E824" s="145" t="s">
        <v>1</v>
      </c>
      <c r="F824" s="146" t="s">
        <v>906</v>
      </c>
      <c r="H824" s="147">
        <v>26.565000000000001</v>
      </c>
      <c r="I824" s="148"/>
      <c r="L824" s="144"/>
      <c r="M824" s="149"/>
      <c r="T824" s="150"/>
      <c r="AT824" s="145" t="s">
        <v>166</v>
      </c>
      <c r="AU824" s="145" t="s">
        <v>6</v>
      </c>
      <c r="AV824" s="11" t="s">
        <v>85</v>
      </c>
      <c r="AW824" s="11" t="s">
        <v>31</v>
      </c>
      <c r="AX824" s="11" t="s">
        <v>6</v>
      </c>
      <c r="AY824" s="145" t="s">
        <v>159</v>
      </c>
    </row>
    <row r="825" spans="2:65" s="9" customFormat="1" ht="25.9" customHeight="1">
      <c r="B825" s="112"/>
      <c r="D825" s="113" t="s">
        <v>75</v>
      </c>
      <c r="E825" s="114" t="s">
        <v>907</v>
      </c>
      <c r="F825" s="114" t="s">
        <v>908</v>
      </c>
      <c r="I825" s="115"/>
      <c r="J825" s="116">
        <f>BK825</f>
        <v>0</v>
      </c>
      <c r="L825" s="112"/>
      <c r="M825" s="117"/>
      <c r="P825" s="118">
        <f>SUM(P826:P878)</f>
        <v>0</v>
      </c>
      <c r="R825" s="118">
        <f>SUM(R826:R878)</f>
        <v>9.0460409999999989</v>
      </c>
      <c r="T825" s="119">
        <f>SUM(T826:T878)</f>
        <v>0</v>
      </c>
      <c r="AR825" s="113" t="s">
        <v>6</v>
      </c>
      <c r="AT825" s="120" t="s">
        <v>75</v>
      </c>
      <c r="AU825" s="120" t="s">
        <v>76</v>
      </c>
      <c r="AY825" s="113" t="s">
        <v>159</v>
      </c>
      <c r="BK825" s="121">
        <f>SUM(BK826:BK878)</f>
        <v>0</v>
      </c>
    </row>
    <row r="826" spans="2:65" s="1" customFormat="1" ht="16.5" customHeight="1">
      <c r="B826" s="122"/>
      <c r="C826" s="123" t="s">
        <v>909</v>
      </c>
      <c r="D826" s="123" t="s">
        <v>160</v>
      </c>
      <c r="E826" s="124" t="s">
        <v>910</v>
      </c>
      <c r="F826" s="125" t="s">
        <v>911</v>
      </c>
      <c r="G826" s="126" t="s">
        <v>179</v>
      </c>
      <c r="H826" s="127">
        <v>249.6</v>
      </c>
      <c r="I826" s="128"/>
      <c r="J826" s="129">
        <f>ROUND(I826*H826,0)</f>
        <v>0</v>
      </c>
      <c r="K826" s="130"/>
      <c r="L826" s="29"/>
      <c r="M826" s="131" t="s">
        <v>1</v>
      </c>
      <c r="N826" s="132" t="s">
        <v>41</v>
      </c>
      <c r="P826" s="133">
        <f>O826*H826</f>
        <v>0</v>
      </c>
      <c r="Q826" s="133">
        <v>0</v>
      </c>
      <c r="R826" s="133">
        <f>Q826*H826</f>
        <v>0</v>
      </c>
      <c r="S826" s="133">
        <v>0</v>
      </c>
      <c r="T826" s="134">
        <f>S826*H826</f>
        <v>0</v>
      </c>
      <c r="AR826" s="135" t="s">
        <v>164</v>
      </c>
      <c r="AT826" s="135" t="s">
        <v>160</v>
      </c>
      <c r="AU826" s="135" t="s">
        <v>6</v>
      </c>
      <c r="AY826" s="15" t="s">
        <v>159</v>
      </c>
      <c r="BE826" s="136">
        <f>IF(N826="základní",J826,0)</f>
        <v>0</v>
      </c>
      <c r="BF826" s="136">
        <f>IF(N826="snížená",J826,0)</f>
        <v>0</v>
      </c>
      <c r="BG826" s="136">
        <f>IF(N826="zákl. přenesená",J826,0)</f>
        <v>0</v>
      </c>
      <c r="BH826" s="136">
        <f>IF(N826="sníž. přenesená",J826,0)</f>
        <v>0</v>
      </c>
      <c r="BI826" s="136">
        <f>IF(N826="nulová",J826,0)</f>
        <v>0</v>
      </c>
      <c r="BJ826" s="15" t="s">
        <v>6</v>
      </c>
      <c r="BK826" s="136">
        <f>ROUND(I826*H826,0)</f>
        <v>0</v>
      </c>
      <c r="BL826" s="15" t="s">
        <v>164</v>
      </c>
      <c r="BM826" s="135" t="s">
        <v>912</v>
      </c>
    </row>
    <row r="827" spans="2:65" s="10" customFormat="1">
      <c r="B827" s="137"/>
      <c r="D827" s="138" t="s">
        <v>166</v>
      </c>
      <c r="E827" s="139" t="s">
        <v>1</v>
      </c>
      <c r="F827" s="140" t="s">
        <v>167</v>
      </c>
      <c r="H827" s="139" t="s">
        <v>1</v>
      </c>
      <c r="I827" s="141"/>
      <c r="L827" s="137"/>
      <c r="M827" s="142"/>
      <c r="T827" s="143"/>
      <c r="AT827" s="139" t="s">
        <v>166</v>
      </c>
      <c r="AU827" s="139" t="s">
        <v>6</v>
      </c>
      <c r="AV827" s="10" t="s">
        <v>6</v>
      </c>
      <c r="AW827" s="10" t="s">
        <v>31</v>
      </c>
      <c r="AX827" s="10" t="s">
        <v>76</v>
      </c>
      <c r="AY827" s="139" t="s">
        <v>159</v>
      </c>
    </row>
    <row r="828" spans="2:65" s="10" customFormat="1">
      <c r="B828" s="137"/>
      <c r="D828" s="138" t="s">
        <v>166</v>
      </c>
      <c r="E828" s="139" t="s">
        <v>1</v>
      </c>
      <c r="F828" s="140" t="s">
        <v>913</v>
      </c>
      <c r="H828" s="139" t="s">
        <v>1</v>
      </c>
      <c r="I828" s="141"/>
      <c r="L828" s="137"/>
      <c r="M828" s="142"/>
      <c r="T828" s="143"/>
      <c r="AT828" s="139" t="s">
        <v>166</v>
      </c>
      <c r="AU828" s="139" t="s">
        <v>6</v>
      </c>
      <c r="AV828" s="10" t="s">
        <v>6</v>
      </c>
      <c r="AW828" s="10" t="s">
        <v>31</v>
      </c>
      <c r="AX828" s="10" t="s">
        <v>76</v>
      </c>
      <c r="AY828" s="139" t="s">
        <v>159</v>
      </c>
    </row>
    <row r="829" spans="2:65" s="11" customFormat="1">
      <c r="B829" s="144"/>
      <c r="D829" s="138" t="s">
        <v>166</v>
      </c>
      <c r="E829" s="145" t="s">
        <v>1</v>
      </c>
      <c r="F829" s="146" t="s">
        <v>705</v>
      </c>
      <c r="H829" s="147">
        <v>110.7</v>
      </c>
      <c r="I829" s="148"/>
      <c r="L829" s="144"/>
      <c r="M829" s="149"/>
      <c r="T829" s="150"/>
      <c r="AT829" s="145" t="s">
        <v>166</v>
      </c>
      <c r="AU829" s="145" t="s">
        <v>6</v>
      </c>
      <c r="AV829" s="11" t="s">
        <v>85</v>
      </c>
      <c r="AW829" s="11" t="s">
        <v>31</v>
      </c>
      <c r="AX829" s="11" t="s">
        <v>76</v>
      </c>
      <c r="AY829" s="145" t="s">
        <v>159</v>
      </c>
    </row>
    <row r="830" spans="2:65" s="10" customFormat="1">
      <c r="B830" s="137"/>
      <c r="D830" s="138" t="s">
        <v>166</v>
      </c>
      <c r="E830" s="139" t="s">
        <v>1</v>
      </c>
      <c r="F830" s="140" t="s">
        <v>914</v>
      </c>
      <c r="H830" s="139" t="s">
        <v>1</v>
      </c>
      <c r="I830" s="141"/>
      <c r="L830" s="137"/>
      <c r="M830" s="142"/>
      <c r="T830" s="143"/>
      <c r="AT830" s="139" t="s">
        <v>166</v>
      </c>
      <c r="AU830" s="139" t="s">
        <v>6</v>
      </c>
      <c r="AV830" s="10" t="s">
        <v>6</v>
      </c>
      <c r="AW830" s="10" t="s">
        <v>31</v>
      </c>
      <c r="AX830" s="10" t="s">
        <v>76</v>
      </c>
      <c r="AY830" s="139" t="s">
        <v>159</v>
      </c>
    </row>
    <row r="831" spans="2:65" s="11" customFormat="1">
      <c r="B831" s="144"/>
      <c r="D831" s="138" t="s">
        <v>166</v>
      </c>
      <c r="E831" s="145" t="s">
        <v>1</v>
      </c>
      <c r="F831" s="146" t="s">
        <v>736</v>
      </c>
      <c r="H831" s="147">
        <v>19.899999999999999</v>
      </c>
      <c r="I831" s="148"/>
      <c r="L831" s="144"/>
      <c r="M831" s="149"/>
      <c r="T831" s="150"/>
      <c r="AT831" s="145" t="s">
        <v>166</v>
      </c>
      <c r="AU831" s="145" t="s">
        <v>6</v>
      </c>
      <c r="AV831" s="11" t="s">
        <v>85</v>
      </c>
      <c r="AW831" s="11" t="s">
        <v>31</v>
      </c>
      <c r="AX831" s="11" t="s">
        <v>76</v>
      </c>
      <c r="AY831" s="145" t="s">
        <v>159</v>
      </c>
    </row>
    <row r="832" spans="2:65" s="10" customFormat="1">
      <c r="B832" s="137"/>
      <c r="D832" s="138" t="s">
        <v>166</v>
      </c>
      <c r="E832" s="139" t="s">
        <v>1</v>
      </c>
      <c r="F832" s="140" t="s">
        <v>169</v>
      </c>
      <c r="H832" s="139" t="s">
        <v>1</v>
      </c>
      <c r="I832" s="141"/>
      <c r="L832" s="137"/>
      <c r="M832" s="142"/>
      <c r="T832" s="143"/>
      <c r="AT832" s="139" t="s">
        <v>166</v>
      </c>
      <c r="AU832" s="139" t="s">
        <v>6</v>
      </c>
      <c r="AV832" s="10" t="s">
        <v>6</v>
      </c>
      <c r="AW832" s="10" t="s">
        <v>31</v>
      </c>
      <c r="AX832" s="10" t="s">
        <v>76</v>
      </c>
      <c r="AY832" s="139" t="s">
        <v>159</v>
      </c>
    </row>
    <row r="833" spans="2:65" s="10" customFormat="1">
      <c r="B833" s="137"/>
      <c r="D833" s="138" t="s">
        <v>166</v>
      </c>
      <c r="E833" s="139" t="s">
        <v>1</v>
      </c>
      <c r="F833" s="140" t="s">
        <v>914</v>
      </c>
      <c r="H833" s="139" t="s">
        <v>1</v>
      </c>
      <c r="I833" s="141"/>
      <c r="L833" s="137"/>
      <c r="M833" s="142"/>
      <c r="T833" s="143"/>
      <c r="AT833" s="139" t="s">
        <v>166</v>
      </c>
      <c r="AU833" s="139" t="s">
        <v>6</v>
      </c>
      <c r="AV833" s="10" t="s">
        <v>6</v>
      </c>
      <c r="AW833" s="10" t="s">
        <v>31</v>
      </c>
      <c r="AX833" s="10" t="s">
        <v>76</v>
      </c>
      <c r="AY833" s="139" t="s">
        <v>159</v>
      </c>
    </row>
    <row r="834" spans="2:65" s="11" customFormat="1">
      <c r="B834" s="144"/>
      <c r="D834" s="138" t="s">
        <v>166</v>
      </c>
      <c r="E834" s="145" t="s">
        <v>1</v>
      </c>
      <c r="F834" s="146" t="s">
        <v>738</v>
      </c>
      <c r="H834" s="147">
        <v>90.2</v>
      </c>
      <c r="I834" s="148"/>
      <c r="L834" s="144"/>
      <c r="M834" s="149"/>
      <c r="T834" s="150"/>
      <c r="AT834" s="145" t="s">
        <v>166</v>
      </c>
      <c r="AU834" s="145" t="s">
        <v>6</v>
      </c>
      <c r="AV834" s="11" t="s">
        <v>85</v>
      </c>
      <c r="AW834" s="11" t="s">
        <v>31</v>
      </c>
      <c r="AX834" s="11" t="s">
        <v>76</v>
      </c>
      <c r="AY834" s="145" t="s">
        <v>159</v>
      </c>
    </row>
    <row r="835" spans="2:65" s="10" customFormat="1">
      <c r="B835" s="137"/>
      <c r="D835" s="138" t="s">
        <v>166</v>
      </c>
      <c r="E835" s="139" t="s">
        <v>1</v>
      </c>
      <c r="F835" s="140" t="s">
        <v>915</v>
      </c>
      <c r="H835" s="139" t="s">
        <v>1</v>
      </c>
      <c r="I835" s="141"/>
      <c r="L835" s="137"/>
      <c r="M835" s="142"/>
      <c r="T835" s="143"/>
      <c r="AT835" s="139" t="s">
        <v>166</v>
      </c>
      <c r="AU835" s="139" t="s">
        <v>6</v>
      </c>
      <c r="AV835" s="10" t="s">
        <v>6</v>
      </c>
      <c r="AW835" s="10" t="s">
        <v>31</v>
      </c>
      <c r="AX835" s="10" t="s">
        <v>76</v>
      </c>
      <c r="AY835" s="139" t="s">
        <v>159</v>
      </c>
    </row>
    <row r="836" spans="2:65" s="11" customFormat="1">
      <c r="B836" s="144"/>
      <c r="D836" s="138" t="s">
        <v>166</v>
      </c>
      <c r="E836" s="145" t="s">
        <v>1</v>
      </c>
      <c r="F836" s="146" t="s">
        <v>740</v>
      </c>
      <c r="H836" s="147">
        <v>28.8</v>
      </c>
      <c r="I836" s="148"/>
      <c r="L836" s="144"/>
      <c r="M836" s="149"/>
      <c r="T836" s="150"/>
      <c r="AT836" s="145" t="s">
        <v>166</v>
      </c>
      <c r="AU836" s="145" t="s">
        <v>6</v>
      </c>
      <c r="AV836" s="11" t="s">
        <v>85</v>
      </c>
      <c r="AW836" s="11" t="s">
        <v>31</v>
      </c>
      <c r="AX836" s="11" t="s">
        <v>76</v>
      </c>
      <c r="AY836" s="145" t="s">
        <v>159</v>
      </c>
    </row>
    <row r="837" spans="2:65" s="12" customFormat="1">
      <c r="B837" s="151"/>
      <c r="D837" s="138" t="s">
        <v>166</v>
      </c>
      <c r="E837" s="152" t="s">
        <v>1</v>
      </c>
      <c r="F837" s="153" t="s">
        <v>171</v>
      </c>
      <c r="H837" s="154">
        <v>249.6</v>
      </c>
      <c r="I837" s="155"/>
      <c r="L837" s="151"/>
      <c r="M837" s="156"/>
      <c r="T837" s="157"/>
      <c r="AT837" s="152" t="s">
        <v>166</v>
      </c>
      <c r="AU837" s="152" t="s">
        <v>6</v>
      </c>
      <c r="AV837" s="12" t="s">
        <v>164</v>
      </c>
      <c r="AW837" s="12" t="s">
        <v>31</v>
      </c>
      <c r="AX837" s="12" t="s">
        <v>6</v>
      </c>
      <c r="AY837" s="152" t="s">
        <v>159</v>
      </c>
    </row>
    <row r="838" spans="2:65" s="1" customFormat="1" ht="16.5" customHeight="1">
      <c r="B838" s="122"/>
      <c r="C838" s="123" t="s">
        <v>916</v>
      </c>
      <c r="D838" s="123" t="s">
        <v>160</v>
      </c>
      <c r="E838" s="124" t="s">
        <v>917</v>
      </c>
      <c r="F838" s="125" t="s">
        <v>918</v>
      </c>
      <c r="G838" s="126" t="s">
        <v>179</v>
      </c>
      <c r="H838" s="127">
        <v>249.6</v>
      </c>
      <c r="I838" s="128"/>
      <c r="J838" s="129">
        <f>ROUND(I838*H838,0)</f>
        <v>0</v>
      </c>
      <c r="K838" s="130"/>
      <c r="L838" s="29"/>
      <c r="M838" s="131" t="s">
        <v>1</v>
      </c>
      <c r="N838" s="132" t="s">
        <v>41</v>
      </c>
      <c r="P838" s="133">
        <f>O838*H838</f>
        <v>0</v>
      </c>
      <c r="Q838" s="133">
        <v>2.9999999999999997E-4</v>
      </c>
      <c r="R838" s="133">
        <f>Q838*H838</f>
        <v>7.4879999999999988E-2</v>
      </c>
      <c r="S838" s="133">
        <v>0</v>
      </c>
      <c r="T838" s="134">
        <f>S838*H838</f>
        <v>0</v>
      </c>
      <c r="AR838" s="135" t="s">
        <v>164</v>
      </c>
      <c r="AT838" s="135" t="s">
        <v>160</v>
      </c>
      <c r="AU838" s="135" t="s">
        <v>6</v>
      </c>
      <c r="AY838" s="15" t="s">
        <v>159</v>
      </c>
      <c r="BE838" s="136">
        <f>IF(N838="základní",J838,0)</f>
        <v>0</v>
      </c>
      <c r="BF838" s="136">
        <f>IF(N838="snížená",J838,0)</f>
        <v>0</v>
      </c>
      <c r="BG838" s="136">
        <f>IF(N838="zákl. přenesená",J838,0)</f>
        <v>0</v>
      </c>
      <c r="BH838" s="136">
        <f>IF(N838="sníž. přenesená",J838,0)</f>
        <v>0</v>
      </c>
      <c r="BI838" s="136">
        <f>IF(N838="nulová",J838,0)</f>
        <v>0</v>
      </c>
      <c r="BJ838" s="15" t="s">
        <v>6</v>
      </c>
      <c r="BK838" s="136">
        <f>ROUND(I838*H838,0)</f>
        <v>0</v>
      </c>
      <c r="BL838" s="15" t="s">
        <v>164</v>
      </c>
      <c r="BM838" s="135" t="s">
        <v>919</v>
      </c>
    </row>
    <row r="839" spans="2:65" s="11" customFormat="1">
      <c r="B839" s="144"/>
      <c r="D839" s="138" t="s">
        <v>166</v>
      </c>
      <c r="E839" s="145" t="s">
        <v>1</v>
      </c>
      <c r="F839" s="146" t="s">
        <v>920</v>
      </c>
      <c r="H839" s="147">
        <v>249.6</v>
      </c>
      <c r="I839" s="148"/>
      <c r="L839" s="144"/>
      <c r="M839" s="149"/>
      <c r="T839" s="150"/>
      <c r="AT839" s="145" t="s">
        <v>166</v>
      </c>
      <c r="AU839" s="145" t="s">
        <v>6</v>
      </c>
      <c r="AV839" s="11" t="s">
        <v>85</v>
      </c>
      <c r="AW839" s="11" t="s">
        <v>31</v>
      </c>
      <c r="AX839" s="11" t="s">
        <v>6</v>
      </c>
      <c r="AY839" s="145" t="s">
        <v>159</v>
      </c>
    </row>
    <row r="840" spans="2:65" s="1" customFormat="1" ht="21.75" customHeight="1">
      <c r="B840" s="122"/>
      <c r="C840" s="123" t="s">
        <v>921</v>
      </c>
      <c r="D840" s="123" t="s">
        <v>160</v>
      </c>
      <c r="E840" s="124" t="s">
        <v>922</v>
      </c>
      <c r="F840" s="125" t="s">
        <v>923</v>
      </c>
      <c r="G840" s="126" t="s">
        <v>179</v>
      </c>
      <c r="H840" s="127">
        <v>249.6</v>
      </c>
      <c r="I840" s="128"/>
      <c r="J840" s="129">
        <f>ROUND(I840*H840,0)</f>
        <v>0</v>
      </c>
      <c r="K840" s="130"/>
      <c r="L840" s="29"/>
      <c r="M840" s="131" t="s">
        <v>1</v>
      </c>
      <c r="N840" s="132" t="s">
        <v>41</v>
      </c>
      <c r="P840" s="133">
        <f>O840*H840</f>
        <v>0</v>
      </c>
      <c r="Q840" s="133">
        <v>7.4999999999999997E-3</v>
      </c>
      <c r="R840" s="133">
        <f>Q840*H840</f>
        <v>1.8719999999999999</v>
      </c>
      <c r="S840" s="133">
        <v>0</v>
      </c>
      <c r="T840" s="134">
        <f>S840*H840</f>
        <v>0</v>
      </c>
      <c r="AR840" s="135" t="s">
        <v>164</v>
      </c>
      <c r="AT840" s="135" t="s">
        <v>160</v>
      </c>
      <c r="AU840" s="135" t="s">
        <v>6</v>
      </c>
      <c r="AY840" s="15" t="s">
        <v>159</v>
      </c>
      <c r="BE840" s="136">
        <f>IF(N840="základní",J840,0)</f>
        <v>0</v>
      </c>
      <c r="BF840" s="136">
        <f>IF(N840="snížená",J840,0)</f>
        <v>0</v>
      </c>
      <c r="BG840" s="136">
        <f>IF(N840="zákl. přenesená",J840,0)</f>
        <v>0</v>
      </c>
      <c r="BH840" s="136">
        <f>IF(N840="sníž. přenesená",J840,0)</f>
        <v>0</v>
      </c>
      <c r="BI840" s="136">
        <f>IF(N840="nulová",J840,0)</f>
        <v>0</v>
      </c>
      <c r="BJ840" s="15" t="s">
        <v>6</v>
      </c>
      <c r="BK840" s="136">
        <f>ROUND(I840*H840,0)</f>
        <v>0</v>
      </c>
      <c r="BL840" s="15" t="s">
        <v>164</v>
      </c>
      <c r="BM840" s="135" t="s">
        <v>924</v>
      </c>
    </row>
    <row r="841" spans="2:65" s="10" customFormat="1">
      <c r="B841" s="137"/>
      <c r="D841" s="138" t="s">
        <v>166</v>
      </c>
      <c r="E841" s="139" t="s">
        <v>1</v>
      </c>
      <c r="F841" s="140" t="s">
        <v>167</v>
      </c>
      <c r="H841" s="139" t="s">
        <v>1</v>
      </c>
      <c r="I841" s="141"/>
      <c r="L841" s="137"/>
      <c r="M841" s="142"/>
      <c r="T841" s="143"/>
      <c r="AT841" s="139" t="s">
        <v>166</v>
      </c>
      <c r="AU841" s="139" t="s">
        <v>6</v>
      </c>
      <c r="AV841" s="10" t="s">
        <v>6</v>
      </c>
      <c r="AW841" s="10" t="s">
        <v>31</v>
      </c>
      <c r="AX841" s="10" t="s">
        <v>76</v>
      </c>
      <c r="AY841" s="139" t="s">
        <v>159</v>
      </c>
    </row>
    <row r="842" spans="2:65" s="10" customFormat="1">
      <c r="B842" s="137"/>
      <c r="D842" s="138" t="s">
        <v>166</v>
      </c>
      <c r="E842" s="139" t="s">
        <v>1</v>
      </c>
      <c r="F842" s="140" t="s">
        <v>913</v>
      </c>
      <c r="H842" s="139" t="s">
        <v>1</v>
      </c>
      <c r="I842" s="141"/>
      <c r="L842" s="137"/>
      <c r="M842" s="142"/>
      <c r="T842" s="143"/>
      <c r="AT842" s="139" t="s">
        <v>166</v>
      </c>
      <c r="AU842" s="139" t="s">
        <v>6</v>
      </c>
      <c r="AV842" s="10" t="s">
        <v>6</v>
      </c>
      <c r="AW842" s="10" t="s">
        <v>31</v>
      </c>
      <c r="AX842" s="10" t="s">
        <v>76</v>
      </c>
      <c r="AY842" s="139" t="s">
        <v>159</v>
      </c>
    </row>
    <row r="843" spans="2:65" s="11" customFormat="1">
      <c r="B843" s="144"/>
      <c r="D843" s="138" t="s">
        <v>166</v>
      </c>
      <c r="E843" s="145" t="s">
        <v>1</v>
      </c>
      <c r="F843" s="146" t="s">
        <v>705</v>
      </c>
      <c r="H843" s="147">
        <v>110.7</v>
      </c>
      <c r="I843" s="148"/>
      <c r="L843" s="144"/>
      <c r="M843" s="149"/>
      <c r="T843" s="150"/>
      <c r="AT843" s="145" t="s">
        <v>166</v>
      </c>
      <c r="AU843" s="145" t="s">
        <v>6</v>
      </c>
      <c r="AV843" s="11" t="s">
        <v>85</v>
      </c>
      <c r="AW843" s="11" t="s">
        <v>31</v>
      </c>
      <c r="AX843" s="11" t="s">
        <v>76</v>
      </c>
      <c r="AY843" s="145" t="s">
        <v>159</v>
      </c>
    </row>
    <row r="844" spans="2:65" s="10" customFormat="1">
      <c r="B844" s="137"/>
      <c r="D844" s="138" t="s">
        <v>166</v>
      </c>
      <c r="E844" s="139" t="s">
        <v>1</v>
      </c>
      <c r="F844" s="140" t="s">
        <v>914</v>
      </c>
      <c r="H844" s="139" t="s">
        <v>1</v>
      </c>
      <c r="I844" s="141"/>
      <c r="L844" s="137"/>
      <c r="M844" s="142"/>
      <c r="T844" s="143"/>
      <c r="AT844" s="139" t="s">
        <v>166</v>
      </c>
      <c r="AU844" s="139" t="s">
        <v>6</v>
      </c>
      <c r="AV844" s="10" t="s">
        <v>6</v>
      </c>
      <c r="AW844" s="10" t="s">
        <v>31</v>
      </c>
      <c r="AX844" s="10" t="s">
        <v>76</v>
      </c>
      <c r="AY844" s="139" t="s">
        <v>159</v>
      </c>
    </row>
    <row r="845" spans="2:65" s="11" customFormat="1">
      <c r="B845" s="144"/>
      <c r="D845" s="138" t="s">
        <v>166</v>
      </c>
      <c r="E845" s="145" t="s">
        <v>1</v>
      </c>
      <c r="F845" s="146" t="s">
        <v>736</v>
      </c>
      <c r="H845" s="147">
        <v>19.899999999999999</v>
      </c>
      <c r="I845" s="148"/>
      <c r="L845" s="144"/>
      <c r="M845" s="149"/>
      <c r="T845" s="150"/>
      <c r="AT845" s="145" t="s">
        <v>166</v>
      </c>
      <c r="AU845" s="145" t="s">
        <v>6</v>
      </c>
      <c r="AV845" s="11" t="s">
        <v>85</v>
      </c>
      <c r="AW845" s="11" t="s">
        <v>31</v>
      </c>
      <c r="AX845" s="11" t="s">
        <v>76</v>
      </c>
      <c r="AY845" s="145" t="s">
        <v>159</v>
      </c>
    </row>
    <row r="846" spans="2:65" s="10" customFormat="1">
      <c r="B846" s="137"/>
      <c r="D846" s="138" t="s">
        <v>166</v>
      </c>
      <c r="E846" s="139" t="s">
        <v>1</v>
      </c>
      <c r="F846" s="140" t="s">
        <v>169</v>
      </c>
      <c r="H846" s="139" t="s">
        <v>1</v>
      </c>
      <c r="I846" s="141"/>
      <c r="L846" s="137"/>
      <c r="M846" s="142"/>
      <c r="T846" s="143"/>
      <c r="AT846" s="139" t="s">
        <v>166</v>
      </c>
      <c r="AU846" s="139" t="s">
        <v>6</v>
      </c>
      <c r="AV846" s="10" t="s">
        <v>6</v>
      </c>
      <c r="AW846" s="10" t="s">
        <v>31</v>
      </c>
      <c r="AX846" s="10" t="s">
        <v>76</v>
      </c>
      <c r="AY846" s="139" t="s">
        <v>159</v>
      </c>
    </row>
    <row r="847" spans="2:65" s="10" customFormat="1">
      <c r="B847" s="137"/>
      <c r="D847" s="138" t="s">
        <v>166</v>
      </c>
      <c r="E847" s="139" t="s">
        <v>1</v>
      </c>
      <c r="F847" s="140" t="s">
        <v>914</v>
      </c>
      <c r="H847" s="139" t="s">
        <v>1</v>
      </c>
      <c r="I847" s="141"/>
      <c r="L847" s="137"/>
      <c r="M847" s="142"/>
      <c r="T847" s="143"/>
      <c r="AT847" s="139" t="s">
        <v>166</v>
      </c>
      <c r="AU847" s="139" t="s">
        <v>6</v>
      </c>
      <c r="AV847" s="10" t="s">
        <v>6</v>
      </c>
      <c r="AW847" s="10" t="s">
        <v>31</v>
      </c>
      <c r="AX847" s="10" t="s">
        <v>76</v>
      </c>
      <c r="AY847" s="139" t="s">
        <v>159</v>
      </c>
    </row>
    <row r="848" spans="2:65" s="11" customFormat="1">
      <c r="B848" s="144"/>
      <c r="D848" s="138" t="s">
        <v>166</v>
      </c>
      <c r="E848" s="145" t="s">
        <v>1</v>
      </c>
      <c r="F848" s="146" t="s">
        <v>738</v>
      </c>
      <c r="H848" s="147">
        <v>90.2</v>
      </c>
      <c r="I848" s="148"/>
      <c r="L848" s="144"/>
      <c r="M848" s="149"/>
      <c r="T848" s="150"/>
      <c r="AT848" s="145" t="s">
        <v>166</v>
      </c>
      <c r="AU848" s="145" t="s">
        <v>6</v>
      </c>
      <c r="AV848" s="11" t="s">
        <v>85</v>
      </c>
      <c r="AW848" s="11" t="s">
        <v>31</v>
      </c>
      <c r="AX848" s="11" t="s">
        <v>76</v>
      </c>
      <c r="AY848" s="145" t="s">
        <v>159</v>
      </c>
    </row>
    <row r="849" spans="2:65" s="10" customFormat="1">
      <c r="B849" s="137"/>
      <c r="D849" s="138" t="s">
        <v>166</v>
      </c>
      <c r="E849" s="139" t="s">
        <v>1</v>
      </c>
      <c r="F849" s="140" t="s">
        <v>915</v>
      </c>
      <c r="H849" s="139" t="s">
        <v>1</v>
      </c>
      <c r="I849" s="141"/>
      <c r="L849" s="137"/>
      <c r="M849" s="142"/>
      <c r="T849" s="143"/>
      <c r="AT849" s="139" t="s">
        <v>166</v>
      </c>
      <c r="AU849" s="139" t="s">
        <v>6</v>
      </c>
      <c r="AV849" s="10" t="s">
        <v>6</v>
      </c>
      <c r="AW849" s="10" t="s">
        <v>31</v>
      </c>
      <c r="AX849" s="10" t="s">
        <v>76</v>
      </c>
      <c r="AY849" s="139" t="s">
        <v>159</v>
      </c>
    </row>
    <row r="850" spans="2:65" s="11" customFormat="1">
      <c r="B850" s="144"/>
      <c r="D850" s="138" t="s">
        <v>166</v>
      </c>
      <c r="E850" s="145" t="s">
        <v>1</v>
      </c>
      <c r="F850" s="146" t="s">
        <v>740</v>
      </c>
      <c r="H850" s="147">
        <v>28.8</v>
      </c>
      <c r="I850" s="148"/>
      <c r="L850" s="144"/>
      <c r="M850" s="149"/>
      <c r="T850" s="150"/>
      <c r="AT850" s="145" t="s">
        <v>166</v>
      </c>
      <c r="AU850" s="145" t="s">
        <v>6</v>
      </c>
      <c r="AV850" s="11" t="s">
        <v>85</v>
      </c>
      <c r="AW850" s="11" t="s">
        <v>31</v>
      </c>
      <c r="AX850" s="11" t="s">
        <v>76</v>
      </c>
      <c r="AY850" s="145" t="s">
        <v>159</v>
      </c>
    </row>
    <row r="851" spans="2:65" s="12" customFormat="1">
      <c r="B851" s="151"/>
      <c r="D851" s="138" t="s">
        <v>166</v>
      </c>
      <c r="E851" s="152" t="s">
        <v>1</v>
      </c>
      <c r="F851" s="153" t="s">
        <v>171</v>
      </c>
      <c r="H851" s="154">
        <v>249.6</v>
      </c>
      <c r="I851" s="155"/>
      <c r="L851" s="151"/>
      <c r="M851" s="156"/>
      <c r="T851" s="157"/>
      <c r="AT851" s="152" t="s">
        <v>166</v>
      </c>
      <c r="AU851" s="152" t="s">
        <v>6</v>
      </c>
      <c r="AV851" s="12" t="s">
        <v>164</v>
      </c>
      <c r="AW851" s="12" t="s">
        <v>31</v>
      </c>
      <c r="AX851" s="12" t="s">
        <v>6</v>
      </c>
      <c r="AY851" s="152" t="s">
        <v>159</v>
      </c>
    </row>
    <row r="852" spans="2:65" s="1" customFormat="1" ht="16.5" customHeight="1">
      <c r="B852" s="122"/>
      <c r="C852" s="123" t="s">
        <v>925</v>
      </c>
      <c r="D852" s="123" t="s">
        <v>160</v>
      </c>
      <c r="E852" s="124" t="s">
        <v>926</v>
      </c>
      <c r="F852" s="125" t="s">
        <v>927</v>
      </c>
      <c r="G852" s="126" t="s">
        <v>179</v>
      </c>
      <c r="H852" s="127">
        <v>38.159999999999997</v>
      </c>
      <c r="I852" s="128"/>
      <c r="J852" s="129">
        <f>ROUND(I852*H852,0)</f>
        <v>0</v>
      </c>
      <c r="K852" s="130"/>
      <c r="L852" s="29"/>
      <c r="M852" s="131" t="s">
        <v>1</v>
      </c>
      <c r="N852" s="132" t="s">
        <v>41</v>
      </c>
      <c r="P852" s="133">
        <f>O852*H852</f>
        <v>0</v>
      </c>
      <c r="Q852" s="133">
        <v>1.5E-3</v>
      </c>
      <c r="R852" s="133">
        <f>Q852*H852</f>
        <v>5.7239999999999999E-2</v>
      </c>
      <c r="S852" s="133">
        <v>0</v>
      </c>
      <c r="T852" s="134">
        <f>S852*H852</f>
        <v>0</v>
      </c>
      <c r="AR852" s="135" t="s">
        <v>164</v>
      </c>
      <c r="AT852" s="135" t="s">
        <v>160</v>
      </c>
      <c r="AU852" s="135" t="s">
        <v>6</v>
      </c>
      <c r="AY852" s="15" t="s">
        <v>159</v>
      </c>
      <c r="BE852" s="136">
        <f>IF(N852="základní",J852,0)</f>
        <v>0</v>
      </c>
      <c r="BF852" s="136">
        <f>IF(N852="snížená",J852,0)</f>
        <v>0</v>
      </c>
      <c r="BG852" s="136">
        <f>IF(N852="zákl. přenesená",J852,0)</f>
        <v>0</v>
      </c>
      <c r="BH852" s="136">
        <f>IF(N852="sníž. přenesená",J852,0)</f>
        <v>0</v>
      </c>
      <c r="BI852" s="136">
        <f>IF(N852="nulová",J852,0)</f>
        <v>0</v>
      </c>
      <c r="BJ852" s="15" t="s">
        <v>6</v>
      </c>
      <c r="BK852" s="136">
        <f>ROUND(I852*H852,0)</f>
        <v>0</v>
      </c>
      <c r="BL852" s="15" t="s">
        <v>164</v>
      </c>
      <c r="BM852" s="135" t="s">
        <v>928</v>
      </c>
    </row>
    <row r="853" spans="2:65" s="10" customFormat="1">
      <c r="B853" s="137"/>
      <c r="D853" s="138" t="s">
        <v>166</v>
      </c>
      <c r="E853" s="139" t="s">
        <v>1</v>
      </c>
      <c r="F853" s="140" t="s">
        <v>169</v>
      </c>
      <c r="H853" s="139" t="s">
        <v>1</v>
      </c>
      <c r="I853" s="141"/>
      <c r="L853" s="137"/>
      <c r="M853" s="142"/>
      <c r="T853" s="143"/>
      <c r="AT853" s="139" t="s">
        <v>166</v>
      </c>
      <c r="AU853" s="139" t="s">
        <v>6</v>
      </c>
      <c r="AV853" s="10" t="s">
        <v>6</v>
      </c>
      <c r="AW853" s="10" t="s">
        <v>31</v>
      </c>
      <c r="AX853" s="10" t="s">
        <v>76</v>
      </c>
      <c r="AY853" s="139" t="s">
        <v>159</v>
      </c>
    </row>
    <row r="854" spans="2:65" s="10" customFormat="1">
      <c r="B854" s="137"/>
      <c r="D854" s="138" t="s">
        <v>166</v>
      </c>
      <c r="E854" s="139" t="s">
        <v>1</v>
      </c>
      <c r="F854" s="140" t="s">
        <v>915</v>
      </c>
      <c r="H854" s="139" t="s">
        <v>1</v>
      </c>
      <c r="I854" s="141"/>
      <c r="L854" s="137"/>
      <c r="M854" s="142"/>
      <c r="T854" s="143"/>
      <c r="AT854" s="139" t="s">
        <v>166</v>
      </c>
      <c r="AU854" s="139" t="s">
        <v>6</v>
      </c>
      <c r="AV854" s="10" t="s">
        <v>6</v>
      </c>
      <c r="AW854" s="10" t="s">
        <v>31</v>
      </c>
      <c r="AX854" s="10" t="s">
        <v>76</v>
      </c>
      <c r="AY854" s="139" t="s">
        <v>159</v>
      </c>
    </row>
    <row r="855" spans="2:65" s="11" customFormat="1">
      <c r="B855" s="144"/>
      <c r="D855" s="138" t="s">
        <v>166</v>
      </c>
      <c r="E855" s="145" t="s">
        <v>1</v>
      </c>
      <c r="F855" s="146" t="s">
        <v>740</v>
      </c>
      <c r="H855" s="147">
        <v>28.8</v>
      </c>
      <c r="I855" s="148"/>
      <c r="L855" s="144"/>
      <c r="M855" s="149"/>
      <c r="T855" s="150"/>
      <c r="AT855" s="145" t="s">
        <v>166</v>
      </c>
      <c r="AU855" s="145" t="s">
        <v>6</v>
      </c>
      <c r="AV855" s="11" t="s">
        <v>85</v>
      </c>
      <c r="AW855" s="11" t="s">
        <v>31</v>
      </c>
      <c r="AX855" s="11" t="s">
        <v>76</v>
      </c>
      <c r="AY855" s="145" t="s">
        <v>159</v>
      </c>
    </row>
    <row r="856" spans="2:65" s="11" customFormat="1">
      <c r="B856" s="144"/>
      <c r="D856" s="138" t="s">
        <v>166</v>
      </c>
      <c r="E856" s="145" t="s">
        <v>1</v>
      </c>
      <c r="F856" s="146" t="s">
        <v>929</v>
      </c>
      <c r="H856" s="147">
        <v>2.4</v>
      </c>
      <c r="I856" s="148"/>
      <c r="L856" s="144"/>
      <c r="M856" s="149"/>
      <c r="T856" s="150"/>
      <c r="AT856" s="145" t="s">
        <v>166</v>
      </c>
      <c r="AU856" s="145" t="s">
        <v>6</v>
      </c>
      <c r="AV856" s="11" t="s">
        <v>85</v>
      </c>
      <c r="AW856" s="11" t="s">
        <v>31</v>
      </c>
      <c r="AX856" s="11" t="s">
        <v>76</v>
      </c>
      <c r="AY856" s="145" t="s">
        <v>159</v>
      </c>
    </row>
    <row r="857" spans="2:65" s="11" customFormat="1">
      <c r="B857" s="144"/>
      <c r="D857" s="138" t="s">
        <v>166</v>
      </c>
      <c r="E857" s="145" t="s">
        <v>1</v>
      </c>
      <c r="F857" s="146" t="s">
        <v>930</v>
      </c>
      <c r="H857" s="147">
        <v>3.28</v>
      </c>
      <c r="I857" s="148"/>
      <c r="L857" s="144"/>
      <c r="M857" s="149"/>
      <c r="T857" s="150"/>
      <c r="AT857" s="145" t="s">
        <v>166</v>
      </c>
      <c r="AU857" s="145" t="s">
        <v>6</v>
      </c>
      <c r="AV857" s="11" t="s">
        <v>85</v>
      </c>
      <c r="AW857" s="11" t="s">
        <v>31</v>
      </c>
      <c r="AX857" s="11" t="s">
        <v>76</v>
      </c>
      <c r="AY857" s="145" t="s">
        <v>159</v>
      </c>
    </row>
    <row r="858" spans="2:65" s="11" customFormat="1">
      <c r="B858" s="144"/>
      <c r="D858" s="138" t="s">
        <v>166</v>
      </c>
      <c r="E858" s="145" t="s">
        <v>1</v>
      </c>
      <c r="F858" s="146" t="s">
        <v>931</v>
      </c>
      <c r="H858" s="147">
        <v>1.84</v>
      </c>
      <c r="I858" s="148"/>
      <c r="L858" s="144"/>
      <c r="M858" s="149"/>
      <c r="T858" s="150"/>
      <c r="AT858" s="145" t="s">
        <v>166</v>
      </c>
      <c r="AU858" s="145" t="s">
        <v>6</v>
      </c>
      <c r="AV858" s="11" t="s">
        <v>85</v>
      </c>
      <c r="AW858" s="11" t="s">
        <v>31</v>
      </c>
      <c r="AX858" s="11" t="s">
        <v>76</v>
      </c>
      <c r="AY858" s="145" t="s">
        <v>159</v>
      </c>
    </row>
    <row r="859" spans="2:65" s="11" customFormat="1">
      <c r="B859" s="144"/>
      <c r="D859" s="138" t="s">
        <v>166</v>
      </c>
      <c r="E859" s="145" t="s">
        <v>1</v>
      </c>
      <c r="F859" s="146" t="s">
        <v>932</v>
      </c>
      <c r="H859" s="147">
        <v>1.84</v>
      </c>
      <c r="I859" s="148"/>
      <c r="L859" s="144"/>
      <c r="M859" s="149"/>
      <c r="T859" s="150"/>
      <c r="AT859" s="145" t="s">
        <v>166</v>
      </c>
      <c r="AU859" s="145" t="s">
        <v>6</v>
      </c>
      <c r="AV859" s="11" t="s">
        <v>85</v>
      </c>
      <c r="AW859" s="11" t="s">
        <v>31</v>
      </c>
      <c r="AX859" s="11" t="s">
        <v>76</v>
      </c>
      <c r="AY859" s="145" t="s">
        <v>159</v>
      </c>
    </row>
    <row r="860" spans="2:65" s="12" customFormat="1">
      <c r="B860" s="151"/>
      <c r="D860" s="138" t="s">
        <v>166</v>
      </c>
      <c r="E860" s="152" t="s">
        <v>1</v>
      </c>
      <c r="F860" s="153" t="s">
        <v>171</v>
      </c>
      <c r="H860" s="154">
        <v>38.159999999999997</v>
      </c>
      <c r="I860" s="155"/>
      <c r="L860" s="151"/>
      <c r="M860" s="156"/>
      <c r="T860" s="157"/>
      <c r="AT860" s="152" t="s">
        <v>166</v>
      </c>
      <c r="AU860" s="152" t="s">
        <v>6</v>
      </c>
      <c r="AV860" s="12" t="s">
        <v>164</v>
      </c>
      <c r="AW860" s="12" t="s">
        <v>31</v>
      </c>
      <c r="AX860" s="12" t="s">
        <v>6</v>
      </c>
      <c r="AY860" s="152" t="s">
        <v>159</v>
      </c>
    </row>
    <row r="861" spans="2:65" s="1" customFormat="1" ht="16.5" customHeight="1">
      <c r="B861" s="122"/>
      <c r="C861" s="123" t="s">
        <v>933</v>
      </c>
      <c r="D861" s="123" t="s">
        <v>160</v>
      </c>
      <c r="E861" s="124" t="s">
        <v>934</v>
      </c>
      <c r="F861" s="125" t="s">
        <v>935</v>
      </c>
      <c r="G861" s="126" t="s">
        <v>291</v>
      </c>
      <c r="H861" s="127">
        <v>46.8</v>
      </c>
      <c r="I861" s="128"/>
      <c r="J861" s="129">
        <f>ROUND(I861*H861,0)</f>
        <v>0</v>
      </c>
      <c r="K861" s="130"/>
      <c r="L861" s="29"/>
      <c r="M861" s="131" t="s">
        <v>1</v>
      </c>
      <c r="N861" s="132" t="s">
        <v>41</v>
      </c>
      <c r="P861" s="133">
        <f>O861*H861</f>
        <v>0</v>
      </c>
      <c r="Q861" s="133">
        <v>1.42E-3</v>
      </c>
      <c r="R861" s="133">
        <f>Q861*H861</f>
        <v>6.6456000000000001E-2</v>
      </c>
      <c r="S861" s="133">
        <v>0</v>
      </c>
      <c r="T861" s="134">
        <f>S861*H861</f>
        <v>0</v>
      </c>
      <c r="AR861" s="135" t="s">
        <v>164</v>
      </c>
      <c r="AT861" s="135" t="s">
        <v>160</v>
      </c>
      <c r="AU861" s="135" t="s">
        <v>6</v>
      </c>
      <c r="AY861" s="15" t="s">
        <v>159</v>
      </c>
      <c r="BE861" s="136">
        <f>IF(N861="základní",J861,0)</f>
        <v>0</v>
      </c>
      <c r="BF861" s="136">
        <f>IF(N861="snížená",J861,0)</f>
        <v>0</v>
      </c>
      <c r="BG861" s="136">
        <f>IF(N861="zákl. přenesená",J861,0)</f>
        <v>0</v>
      </c>
      <c r="BH861" s="136">
        <f>IF(N861="sníž. přenesená",J861,0)</f>
        <v>0</v>
      </c>
      <c r="BI861" s="136">
        <f>IF(N861="nulová",J861,0)</f>
        <v>0</v>
      </c>
      <c r="BJ861" s="15" t="s">
        <v>6</v>
      </c>
      <c r="BK861" s="136">
        <f>ROUND(I861*H861,0)</f>
        <v>0</v>
      </c>
      <c r="BL861" s="15" t="s">
        <v>164</v>
      </c>
      <c r="BM861" s="135" t="s">
        <v>936</v>
      </c>
    </row>
    <row r="862" spans="2:65" s="11" customFormat="1">
      <c r="B862" s="144"/>
      <c r="D862" s="138" t="s">
        <v>166</v>
      </c>
      <c r="E862" s="145" t="s">
        <v>1</v>
      </c>
      <c r="F862" s="146" t="s">
        <v>937</v>
      </c>
      <c r="H862" s="147">
        <v>12</v>
      </c>
      <c r="I862" s="148"/>
      <c r="L862" s="144"/>
      <c r="M862" s="149"/>
      <c r="T862" s="150"/>
      <c r="AT862" s="145" t="s">
        <v>166</v>
      </c>
      <c r="AU862" s="145" t="s">
        <v>6</v>
      </c>
      <c r="AV862" s="11" t="s">
        <v>85</v>
      </c>
      <c r="AW862" s="11" t="s">
        <v>31</v>
      </c>
      <c r="AX862" s="11" t="s">
        <v>76</v>
      </c>
      <c r="AY862" s="145" t="s">
        <v>159</v>
      </c>
    </row>
    <row r="863" spans="2:65" s="11" customFormat="1">
      <c r="B863" s="144"/>
      <c r="D863" s="138" t="s">
        <v>166</v>
      </c>
      <c r="E863" s="145" t="s">
        <v>1</v>
      </c>
      <c r="F863" s="146" t="s">
        <v>938</v>
      </c>
      <c r="H863" s="147">
        <v>16.399999999999999</v>
      </c>
      <c r="I863" s="148"/>
      <c r="L863" s="144"/>
      <c r="M863" s="149"/>
      <c r="T863" s="150"/>
      <c r="AT863" s="145" t="s">
        <v>166</v>
      </c>
      <c r="AU863" s="145" t="s">
        <v>6</v>
      </c>
      <c r="AV863" s="11" t="s">
        <v>85</v>
      </c>
      <c r="AW863" s="11" t="s">
        <v>31</v>
      </c>
      <c r="AX863" s="11" t="s">
        <v>76</v>
      </c>
      <c r="AY863" s="145" t="s">
        <v>159</v>
      </c>
    </row>
    <row r="864" spans="2:65" s="11" customFormat="1">
      <c r="B864" s="144"/>
      <c r="D864" s="138" t="s">
        <v>166</v>
      </c>
      <c r="E864" s="145" t="s">
        <v>1</v>
      </c>
      <c r="F864" s="146" t="s">
        <v>939</v>
      </c>
      <c r="H864" s="147">
        <v>9.1999999999999993</v>
      </c>
      <c r="I864" s="148"/>
      <c r="L864" s="144"/>
      <c r="M864" s="149"/>
      <c r="T864" s="150"/>
      <c r="AT864" s="145" t="s">
        <v>166</v>
      </c>
      <c r="AU864" s="145" t="s">
        <v>6</v>
      </c>
      <c r="AV864" s="11" t="s">
        <v>85</v>
      </c>
      <c r="AW864" s="11" t="s">
        <v>31</v>
      </c>
      <c r="AX864" s="11" t="s">
        <v>76</v>
      </c>
      <c r="AY864" s="145" t="s">
        <v>159</v>
      </c>
    </row>
    <row r="865" spans="2:65" s="11" customFormat="1">
      <c r="B865" s="144"/>
      <c r="D865" s="138" t="s">
        <v>166</v>
      </c>
      <c r="E865" s="145" t="s">
        <v>1</v>
      </c>
      <c r="F865" s="146" t="s">
        <v>940</v>
      </c>
      <c r="H865" s="147">
        <v>9.1999999999999993</v>
      </c>
      <c r="I865" s="148"/>
      <c r="L865" s="144"/>
      <c r="M865" s="149"/>
      <c r="T865" s="150"/>
      <c r="AT865" s="145" t="s">
        <v>166</v>
      </c>
      <c r="AU865" s="145" t="s">
        <v>6</v>
      </c>
      <c r="AV865" s="11" t="s">
        <v>85</v>
      </c>
      <c r="AW865" s="11" t="s">
        <v>31</v>
      </c>
      <c r="AX865" s="11" t="s">
        <v>76</v>
      </c>
      <c r="AY865" s="145" t="s">
        <v>159</v>
      </c>
    </row>
    <row r="866" spans="2:65" s="12" customFormat="1">
      <c r="B866" s="151"/>
      <c r="D866" s="138" t="s">
        <v>166</v>
      </c>
      <c r="E866" s="152" t="s">
        <v>1</v>
      </c>
      <c r="F866" s="153" t="s">
        <v>171</v>
      </c>
      <c r="H866" s="154">
        <v>46.8</v>
      </c>
      <c r="I866" s="155"/>
      <c r="L866" s="151"/>
      <c r="M866" s="156"/>
      <c r="T866" s="157"/>
      <c r="AT866" s="152" t="s">
        <v>166</v>
      </c>
      <c r="AU866" s="152" t="s">
        <v>6</v>
      </c>
      <c r="AV866" s="12" t="s">
        <v>164</v>
      </c>
      <c r="AW866" s="12" t="s">
        <v>31</v>
      </c>
      <c r="AX866" s="12" t="s">
        <v>6</v>
      </c>
      <c r="AY866" s="152" t="s">
        <v>159</v>
      </c>
    </row>
    <row r="867" spans="2:65" s="1" customFormat="1" ht="24.2" customHeight="1">
      <c r="B867" s="122"/>
      <c r="C867" s="123" t="s">
        <v>941</v>
      </c>
      <c r="D867" s="123" t="s">
        <v>160</v>
      </c>
      <c r="E867" s="124" t="s">
        <v>942</v>
      </c>
      <c r="F867" s="125" t="s">
        <v>943</v>
      </c>
      <c r="G867" s="126" t="s">
        <v>179</v>
      </c>
      <c r="H867" s="127">
        <v>217</v>
      </c>
      <c r="I867" s="128"/>
      <c r="J867" s="129">
        <f>ROUND(I867*H867,0)</f>
        <v>0</v>
      </c>
      <c r="K867" s="130"/>
      <c r="L867" s="29"/>
      <c r="M867" s="131" t="s">
        <v>1</v>
      </c>
      <c r="N867" s="132" t="s">
        <v>41</v>
      </c>
      <c r="P867" s="133">
        <f>O867*H867</f>
        <v>0</v>
      </c>
      <c r="Q867" s="133">
        <v>9.0299999999999998E-3</v>
      </c>
      <c r="R867" s="133">
        <f>Q867*H867</f>
        <v>1.9595099999999999</v>
      </c>
      <c r="S867" s="133">
        <v>0</v>
      </c>
      <c r="T867" s="134">
        <f>S867*H867</f>
        <v>0</v>
      </c>
      <c r="AR867" s="135" t="s">
        <v>164</v>
      </c>
      <c r="AT867" s="135" t="s">
        <v>160</v>
      </c>
      <c r="AU867" s="135" t="s">
        <v>6</v>
      </c>
      <c r="AY867" s="15" t="s">
        <v>159</v>
      </c>
      <c r="BE867" s="136">
        <f>IF(N867="základní",J867,0)</f>
        <v>0</v>
      </c>
      <c r="BF867" s="136">
        <f>IF(N867="snížená",J867,0)</f>
        <v>0</v>
      </c>
      <c r="BG867" s="136">
        <f>IF(N867="zákl. přenesená",J867,0)</f>
        <v>0</v>
      </c>
      <c r="BH867" s="136">
        <f>IF(N867="sníž. přenesená",J867,0)</f>
        <v>0</v>
      </c>
      <c r="BI867" s="136">
        <f>IF(N867="nulová",J867,0)</f>
        <v>0</v>
      </c>
      <c r="BJ867" s="15" t="s">
        <v>6</v>
      </c>
      <c r="BK867" s="136">
        <f>ROUND(I867*H867,0)</f>
        <v>0</v>
      </c>
      <c r="BL867" s="15" t="s">
        <v>164</v>
      </c>
      <c r="BM867" s="135" t="s">
        <v>944</v>
      </c>
    </row>
    <row r="868" spans="2:65" s="10" customFormat="1">
      <c r="B868" s="137"/>
      <c r="D868" s="138" t="s">
        <v>166</v>
      </c>
      <c r="E868" s="139" t="s">
        <v>1</v>
      </c>
      <c r="F868" s="140" t="s">
        <v>167</v>
      </c>
      <c r="H868" s="139" t="s">
        <v>1</v>
      </c>
      <c r="I868" s="141"/>
      <c r="L868" s="137"/>
      <c r="M868" s="142"/>
      <c r="T868" s="143"/>
      <c r="AT868" s="139" t="s">
        <v>166</v>
      </c>
      <c r="AU868" s="139" t="s">
        <v>6</v>
      </c>
      <c r="AV868" s="10" t="s">
        <v>6</v>
      </c>
      <c r="AW868" s="10" t="s">
        <v>31</v>
      </c>
      <c r="AX868" s="10" t="s">
        <v>76</v>
      </c>
      <c r="AY868" s="139" t="s">
        <v>159</v>
      </c>
    </row>
    <row r="869" spans="2:65" s="10" customFormat="1">
      <c r="B869" s="137"/>
      <c r="D869" s="138" t="s">
        <v>166</v>
      </c>
      <c r="E869" s="139" t="s">
        <v>1</v>
      </c>
      <c r="F869" s="140" t="s">
        <v>913</v>
      </c>
      <c r="H869" s="139" t="s">
        <v>1</v>
      </c>
      <c r="I869" s="141"/>
      <c r="L869" s="137"/>
      <c r="M869" s="142"/>
      <c r="T869" s="143"/>
      <c r="AT869" s="139" t="s">
        <v>166</v>
      </c>
      <c r="AU869" s="139" t="s">
        <v>6</v>
      </c>
      <c r="AV869" s="10" t="s">
        <v>6</v>
      </c>
      <c r="AW869" s="10" t="s">
        <v>31</v>
      </c>
      <c r="AX869" s="10" t="s">
        <v>76</v>
      </c>
      <c r="AY869" s="139" t="s">
        <v>159</v>
      </c>
    </row>
    <row r="870" spans="2:65" s="11" customFormat="1">
      <c r="B870" s="144"/>
      <c r="D870" s="138" t="s">
        <v>166</v>
      </c>
      <c r="E870" s="145" t="s">
        <v>1</v>
      </c>
      <c r="F870" s="146" t="s">
        <v>705</v>
      </c>
      <c r="H870" s="147">
        <v>110.7</v>
      </c>
      <c r="I870" s="148"/>
      <c r="L870" s="144"/>
      <c r="M870" s="149"/>
      <c r="T870" s="150"/>
      <c r="AT870" s="145" t="s">
        <v>166</v>
      </c>
      <c r="AU870" s="145" t="s">
        <v>6</v>
      </c>
      <c r="AV870" s="11" t="s">
        <v>85</v>
      </c>
      <c r="AW870" s="11" t="s">
        <v>31</v>
      </c>
      <c r="AX870" s="11" t="s">
        <v>76</v>
      </c>
      <c r="AY870" s="145" t="s">
        <v>159</v>
      </c>
    </row>
    <row r="871" spans="2:65" s="10" customFormat="1">
      <c r="B871" s="137"/>
      <c r="D871" s="138" t="s">
        <v>166</v>
      </c>
      <c r="E871" s="139" t="s">
        <v>1</v>
      </c>
      <c r="F871" s="140" t="s">
        <v>914</v>
      </c>
      <c r="H871" s="139" t="s">
        <v>1</v>
      </c>
      <c r="I871" s="141"/>
      <c r="L871" s="137"/>
      <c r="M871" s="142"/>
      <c r="T871" s="143"/>
      <c r="AT871" s="139" t="s">
        <v>166</v>
      </c>
      <c r="AU871" s="139" t="s">
        <v>6</v>
      </c>
      <c r="AV871" s="10" t="s">
        <v>6</v>
      </c>
      <c r="AW871" s="10" t="s">
        <v>31</v>
      </c>
      <c r="AX871" s="10" t="s">
        <v>76</v>
      </c>
      <c r="AY871" s="139" t="s">
        <v>159</v>
      </c>
    </row>
    <row r="872" spans="2:65" s="11" customFormat="1">
      <c r="B872" s="144"/>
      <c r="D872" s="138" t="s">
        <v>166</v>
      </c>
      <c r="E872" s="145" t="s">
        <v>1</v>
      </c>
      <c r="F872" s="146" t="s">
        <v>945</v>
      </c>
      <c r="H872" s="147">
        <v>16.100000000000001</v>
      </c>
      <c r="I872" s="148"/>
      <c r="L872" s="144"/>
      <c r="M872" s="149"/>
      <c r="T872" s="150"/>
      <c r="AT872" s="145" t="s">
        <v>166</v>
      </c>
      <c r="AU872" s="145" t="s">
        <v>6</v>
      </c>
      <c r="AV872" s="11" t="s">
        <v>85</v>
      </c>
      <c r="AW872" s="11" t="s">
        <v>31</v>
      </c>
      <c r="AX872" s="11" t="s">
        <v>76</v>
      </c>
      <c r="AY872" s="145" t="s">
        <v>159</v>
      </c>
    </row>
    <row r="873" spans="2:65" s="10" customFormat="1">
      <c r="B873" s="137"/>
      <c r="D873" s="138" t="s">
        <v>166</v>
      </c>
      <c r="E873" s="139" t="s">
        <v>1</v>
      </c>
      <c r="F873" s="140" t="s">
        <v>169</v>
      </c>
      <c r="H873" s="139" t="s">
        <v>1</v>
      </c>
      <c r="I873" s="141"/>
      <c r="L873" s="137"/>
      <c r="M873" s="142"/>
      <c r="T873" s="143"/>
      <c r="AT873" s="139" t="s">
        <v>166</v>
      </c>
      <c r="AU873" s="139" t="s">
        <v>6</v>
      </c>
      <c r="AV873" s="10" t="s">
        <v>6</v>
      </c>
      <c r="AW873" s="10" t="s">
        <v>31</v>
      </c>
      <c r="AX873" s="10" t="s">
        <v>76</v>
      </c>
      <c r="AY873" s="139" t="s">
        <v>159</v>
      </c>
    </row>
    <row r="874" spans="2:65" s="10" customFormat="1">
      <c r="B874" s="137"/>
      <c r="D874" s="138" t="s">
        <v>166</v>
      </c>
      <c r="E874" s="139" t="s">
        <v>1</v>
      </c>
      <c r="F874" s="140" t="s">
        <v>914</v>
      </c>
      <c r="H874" s="139" t="s">
        <v>1</v>
      </c>
      <c r="I874" s="141"/>
      <c r="L874" s="137"/>
      <c r="M874" s="142"/>
      <c r="T874" s="143"/>
      <c r="AT874" s="139" t="s">
        <v>166</v>
      </c>
      <c r="AU874" s="139" t="s">
        <v>6</v>
      </c>
      <c r="AV874" s="10" t="s">
        <v>6</v>
      </c>
      <c r="AW874" s="10" t="s">
        <v>31</v>
      </c>
      <c r="AX874" s="10" t="s">
        <v>76</v>
      </c>
      <c r="AY874" s="139" t="s">
        <v>159</v>
      </c>
    </row>
    <row r="875" spans="2:65" s="11" customFormat="1">
      <c r="B875" s="144"/>
      <c r="D875" s="138" t="s">
        <v>166</v>
      </c>
      <c r="E875" s="145" t="s">
        <v>1</v>
      </c>
      <c r="F875" s="146" t="s">
        <v>738</v>
      </c>
      <c r="H875" s="147">
        <v>90.2</v>
      </c>
      <c r="I875" s="148"/>
      <c r="L875" s="144"/>
      <c r="M875" s="149"/>
      <c r="T875" s="150"/>
      <c r="AT875" s="145" t="s">
        <v>166</v>
      </c>
      <c r="AU875" s="145" t="s">
        <v>6</v>
      </c>
      <c r="AV875" s="11" t="s">
        <v>85</v>
      </c>
      <c r="AW875" s="11" t="s">
        <v>31</v>
      </c>
      <c r="AX875" s="11" t="s">
        <v>76</v>
      </c>
      <c r="AY875" s="145" t="s">
        <v>159</v>
      </c>
    </row>
    <row r="876" spans="2:65" s="12" customFormat="1">
      <c r="B876" s="151"/>
      <c r="D876" s="138" t="s">
        <v>166</v>
      </c>
      <c r="E876" s="152" t="s">
        <v>1</v>
      </c>
      <c r="F876" s="153" t="s">
        <v>171</v>
      </c>
      <c r="H876" s="154">
        <v>217</v>
      </c>
      <c r="I876" s="155"/>
      <c r="L876" s="151"/>
      <c r="M876" s="156"/>
      <c r="T876" s="157"/>
      <c r="AT876" s="152" t="s">
        <v>166</v>
      </c>
      <c r="AU876" s="152" t="s">
        <v>6</v>
      </c>
      <c r="AV876" s="12" t="s">
        <v>164</v>
      </c>
      <c r="AW876" s="12" t="s">
        <v>31</v>
      </c>
      <c r="AX876" s="12" t="s">
        <v>6</v>
      </c>
      <c r="AY876" s="152" t="s">
        <v>159</v>
      </c>
    </row>
    <row r="877" spans="2:65" s="1" customFormat="1" ht="16.5" customHeight="1">
      <c r="B877" s="122"/>
      <c r="C877" s="161" t="s">
        <v>946</v>
      </c>
      <c r="D877" s="161" t="s">
        <v>707</v>
      </c>
      <c r="E877" s="162" t="s">
        <v>947</v>
      </c>
      <c r="F877" s="163" t="s">
        <v>2939</v>
      </c>
      <c r="G877" s="164" t="s">
        <v>179</v>
      </c>
      <c r="H877" s="165">
        <v>249.55</v>
      </c>
      <c r="I877" s="166"/>
      <c r="J877" s="167">
        <f>ROUND(I877*H877,0)</f>
        <v>0</v>
      </c>
      <c r="K877" s="168"/>
      <c r="L877" s="169"/>
      <c r="M877" s="170" t="s">
        <v>1</v>
      </c>
      <c r="N877" s="171" t="s">
        <v>41</v>
      </c>
      <c r="P877" s="133">
        <f>O877*H877</f>
        <v>0</v>
      </c>
      <c r="Q877" s="133">
        <v>2.01E-2</v>
      </c>
      <c r="R877" s="133">
        <f>Q877*H877</f>
        <v>5.0159549999999999</v>
      </c>
      <c r="S877" s="133">
        <v>0</v>
      </c>
      <c r="T877" s="134">
        <f>S877*H877</f>
        <v>0</v>
      </c>
      <c r="AR877" s="135" t="s">
        <v>200</v>
      </c>
      <c r="AT877" s="135" t="s">
        <v>707</v>
      </c>
      <c r="AU877" s="135" t="s">
        <v>6</v>
      </c>
      <c r="AY877" s="15" t="s">
        <v>159</v>
      </c>
      <c r="BE877" s="136">
        <f>IF(N877="základní",J877,0)</f>
        <v>0</v>
      </c>
      <c r="BF877" s="136">
        <f>IF(N877="snížená",J877,0)</f>
        <v>0</v>
      </c>
      <c r="BG877" s="136">
        <f>IF(N877="zákl. přenesená",J877,0)</f>
        <v>0</v>
      </c>
      <c r="BH877" s="136">
        <f>IF(N877="sníž. přenesená",J877,0)</f>
        <v>0</v>
      </c>
      <c r="BI877" s="136">
        <f>IF(N877="nulová",J877,0)</f>
        <v>0</v>
      </c>
      <c r="BJ877" s="15" t="s">
        <v>6</v>
      </c>
      <c r="BK877" s="136">
        <f>ROUND(I877*H877,0)</f>
        <v>0</v>
      </c>
      <c r="BL877" s="15" t="s">
        <v>164</v>
      </c>
      <c r="BM877" s="135" t="s">
        <v>948</v>
      </c>
    </row>
    <row r="878" spans="2:65" s="11" customFormat="1">
      <c r="B878" s="144"/>
      <c r="D878" s="138" t="s">
        <v>166</v>
      </c>
      <c r="E878" s="145" t="s">
        <v>1</v>
      </c>
      <c r="F878" s="146" t="s">
        <v>949</v>
      </c>
      <c r="H878" s="147">
        <v>249.55</v>
      </c>
      <c r="I878" s="148"/>
      <c r="L878" s="144"/>
      <c r="M878" s="149"/>
      <c r="T878" s="150"/>
      <c r="AT878" s="145" t="s">
        <v>166</v>
      </c>
      <c r="AU878" s="145" t="s">
        <v>6</v>
      </c>
      <c r="AV878" s="11" t="s">
        <v>85</v>
      </c>
      <c r="AW878" s="11" t="s">
        <v>31</v>
      </c>
      <c r="AX878" s="11" t="s">
        <v>6</v>
      </c>
      <c r="AY878" s="145" t="s">
        <v>159</v>
      </c>
    </row>
    <row r="879" spans="2:65" s="9" customFormat="1" ht="25.9" customHeight="1">
      <c r="B879" s="112"/>
      <c r="D879" s="113" t="s">
        <v>75</v>
      </c>
      <c r="E879" s="114" t="s">
        <v>950</v>
      </c>
      <c r="F879" s="114" t="s">
        <v>951</v>
      </c>
      <c r="I879" s="115"/>
      <c r="J879" s="116">
        <f>BK879</f>
        <v>0</v>
      </c>
      <c r="L879" s="112"/>
      <c r="M879" s="117"/>
      <c r="P879" s="118">
        <f>SUM(P880:P907)</f>
        <v>0</v>
      </c>
      <c r="R879" s="118">
        <f>SUM(R880:R907)</f>
        <v>4.0159996000000007</v>
      </c>
      <c r="T879" s="119">
        <f>SUM(T880:T907)</f>
        <v>0</v>
      </c>
      <c r="AR879" s="113" t="s">
        <v>6</v>
      </c>
      <c r="AT879" s="120" t="s">
        <v>75</v>
      </c>
      <c r="AU879" s="120" t="s">
        <v>76</v>
      </c>
      <c r="AY879" s="113" t="s">
        <v>159</v>
      </c>
      <c r="BK879" s="121">
        <f>SUM(BK880:BK907)</f>
        <v>0</v>
      </c>
    </row>
    <row r="880" spans="2:65" s="1" customFormat="1" ht="16.5" customHeight="1">
      <c r="B880" s="122"/>
      <c r="C880" s="123" t="s">
        <v>952</v>
      </c>
      <c r="D880" s="123" t="s">
        <v>160</v>
      </c>
      <c r="E880" s="124" t="s">
        <v>953</v>
      </c>
      <c r="F880" s="125" t="s">
        <v>954</v>
      </c>
      <c r="G880" s="126" t="s">
        <v>179</v>
      </c>
      <c r="H880" s="127">
        <v>148.19999999999999</v>
      </c>
      <c r="I880" s="128"/>
      <c r="J880" s="129">
        <f>ROUND(I880*H880,0)</f>
        <v>0</v>
      </c>
      <c r="K880" s="130"/>
      <c r="L880" s="29"/>
      <c r="M880" s="131" t="s">
        <v>1</v>
      </c>
      <c r="N880" s="132" t="s">
        <v>41</v>
      </c>
      <c r="P880" s="133">
        <f>O880*H880</f>
        <v>0</v>
      </c>
      <c r="Q880" s="133">
        <v>0</v>
      </c>
      <c r="R880" s="133">
        <f>Q880*H880</f>
        <v>0</v>
      </c>
      <c r="S880" s="133">
        <v>0</v>
      </c>
      <c r="T880" s="134">
        <f>S880*H880</f>
        <v>0</v>
      </c>
      <c r="AR880" s="135" t="s">
        <v>164</v>
      </c>
      <c r="AT880" s="135" t="s">
        <v>160</v>
      </c>
      <c r="AU880" s="135" t="s">
        <v>6</v>
      </c>
      <c r="AY880" s="15" t="s">
        <v>159</v>
      </c>
      <c r="BE880" s="136">
        <f>IF(N880="základní",J880,0)</f>
        <v>0</v>
      </c>
      <c r="BF880" s="136">
        <f>IF(N880="snížená",J880,0)</f>
        <v>0</v>
      </c>
      <c r="BG880" s="136">
        <f>IF(N880="zákl. přenesená",J880,0)</f>
        <v>0</v>
      </c>
      <c r="BH880" s="136">
        <f>IF(N880="sníž. přenesená",J880,0)</f>
        <v>0</v>
      </c>
      <c r="BI880" s="136">
        <f>IF(N880="nulová",J880,0)</f>
        <v>0</v>
      </c>
      <c r="BJ880" s="15" t="s">
        <v>6</v>
      </c>
      <c r="BK880" s="136">
        <f>ROUND(I880*H880,0)</f>
        <v>0</v>
      </c>
      <c r="BL880" s="15" t="s">
        <v>164</v>
      </c>
      <c r="BM880" s="135" t="s">
        <v>955</v>
      </c>
    </row>
    <row r="881" spans="2:65" s="10" customFormat="1">
      <c r="B881" s="137"/>
      <c r="D881" s="138" t="s">
        <v>166</v>
      </c>
      <c r="E881" s="139" t="s">
        <v>1</v>
      </c>
      <c r="F881" s="140" t="s">
        <v>741</v>
      </c>
      <c r="H881" s="139" t="s">
        <v>1</v>
      </c>
      <c r="I881" s="141"/>
      <c r="L881" s="137"/>
      <c r="M881" s="142"/>
      <c r="T881" s="143"/>
      <c r="AT881" s="139" t="s">
        <v>166</v>
      </c>
      <c r="AU881" s="139" t="s">
        <v>6</v>
      </c>
      <c r="AV881" s="10" t="s">
        <v>6</v>
      </c>
      <c r="AW881" s="10" t="s">
        <v>31</v>
      </c>
      <c r="AX881" s="10" t="s">
        <v>76</v>
      </c>
      <c r="AY881" s="139" t="s">
        <v>159</v>
      </c>
    </row>
    <row r="882" spans="2:65" s="11" customFormat="1">
      <c r="B882" s="144"/>
      <c r="D882" s="138" t="s">
        <v>166</v>
      </c>
      <c r="E882" s="145" t="s">
        <v>1</v>
      </c>
      <c r="F882" s="146" t="s">
        <v>742</v>
      </c>
      <c r="H882" s="147">
        <v>148.19999999999999</v>
      </c>
      <c r="I882" s="148"/>
      <c r="L882" s="144"/>
      <c r="M882" s="149"/>
      <c r="T882" s="150"/>
      <c r="AT882" s="145" t="s">
        <v>166</v>
      </c>
      <c r="AU882" s="145" t="s">
        <v>6</v>
      </c>
      <c r="AV882" s="11" t="s">
        <v>85</v>
      </c>
      <c r="AW882" s="11" t="s">
        <v>31</v>
      </c>
      <c r="AX882" s="11" t="s">
        <v>6</v>
      </c>
      <c r="AY882" s="145" t="s">
        <v>159</v>
      </c>
    </row>
    <row r="883" spans="2:65" s="1" customFormat="1" ht="16.5" customHeight="1">
      <c r="B883" s="122"/>
      <c r="C883" s="123" t="s">
        <v>956</v>
      </c>
      <c r="D883" s="123" t="s">
        <v>160</v>
      </c>
      <c r="E883" s="124" t="s">
        <v>957</v>
      </c>
      <c r="F883" s="125" t="s">
        <v>958</v>
      </c>
      <c r="G883" s="126" t="s">
        <v>179</v>
      </c>
      <c r="H883" s="127">
        <v>148.19999999999999</v>
      </c>
      <c r="I883" s="128"/>
      <c r="J883" s="129">
        <f>ROUND(I883*H883,0)</f>
        <v>0</v>
      </c>
      <c r="K883" s="130"/>
      <c r="L883" s="29"/>
      <c r="M883" s="131" t="s">
        <v>1</v>
      </c>
      <c r="N883" s="132" t="s">
        <v>41</v>
      </c>
      <c r="P883" s="133">
        <f>O883*H883</f>
        <v>0</v>
      </c>
      <c r="Q883" s="133">
        <v>3.0000000000000001E-5</v>
      </c>
      <c r="R883" s="133">
        <f>Q883*H883</f>
        <v>4.4459999999999994E-3</v>
      </c>
      <c r="S883" s="133">
        <v>0</v>
      </c>
      <c r="T883" s="134">
        <f>S883*H883</f>
        <v>0</v>
      </c>
      <c r="AR883" s="135" t="s">
        <v>164</v>
      </c>
      <c r="AT883" s="135" t="s">
        <v>160</v>
      </c>
      <c r="AU883" s="135" t="s">
        <v>6</v>
      </c>
      <c r="AY883" s="15" t="s">
        <v>159</v>
      </c>
      <c r="BE883" s="136">
        <f>IF(N883="základní",J883,0)</f>
        <v>0</v>
      </c>
      <c r="BF883" s="136">
        <f>IF(N883="snížená",J883,0)</f>
        <v>0</v>
      </c>
      <c r="BG883" s="136">
        <f>IF(N883="zákl. přenesená",J883,0)</f>
        <v>0</v>
      </c>
      <c r="BH883" s="136">
        <f>IF(N883="sníž. přenesená",J883,0)</f>
        <v>0</v>
      </c>
      <c r="BI883" s="136">
        <f>IF(N883="nulová",J883,0)</f>
        <v>0</v>
      </c>
      <c r="BJ883" s="15" t="s">
        <v>6</v>
      </c>
      <c r="BK883" s="136">
        <f>ROUND(I883*H883,0)</f>
        <v>0</v>
      </c>
      <c r="BL883" s="15" t="s">
        <v>164</v>
      </c>
      <c r="BM883" s="135" t="s">
        <v>959</v>
      </c>
    </row>
    <row r="884" spans="2:65" s="10" customFormat="1">
      <c r="B884" s="137"/>
      <c r="D884" s="138" t="s">
        <v>166</v>
      </c>
      <c r="E884" s="139" t="s">
        <v>1</v>
      </c>
      <c r="F884" s="140" t="s">
        <v>741</v>
      </c>
      <c r="H884" s="139" t="s">
        <v>1</v>
      </c>
      <c r="I884" s="141"/>
      <c r="L884" s="137"/>
      <c r="M884" s="142"/>
      <c r="T884" s="143"/>
      <c r="AT884" s="139" t="s">
        <v>166</v>
      </c>
      <c r="AU884" s="139" t="s">
        <v>6</v>
      </c>
      <c r="AV884" s="10" t="s">
        <v>6</v>
      </c>
      <c r="AW884" s="10" t="s">
        <v>31</v>
      </c>
      <c r="AX884" s="10" t="s">
        <v>76</v>
      </c>
      <c r="AY884" s="139" t="s">
        <v>159</v>
      </c>
    </row>
    <row r="885" spans="2:65" s="11" customFormat="1">
      <c r="B885" s="144"/>
      <c r="D885" s="138" t="s">
        <v>166</v>
      </c>
      <c r="E885" s="145" t="s">
        <v>1</v>
      </c>
      <c r="F885" s="146" t="s">
        <v>742</v>
      </c>
      <c r="H885" s="147">
        <v>148.19999999999999</v>
      </c>
      <c r="I885" s="148"/>
      <c r="L885" s="144"/>
      <c r="M885" s="149"/>
      <c r="T885" s="150"/>
      <c r="AT885" s="145" t="s">
        <v>166</v>
      </c>
      <c r="AU885" s="145" t="s">
        <v>6</v>
      </c>
      <c r="AV885" s="11" t="s">
        <v>85</v>
      </c>
      <c r="AW885" s="11" t="s">
        <v>31</v>
      </c>
      <c r="AX885" s="11" t="s">
        <v>6</v>
      </c>
      <c r="AY885" s="145" t="s">
        <v>159</v>
      </c>
    </row>
    <row r="886" spans="2:65" s="1" customFormat="1" ht="21.75" customHeight="1">
      <c r="B886" s="122"/>
      <c r="C886" s="123" t="s">
        <v>960</v>
      </c>
      <c r="D886" s="123" t="s">
        <v>160</v>
      </c>
      <c r="E886" s="124" t="s">
        <v>961</v>
      </c>
      <c r="F886" s="125" t="s">
        <v>962</v>
      </c>
      <c r="G886" s="126" t="s">
        <v>179</v>
      </c>
      <c r="H886" s="127">
        <v>148.19999999999999</v>
      </c>
      <c r="I886" s="128"/>
      <c r="J886" s="129">
        <f>ROUND(I886*H886,0)</f>
        <v>0</v>
      </c>
      <c r="K886" s="130"/>
      <c r="L886" s="29"/>
      <c r="M886" s="131" t="s">
        <v>1</v>
      </c>
      <c r="N886" s="132" t="s">
        <v>41</v>
      </c>
      <c r="P886" s="133">
        <f>O886*H886</f>
        <v>0</v>
      </c>
      <c r="Q886" s="133">
        <v>7.4999999999999997E-3</v>
      </c>
      <c r="R886" s="133">
        <f>Q886*H886</f>
        <v>1.1114999999999999</v>
      </c>
      <c r="S886" s="133">
        <v>0</v>
      </c>
      <c r="T886" s="134">
        <f>S886*H886</f>
        <v>0</v>
      </c>
      <c r="AR886" s="135" t="s">
        <v>164</v>
      </c>
      <c r="AT886" s="135" t="s">
        <v>160</v>
      </c>
      <c r="AU886" s="135" t="s">
        <v>6</v>
      </c>
      <c r="AY886" s="15" t="s">
        <v>159</v>
      </c>
      <c r="BE886" s="136">
        <f>IF(N886="základní",J886,0)</f>
        <v>0</v>
      </c>
      <c r="BF886" s="136">
        <f>IF(N886="snížená",J886,0)</f>
        <v>0</v>
      </c>
      <c r="BG886" s="136">
        <f>IF(N886="zákl. přenesená",J886,0)</f>
        <v>0</v>
      </c>
      <c r="BH886" s="136">
        <f>IF(N886="sníž. přenesená",J886,0)</f>
        <v>0</v>
      </c>
      <c r="BI886" s="136">
        <f>IF(N886="nulová",J886,0)</f>
        <v>0</v>
      </c>
      <c r="BJ886" s="15" t="s">
        <v>6</v>
      </c>
      <c r="BK886" s="136">
        <f>ROUND(I886*H886,0)</f>
        <v>0</v>
      </c>
      <c r="BL886" s="15" t="s">
        <v>164</v>
      </c>
      <c r="BM886" s="135" t="s">
        <v>963</v>
      </c>
    </row>
    <row r="887" spans="2:65" s="10" customFormat="1">
      <c r="B887" s="137"/>
      <c r="D887" s="138" t="s">
        <v>166</v>
      </c>
      <c r="E887" s="139" t="s">
        <v>1</v>
      </c>
      <c r="F887" s="140" t="s">
        <v>741</v>
      </c>
      <c r="H887" s="139" t="s">
        <v>1</v>
      </c>
      <c r="I887" s="141"/>
      <c r="L887" s="137"/>
      <c r="M887" s="142"/>
      <c r="T887" s="143"/>
      <c r="AT887" s="139" t="s">
        <v>166</v>
      </c>
      <c r="AU887" s="139" t="s">
        <v>6</v>
      </c>
      <c r="AV887" s="10" t="s">
        <v>6</v>
      </c>
      <c r="AW887" s="10" t="s">
        <v>31</v>
      </c>
      <c r="AX887" s="10" t="s">
        <v>76</v>
      </c>
      <c r="AY887" s="139" t="s">
        <v>159</v>
      </c>
    </row>
    <row r="888" spans="2:65" s="11" customFormat="1">
      <c r="B888" s="144"/>
      <c r="D888" s="138" t="s">
        <v>166</v>
      </c>
      <c r="E888" s="145" t="s">
        <v>1</v>
      </c>
      <c r="F888" s="146" t="s">
        <v>742</v>
      </c>
      <c r="H888" s="147">
        <v>148.19999999999999</v>
      </c>
      <c r="I888" s="148"/>
      <c r="L888" s="144"/>
      <c r="M888" s="149"/>
      <c r="T888" s="150"/>
      <c r="AT888" s="145" t="s">
        <v>166</v>
      </c>
      <c r="AU888" s="145" t="s">
        <v>6</v>
      </c>
      <c r="AV888" s="11" t="s">
        <v>85</v>
      </c>
      <c r="AW888" s="11" t="s">
        <v>31</v>
      </c>
      <c r="AX888" s="11" t="s">
        <v>6</v>
      </c>
      <c r="AY888" s="145" t="s">
        <v>159</v>
      </c>
    </row>
    <row r="889" spans="2:65" s="1" customFormat="1" ht="24.2" customHeight="1">
      <c r="B889" s="122"/>
      <c r="C889" s="123" t="s">
        <v>964</v>
      </c>
      <c r="D889" s="123" t="s">
        <v>160</v>
      </c>
      <c r="E889" s="124" t="s">
        <v>965</v>
      </c>
      <c r="F889" s="125" t="s">
        <v>966</v>
      </c>
      <c r="G889" s="126" t="s">
        <v>179</v>
      </c>
      <c r="H889" s="127">
        <v>148.19999999999999</v>
      </c>
      <c r="I889" s="128"/>
      <c r="J889" s="129">
        <f>ROUND(I889*H889,0)</f>
        <v>0</v>
      </c>
      <c r="K889" s="130"/>
      <c r="L889" s="29"/>
      <c r="M889" s="131" t="s">
        <v>1</v>
      </c>
      <c r="N889" s="132" t="s">
        <v>41</v>
      </c>
      <c r="P889" s="133">
        <f>O889*H889</f>
        <v>0</v>
      </c>
      <c r="Q889" s="133">
        <v>1.47E-3</v>
      </c>
      <c r="R889" s="133">
        <f>Q889*H889</f>
        <v>0.21785399999999996</v>
      </c>
      <c r="S889" s="133">
        <v>0</v>
      </c>
      <c r="T889" s="134">
        <f>S889*H889</f>
        <v>0</v>
      </c>
      <c r="AR889" s="135" t="s">
        <v>164</v>
      </c>
      <c r="AT889" s="135" t="s">
        <v>160</v>
      </c>
      <c r="AU889" s="135" t="s">
        <v>6</v>
      </c>
      <c r="AY889" s="15" t="s">
        <v>159</v>
      </c>
      <c r="BE889" s="136">
        <f>IF(N889="základní",J889,0)</f>
        <v>0</v>
      </c>
      <c r="BF889" s="136">
        <f>IF(N889="snížená",J889,0)</f>
        <v>0</v>
      </c>
      <c r="BG889" s="136">
        <f>IF(N889="zákl. přenesená",J889,0)</f>
        <v>0</v>
      </c>
      <c r="BH889" s="136">
        <f>IF(N889="sníž. přenesená",J889,0)</f>
        <v>0</v>
      </c>
      <c r="BI889" s="136">
        <f>IF(N889="nulová",J889,0)</f>
        <v>0</v>
      </c>
      <c r="BJ889" s="15" t="s">
        <v>6</v>
      </c>
      <c r="BK889" s="136">
        <f>ROUND(I889*H889,0)</f>
        <v>0</v>
      </c>
      <c r="BL889" s="15" t="s">
        <v>164</v>
      </c>
      <c r="BM889" s="135" t="s">
        <v>967</v>
      </c>
    </row>
    <row r="890" spans="2:65" s="10" customFormat="1">
      <c r="B890" s="137"/>
      <c r="D890" s="138" t="s">
        <v>166</v>
      </c>
      <c r="E890" s="139" t="s">
        <v>1</v>
      </c>
      <c r="F890" s="140" t="s">
        <v>741</v>
      </c>
      <c r="H890" s="139" t="s">
        <v>1</v>
      </c>
      <c r="I890" s="141"/>
      <c r="L890" s="137"/>
      <c r="M890" s="142"/>
      <c r="T890" s="143"/>
      <c r="AT890" s="139" t="s">
        <v>166</v>
      </c>
      <c r="AU890" s="139" t="s">
        <v>6</v>
      </c>
      <c r="AV890" s="10" t="s">
        <v>6</v>
      </c>
      <c r="AW890" s="10" t="s">
        <v>31</v>
      </c>
      <c r="AX890" s="10" t="s">
        <v>76</v>
      </c>
      <c r="AY890" s="139" t="s">
        <v>159</v>
      </c>
    </row>
    <row r="891" spans="2:65" s="11" customFormat="1">
      <c r="B891" s="144"/>
      <c r="D891" s="138" t="s">
        <v>166</v>
      </c>
      <c r="E891" s="145" t="s">
        <v>1</v>
      </c>
      <c r="F891" s="146" t="s">
        <v>742</v>
      </c>
      <c r="H891" s="147">
        <v>148.19999999999999</v>
      </c>
      <c r="I891" s="148"/>
      <c r="L891" s="144"/>
      <c r="M891" s="149"/>
      <c r="T891" s="150"/>
      <c r="AT891" s="145" t="s">
        <v>166</v>
      </c>
      <c r="AU891" s="145" t="s">
        <v>6</v>
      </c>
      <c r="AV891" s="11" t="s">
        <v>85</v>
      </c>
      <c r="AW891" s="11" t="s">
        <v>31</v>
      </c>
      <c r="AX891" s="11" t="s">
        <v>6</v>
      </c>
      <c r="AY891" s="145" t="s">
        <v>159</v>
      </c>
    </row>
    <row r="892" spans="2:65" s="1" customFormat="1" ht="16.5" customHeight="1">
      <c r="B892" s="122"/>
      <c r="C892" s="161" t="s">
        <v>968</v>
      </c>
      <c r="D892" s="161" t="s">
        <v>707</v>
      </c>
      <c r="E892" s="162" t="s">
        <v>969</v>
      </c>
      <c r="F892" s="163" t="s">
        <v>970</v>
      </c>
      <c r="G892" s="164" t="s">
        <v>179</v>
      </c>
      <c r="H892" s="165">
        <v>163.02000000000001</v>
      </c>
      <c r="I892" s="166"/>
      <c r="J892" s="167">
        <f>ROUND(I892*H892,0)</f>
        <v>0</v>
      </c>
      <c r="K892" s="168"/>
      <c r="L892" s="169"/>
      <c r="M892" s="170" t="s">
        <v>1</v>
      </c>
      <c r="N892" s="171" t="s">
        <v>41</v>
      </c>
      <c r="P892" s="133">
        <f>O892*H892</f>
        <v>0</v>
      </c>
      <c r="Q892" s="133">
        <v>1.617E-2</v>
      </c>
      <c r="R892" s="133">
        <f>Q892*H892</f>
        <v>2.6360334000000001</v>
      </c>
      <c r="S892" s="133">
        <v>0</v>
      </c>
      <c r="T892" s="134">
        <f>S892*H892</f>
        <v>0</v>
      </c>
      <c r="AR892" s="135" t="s">
        <v>200</v>
      </c>
      <c r="AT892" s="135" t="s">
        <v>707</v>
      </c>
      <c r="AU892" s="135" t="s">
        <v>6</v>
      </c>
      <c r="AY892" s="15" t="s">
        <v>159</v>
      </c>
      <c r="BE892" s="136">
        <f>IF(N892="základní",J892,0)</f>
        <v>0</v>
      </c>
      <c r="BF892" s="136">
        <f>IF(N892="snížená",J892,0)</f>
        <v>0</v>
      </c>
      <c r="BG892" s="136">
        <f>IF(N892="zákl. přenesená",J892,0)</f>
        <v>0</v>
      </c>
      <c r="BH892" s="136">
        <f>IF(N892="sníž. přenesená",J892,0)</f>
        <v>0</v>
      </c>
      <c r="BI892" s="136">
        <f>IF(N892="nulová",J892,0)</f>
        <v>0</v>
      </c>
      <c r="BJ892" s="15" t="s">
        <v>6</v>
      </c>
      <c r="BK892" s="136">
        <f>ROUND(I892*H892,0)</f>
        <v>0</v>
      </c>
      <c r="BL892" s="15" t="s">
        <v>164</v>
      </c>
      <c r="BM892" s="135" t="s">
        <v>971</v>
      </c>
    </row>
    <row r="893" spans="2:65" s="11" customFormat="1">
      <c r="B893" s="144"/>
      <c r="D893" s="138" t="s">
        <v>166</v>
      </c>
      <c r="E893" s="145" t="s">
        <v>1</v>
      </c>
      <c r="F893" s="146" t="s">
        <v>972</v>
      </c>
      <c r="H893" s="147">
        <v>163.02000000000001</v>
      </c>
      <c r="I893" s="148"/>
      <c r="L893" s="144"/>
      <c r="M893" s="149"/>
      <c r="T893" s="150"/>
      <c r="AT893" s="145" t="s">
        <v>166</v>
      </c>
      <c r="AU893" s="145" t="s">
        <v>6</v>
      </c>
      <c r="AV893" s="11" t="s">
        <v>85</v>
      </c>
      <c r="AW893" s="11" t="s">
        <v>31</v>
      </c>
      <c r="AX893" s="11" t="s">
        <v>6</v>
      </c>
      <c r="AY893" s="145" t="s">
        <v>159</v>
      </c>
    </row>
    <row r="894" spans="2:65" s="1" customFormat="1" ht="16.5" customHeight="1">
      <c r="B894" s="122"/>
      <c r="C894" s="123" t="s">
        <v>973</v>
      </c>
      <c r="D894" s="123" t="s">
        <v>160</v>
      </c>
      <c r="E894" s="124" t="s">
        <v>974</v>
      </c>
      <c r="F894" s="125" t="s">
        <v>975</v>
      </c>
      <c r="G894" s="126" t="s">
        <v>291</v>
      </c>
      <c r="H894" s="127">
        <v>126.6</v>
      </c>
      <c r="I894" s="128"/>
      <c r="J894" s="129">
        <f>ROUND(I894*H894,0)</f>
        <v>0</v>
      </c>
      <c r="K894" s="130"/>
      <c r="L894" s="29"/>
      <c r="M894" s="131" t="s">
        <v>1</v>
      </c>
      <c r="N894" s="132" t="s">
        <v>41</v>
      </c>
      <c r="P894" s="133">
        <f>O894*H894</f>
        <v>0</v>
      </c>
      <c r="Q894" s="133">
        <v>1.0000000000000001E-5</v>
      </c>
      <c r="R894" s="133">
        <f>Q894*H894</f>
        <v>1.266E-3</v>
      </c>
      <c r="S894" s="133">
        <v>0</v>
      </c>
      <c r="T894" s="134">
        <f>S894*H894</f>
        <v>0</v>
      </c>
      <c r="AR894" s="135" t="s">
        <v>164</v>
      </c>
      <c r="AT894" s="135" t="s">
        <v>160</v>
      </c>
      <c r="AU894" s="135" t="s">
        <v>6</v>
      </c>
      <c r="AY894" s="15" t="s">
        <v>159</v>
      </c>
      <c r="BE894" s="136">
        <f>IF(N894="základní",J894,0)</f>
        <v>0</v>
      </c>
      <c r="BF894" s="136">
        <f>IF(N894="snížená",J894,0)</f>
        <v>0</v>
      </c>
      <c r="BG894" s="136">
        <f>IF(N894="zákl. přenesená",J894,0)</f>
        <v>0</v>
      </c>
      <c r="BH894" s="136">
        <f>IF(N894="sníž. přenesená",J894,0)</f>
        <v>0</v>
      </c>
      <c r="BI894" s="136">
        <f>IF(N894="nulová",J894,0)</f>
        <v>0</v>
      </c>
      <c r="BJ894" s="15" t="s">
        <v>6</v>
      </c>
      <c r="BK894" s="136">
        <f>ROUND(I894*H894,0)</f>
        <v>0</v>
      </c>
      <c r="BL894" s="15" t="s">
        <v>164</v>
      </c>
      <c r="BM894" s="135" t="s">
        <v>976</v>
      </c>
    </row>
    <row r="895" spans="2:65" s="10" customFormat="1">
      <c r="B895" s="137"/>
      <c r="D895" s="138" t="s">
        <v>166</v>
      </c>
      <c r="E895" s="139" t="s">
        <v>1</v>
      </c>
      <c r="F895" s="140" t="s">
        <v>169</v>
      </c>
      <c r="H895" s="139" t="s">
        <v>1</v>
      </c>
      <c r="I895" s="141"/>
      <c r="L895" s="137"/>
      <c r="M895" s="142"/>
      <c r="T895" s="143"/>
      <c r="AT895" s="139" t="s">
        <v>166</v>
      </c>
      <c r="AU895" s="139" t="s">
        <v>6</v>
      </c>
      <c r="AV895" s="10" t="s">
        <v>6</v>
      </c>
      <c r="AW895" s="10" t="s">
        <v>31</v>
      </c>
      <c r="AX895" s="10" t="s">
        <v>76</v>
      </c>
      <c r="AY895" s="139" t="s">
        <v>159</v>
      </c>
    </row>
    <row r="896" spans="2:65" s="11" customFormat="1">
      <c r="B896" s="144"/>
      <c r="D896" s="138" t="s">
        <v>166</v>
      </c>
      <c r="E896" s="145" t="s">
        <v>1</v>
      </c>
      <c r="F896" s="146" t="s">
        <v>977</v>
      </c>
      <c r="H896" s="147">
        <v>20.2</v>
      </c>
      <c r="I896" s="148"/>
      <c r="L896" s="144"/>
      <c r="M896" s="149"/>
      <c r="T896" s="150"/>
      <c r="AT896" s="145" t="s">
        <v>166</v>
      </c>
      <c r="AU896" s="145" t="s">
        <v>6</v>
      </c>
      <c r="AV896" s="11" t="s">
        <v>85</v>
      </c>
      <c r="AW896" s="11" t="s">
        <v>31</v>
      </c>
      <c r="AX896" s="11" t="s">
        <v>76</v>
      </c>
      <c r="AY896" s="145" t="s">
        <v>159</v>
      </c>
    </row>
    <row r="897" spans="2:65" s="11" customFormat="1">
      <c r="B897" s="144"/>
      <c r="D897" s="138" t="s">
        <v>166</v>
      </c>
      <c r="E897" s="145" t="s">
        <v>1</v>
      </c>
      <c r="F897" s="146" t="s">
        <v>978</v>
      </c>
      <c r="H897" s="147">
        <v>34.4</v>
      </c>
      <c r="I897" s="148"/>
      <c r="L897" s="144"/>
      <c r="M897" s="149"/>
      <c r="T897" s="150"/>
      <c r="AT897" s="145" t="s">
        <v>166</v>
      </c>
      <c r="AU897" s="145" t="s">
        <v>6</v>
      </c>
      <c r="AV897" s="11" t="s">
        <v>85</v>
      </c>
      <c r="AW897" s="11" t="s">
        <v>31</v>
      </c>
      <c r="AX897" s="11" t="s">
        <v>76</v>
      </c>
      <c r="AY897" s="145" t="s">
        <v>159</v>
      </c>
    </row>
    <row r="898" spans="2:65" s="11" customFormat="1">
      <c r="B898" s="144"/>
      <c r="D898" s="138" t="s">
        <v>166</v>
      </c>
      <c r="E898" s="145" t="s">
        <v>1</v>
      </c>
      <c r="F898" s="146" t="s">
        <v>979</v>
      </c>
      <c r="H898" s="147">
        <v>16.600000000000001</v>
      </c>
      <c r="I898" s="148"/>
      <c r="L898" s="144"/>
      <c r="M898" s="149"/>
      <c r="T898" s="150"/>
      <c r="AT898" s="145" t="s">
        <v>166</v>
      </c>
      <c r="AU898" s="145" t="s">
        <v>6</v>
      </c>
      <c r="AV898" s="11" t="s">
        <v>85</v>
      </c>
      <c r="AW898" s="11" t="s">
        <v>31</v>
      </c>
      <c r="AX898" s="11" t="s">
        <v>76</v>
      </c>
      <c r="AY898" s="145" t="s">
        <v>159</v>
      </c>
    </row>
    <row r="899" spans="2:65" s="11" customFormat="1">
      <c r="B899" s="144"/>
      <c r="D899" s="138" t="s">
        <v>166</v>
      </c>
      <c r="E899" s="145" t="s">
        <v>1</v>
      </c>
      <c r="F899" s="146" t="s">
        <v>980</v>
      </c>
      <c r="H899" s="147">
        <v>31.6</v>
      </c>
      <c r="I899" s="148"/>
      <c r="L899" s="144"/>
      <c r="M899" s="149"/>
      <c r="T899" s="150"/>
      <c r="AT899" s="145" t="s">
        <v>166</v>
      </c>
      <c r="AU899" s="145" t="s">
        <v>6</v>
      </c>
      <c r="AV899" s="11" t="s">
        <v>85</v>
      </c>
      <c r="AW899" s="11" t="s">
        <v>31</v>
      </c>
      <c r="AX899" s="11" t="s">
        <v>76</v>
      </c>
      <c r="AY899" s="145" t="s">
        <v>159</v>
      </c>
    </row>
    <row r="900" spans="2:65" s="11" customFormat="1">
      <c r="B900" s="144"/>
      <c r="D900" s="138" t="s">
        <v>166</v>
      </c>
      <c r="E900" s="145" t="s">
        <v>1</v>
      </c>
      <c r="F900" s="146" t="s">
        <v>981</v>
      </c>
      <c r="H900" s="147">
        <v>23.8</v>
      </c>
      <c r="I900" s="148"/>
      <c r="L900" s="144"/>
      <c r="M900" s="149"/>
      <c r="T900" s="150"/>
      <c r="AT900" s="145" t="s">
        <v>166</v>
      </c>
      <c r="AU900" s="145" t="s">
        <v>6</v>
      </c>
      <c r="AV900" s="11" t="s">
        <v>85</v>
      </c>
      <c r="AW900" s="11" t="s">
        <v>31</v>
      </c>
      <c r="AX900" s="11" t="s">
        <v>76</v>
      </c>
      <c r="AY900" s="145" t="s">
        <v>159</v>
      </c>
    </row>
    <row r="901" spans="2:65" s="12" customFormat="1">
      <c r="B901" s="151"/>
      <c r="D901" s="138" t="s">
        <v>166</v>
      </c>
      <c r="E901" s="152" t="s">
        <v>1</v>
      </c>
      <c r="F901" s="153" t="s">
        <v>171</v>
      </c>
      <c r="H901" s="154">
        <v>126.59999999999998</v>
      </c>
      <c r="I901" s="155"/>
      <c r="L901" s="151"/>
      <c r="M901" s="156"/>
      <c r="T901" s="157"/>
      <c r="AT901" s="152" t="s">
        <v>166</v>
      </c>
      <c r="AU901" s="152" t="s">
        <v>6</v>
      </c>
      <c r="AV901" s="12" t="s">
        <v>164</v>
      </c>
      <c r="AW901" s="12" t="s">
        <v>31</v>
      </c>
      <c r="AX901" s="12" t="s">
        <v>6</v>
      </c>
      <c r="AY901" s="152" t="s">
        <v>159</v>
      </c>
    </row>
    <row r="902" spans="2:65" s="1" customFormat="1" ht="16.5" customHeight="1">
      <c r="B902" s="122"/>
      <c r="C902" s="161" t="s">
        <v>982</v>
      </c>
      <c r="D902" s="161" t="s">
        <v>707</v>
      </c>
      <c r="E902" s="162" t="s">
        <v>983</v>
      </c>
      <c r="F902" s="163" t="s">
        <v>984</v>
      </c>
      <c r="G902" s="164" t="s">
        <v>291</v>
      </c>
      <c r="H902" s="165">
        <v>150.40100000000001</v>
      </c>
      <c r="I902" s="166"/>
      <c r="J902" s="167">
        <f>ROUND(I902*H902,0)</f>
        <v>0</v>
      </c>
      <c r="K902" s="168"/>
      <c r="L902" s="169"/>
      <c r="M902" s="170" t="s">
        <v>1</v>
      </c>
      <c r="N902" s="171" t="s">
        <v>41</v>
      </c>
      <c r="P902" s="133">
        <f>O902*H902</f>
        <v>0</v>
      </c>
      <c r="Q902" s="133">
        <v>2.0000000000000001E-4</v>
      </c>
      <c r="R902" s="133">
        <f>Q902*H902</f>
        <v>3.0080200000000005E-2</v>
      </c>
      <c r="S902" s="133">
        <v>0</v>
      </c>
      <c r="T902" s="134">
        <f>S902*H902</f>
        <v>0</v>
      </c>
      <c r="AR902" s="135" t="s">
        <v>200</v>
      </c>
      <c r="AT902" s="135" t="s">
        <v>707</v>
      </c>
      <c r="AU902" s="135" t="s">
        <v>6</v>
      </c>
      <c r="AY902" s="15" t="s">
        <v>159</v>
      </c>
      <c r="BE902" s="136">
        <f>IF(N902="základní",J902,0)</f>
        <v>0</v>
      </c>
      <c r="BF902" s="136">
        <f>IF(N902="snížená",J902,0)</f>
        <v>0</v>
      </c>
      <c r="BG902" s="136">
        <f>IF(N902="zákl. přenesená",J902,0)</f>
        <v>0</v>
      </c>
      <c r="BH902" s="136">
        <f>IF(N902="sníž. přenesená",J902,0)</f>
        <v>0</v>
      </c>
      <c r="BI902" s="136">
        <f>IF(N902="nulová",J902,0)</f>
        <v>0</v>
      </c>
      <c r="BJ902" s="15" t="s">
        <v>6</v>
      </c>
      <c r="BK902" s="136">
        <f>ROUND(I902*H902,0)</f>
        <v>0</v>
      </c>
      <c r="BL902" s="15" t="s">
        <v>164</v>
      </c>
      <c r="BM902" s="135" t="s">
        <v>985</v>
      </c>
    </row>
    <row r="903" spans="2:65" s="11" customFormat="1">
      <c r="B903" s="144"/>
      <c r="D903" s="138" t="s">
        <v>166</v>
      </c>
      <c r="E903" s="145" t="s">
        <v>1</v>
      </c>
      <c r="F903" s="146" t="s">
        <v>986</v>
      </c>
      <c r="H903" s="147">
        <v>139.26</v>
      </c>
      <c r="I903" s="148"/>
      <c r="L903" s="144"/>
      <c r="M903" s="149"/>
      <c r="T903" s="150"/>
      <c r="AT903" s="145" t="s">
        <v>166</v>
      </c>
      <c r="AU903" s="145" t="s">
        <v>6</v>
      </c>
      <c r="AV903" s="11" t="s">
        <v>85</v>
      </c>
      <c r="AW903" s="11" t="s">
        <v>31</v>
      </c>
      <c r="AX903" s="11" t="s">
        <v>6</v>
      </c>
      <c r="AY903" s="145" t="s">
        <v>159</v>
      </c>
    </row>
    <row r="904" spans="2:65" s="11" customFormat="1">
      <c r="B904" s="144"/>
      <c r="D904" s="138" t="s">
        <v>166</v>
      </c>
      <c r="F904" s="146" t="s">
        <v>987</v>
      </c>
      <c r="H904" s="147">
        <v>150.40100000000001</v>
      </c>
      <c r="I904" s="148"/>
      <c r="L904" s="144"/>
      <c r="M904" s="149"/>
      <c r="T904" s="150"/>
      <c r="AT904" s="145" t="s">
        <v>166</v>
      </c>
      <c r="AU904" s="145" t="s">
        <v>6</v>
      </c>
      <c r="AV904" s="11" t="s">
        <v>85</v>
      </c>
      <c r="AW904" s="11" t="s">
        <v>3</v>
      </c>
      <c r="AX904" s="11" t="s">
        <v>6</v>
      </c>
      <c r="AY904" s="145" t="s">
        <v>159</v>
      </c>
    </row>
    <row r="905" spans="2:65" s="1" customFormat="1" ht="16.5" customHeight="1">
      <c r="B905" s="122"/>
      <c r="C905" s="123" t="s">
        <v>988</v>
      </c>
      <c r="D905" s="123" t="s">
        <v>160</v>
      </c>
      <c r="E905" s="124" t="s">
        <v>989</v>
      </c>
      <c r="F905" s="125" t="s">
        <v>990</v>
      </c>
      <c r="G905" s="126" t="s">
        <v>179</v>
      </c>
      <c r="H905" s="127">
        <v>148.19999999999999</v>
      </c>
      <c r="I905" s="128"/>
      <c r="J905" s="129">
        <f>ROUND(I905*H905,0)</f>
        <v>0</v>
      </c>
      <c r="K905" s="130"/>
      <c r="L905" s="29"/>
      <c r="M905" s="131" t="s">
        <v>1</v>
      </c>
      <c r="N905" s="132" t="s">
        <v>41</v>
      </c>
      <c r="P905" s="133">
        <f>O905*H905</f>
        <v>0</v>
      </c>
      <c r="Q905" s="133">
        <v>1E-4</v>
      </c>
      <c r="R905" s="133">
        <f>Q905*H905</f>
        <v>1.482E-2</v>
      </c>
      <c r="S905" s="133">
        <v>0</v>
      </c>
      <c r="T905" s="134">
        <f>S905*H905</f>
        <v>0</v>
      </c>
      <c r="AR905" s="135" t="s">
        <v>164</v>
      </c>
      <c r="AT905" s="135" t="s">
        <v>160</v>
      </c>
      <c r="AU905" s="135" t="s">
        <v>6</v>
      </c>
      <c r="AY905" s="15" t="s">
        <v>159</v>
      </c>
      <c r="BE905" s="136">
        <f>IF(N905="základní",J905,0)</f>
        <v>0</v>
      </c>
      <c r="BF905" s="136">
        <f>IF(N905="snížená",J905,0)</f>
        <v>0</v>
      </c>
      <c r="BG905" s="136">
        <f>IF(N905="zákl. přenesená",J905,0)</f>
        <v>0</v>
      </c>
      <c r="BH905" s="136">
        <f>IF(N905="sníž. přenesená",J905,0)</f>
        <v>0</v>
      </c>
      <c r="BI905" s="136">
        <f>IF(N905="nulová",J905,0)</f>
        <v>0</v>
      </c>
      <c r="BJ905" s="15" t="s">
        <v>6</v>
      </c>
      <c r="BK905" s="136">
        <f>ROUND(I905*H905,0)</f>
        <v>0</v>
      </c>
      <c r="BL905" s="15" t="s">
        <v>164</v>
      </c>
      <c r="BM905" s="135" t="s">
        <v>991</v>
      </c>
    </row>
    <row r="906" spans="2:65" s="10" customFormat="1">
      <c r="B906" s="137"/>
      <c r="D906" s="138" t="s">
        <v>166</v>
      </c>
      <c r="E906" s="139" t="s">
        <v>1</v>
      </c>
      <c r="F906" s="140" t="s">
        <v>741</v>
      </c>
      <c r="H906" s="139" t="s">
        <v>1</v>
      </c>
      <c r="I906" s="141"/>
      <c r="L906" s="137"/>
      <c r="M906" s="142"/>
      <c r="T906" s="143"/>
      <c r="AT906" s="139" t="s">
        <v>166</v>
      </c>
      <c r="AU906" s="139" t="s">
        <v>6</v>
      </c>
      <c r="AV906" s="10" t="s">
        <v>6</v>
      </c>
      <c r="AW906" s="10" t="s">
        <v>31</v>
      </c>
      <c r="AX906" s="10" t="s">
        <v>76</v>
      </c>
      <c r="AY906" s="139" t="s">
        <v>159</v>
      </c>
    </row>
    <row r="907" spans="2:65" s="11" customFormat="1">
      <c r="B907" s="144"/>
      <c r="D907" s="138" t="s">
        <v>166</v>
      </c>
      <c r="E907" s="145" t="s">
        <v>1</v>
      </c>
      <c r="F907" s="146" t="s">
        <v>742</v>
      </c>
      <c r="H907" s="147">
        <v>148.19999999999999</v>
      </c>
      <c r="I907" s="148"/>
      <c r="L907" s="144"/>
      <c r="M907" s="149"/>
      <c r="T907" s="150"/>
      <c r="AT907" s="145" t="s">
        <v>166</v>
      </c>
      <c r="AU907" s="145" t="s">
        <v>6</v>
      </c>
      <c r="AV907" s="11" t="s">
        <v>85</v>
      </c>
      <c r="AW907" s="11" t="s">
        <v>31</v>
      </c>
      <c r="AX907" s="11" t="s">
        <v>6</v>
      </c>
      <c r="AY907" s="145" t="s">
        <v>159</v>
      </c>
    </row>
    <row r="908" spans="2:65" s="9" customFormat="1" ht="25.9" customHeight="1">
      <c r="B908" s="112"/>
      <c r="D908" s="113" t="s">
        <v>75</v>
      </c>
      <c r="E908" s="114" t="s">
        <v>992</v>
      </c>
      <c r="F908" s="114" t="s">
        <v>993</v>
      </c>
      <c r="I908" s="115"/>
      <c r="J908" s="116">
        <f>BK908</f>
        <v>0</v>
      </c>
      <c r="L908" s="112"/>
      <c r="M908" s="117"/>
      <c r="P908" s="118">
        <f>SUM(P909:P960)</f>
        <v>0</v>
      </c>
      <c r="R908" s="118">
        <f>SUM(R909:R960)</f>
        <v>0</v>
      </c>
      <c r="T908" s="119">
        <f>SUM(T909:T960)</f>
        <v>0</v>
      </c>
      <c r="AR908" s="113" t="s">
        <v>6</v>
      </c>
      <c r="AT908" s="120" t="s">
        <v>75</v>
      </c>
      <c r="AU908" s="120" t="s">
        <v>76</v>
      </c>
      <c r="AY908" s="113" t="s">
        <v>159</v>
      </c>
      <c r="BK908" s="121">
        <f>SUM(BK909:BK960)</f>
        <v>0</v>
      </c>
    </row>
    <row r="909" spans="2:65" s="1" customFormat="1" ht="24.2" customHeight="1">
      <c r="B909" s="122"/>
      <c r="C909" s="123" t="s">
        <v>994</v>
      </c>
      <c r="D909" s="123" t="s">
        <v>160</v>
      </c>
      <c r="E909" s="124" t="s">
        <v>995</v>
      </c>
      <c r="F909" s="125" t="s">
        <v>996</v>
      </c>
      <c r="G909" s="126" t="s">
        <v>997</v>
      </c>
      <c r="H909" s="127">
        <v>1</v>
      </c>
      <c r="I909" s="128"/>
      <c r="J909" s="129">
        <f>ROUND(I909*H909,0)</f>
        <v>0</v>
      </c>
      <c r="K909" s="130"/>
      <c r="L909" s="29"/>
      <c r="M909" s="131" t="s">
        <v>1</v>
      </c>
      <c r="N909" s="132" t="s">
        <v>41</v>
      </c>
      <c r="P909" s="133">
        <f>O909*H909</f>
        <v>0</v>
      </c>
      <c r="Q909" s="133">
        <v>0</v>
      </c>
      <c r="R909" s="133">
        <f>Q909*H909</f>
        <v>0</v>
      </c>
      <c r="S909" s="133">
        <v>0</v>
      </c>
      <c r="T909" s="134">
        <f>S909*H909</f>
        <v>0</v>
      </c>
      <c r="AR909" s="135" t="s">
        <v>164</v>
      </c>
      <c r="AT909" s="135" t="s">
        <v>160</v>
      </c>
      <c r="AU909" s="135" t="s">
        <v>6</v>
      </c>
      <c r="AY909" s="15" t="s">
        <v>159</v>
      </c>
      <c r="BE909" s="136">
        <f>IF(N909="základní",J909,0)</f>
        <v>0</v>
      </c>
      <c r="BF909" s="136">
        <f>IF(N909="snížená",J909,0)</f>
        <v>0</v>
      </c>
      <c r="BG909" s="136">
        <f>IF(N909="zákl. přenesená",J909,0)</f>
        <v>0</v>
      </c>
      <c r="BH909" s="136">
        <f>IF(N909="sníž. přenesená",J909,0)</f>
        <v>0</v>
      </c>
      <c r="BI909" s="136">
        <f>IF(N909="nulová",J909,0)</f>
        <v>0</v>
      </c>
      <c r="BJ909" s="15" t="s">
        <v>6</v>
      </c>
      <c r="BK909" s="136">
        <f>ROUND(I909*H909,0)</f>
        <v>0</v>
      </c>
      <c r="BL909" s="15" t="s">
        <v>164</v>
      </c>
      <c r="BM909" s="135" t="s">
        <v>998</v>
      </c>
    </row>
    <row r="910" spans="2:65" s="11" customFormat="1">
      <c r="B910" s="144"/>
      <c r="D910" s="138" t="s">
        <v>166</v>
      </c>
      <c r="E910" s="145" t="s">
        <v>1</v>
      </c>
      <c r="F910" s="146" t="s">
        <v>186</v>
      </c>
      <c r="H910" s="147">
        <v>1</v>
      </c>
      <c r="I910" s="148"/>
      <c r="L910" s="144"/>
      <c r="M910" s="149"/>
      <c r="T910" s="150"/>
      <c r="AT910" s="145" t="s">
        <v>166</v>
      </c>
      <c r="AU910" s="145" t="s">
        <v>6</v>
      </c>
      <c r="AV910" s="11" t="s">
        <v>85</v>
      </c>
      <c r="AW910" s="11" t="s">
        <v>31</v>
      </c>
      <c r="AX910" s="11" t="s">
        <v>6</v>
      </c>
      <c r="AY910" s="145" t="s">
        <v>159</v>
      </c>
    </row>
    <row r="911" spans="2:65" s="1" customFormat="1" ht="24.2" customHeight="1">
      <c r="B911" s="122"/>
      <c r="C911" s="123" t="s">
        <v>999</v>
      </c>
      <c r="D911" s="123" t="s">
        <v>160</v>
      </c>
      <c r="E911" s="124" t="s">
        <v>1000</v>
      </c>
      <c r="F911" s="125" t="s">
        <v>1001</v>
      </c>
      <c r="G911" s="126" t="s">
        <v>997</v>
      </c>
      <c r="H911" s="127">
        <v>1</v>
      </c>
      <c r="I911" s="128"/>
      <c r="J911" s="129">
        <f>ROUND(I911*H911,0)</f>
        <v>0</v>
      </c>
      <c r="K911" s="130"/>
      <c r="L911" s="29"/>
      <c r="M911" s="131" t="s">
        <v>1</v>
      </c>
      <c r="N911" s="132" t="s">
        <v>41</v>
      </c>
      <c r="P911" s="133">
        <f>O911*H911</f>
        <v>0</v>
      </c>
      <c r="Q911" s="133">
        <v>0</v>
      </c>
      <c r="R911" s="133">
        <f>Q911*H911</f>
        <v>0</v>
      </c>
      <c r="S911" s="133">
        <v>0</v>
      </c>
      <c r="T911" s="134">
        <f>S911*H911</f>
        <v>0</v>
      </c>
      <c r="AR911" s="135" t="s">
        <v>164</v>
      </c>
      <c r="AT911" s="135" t="s">
        <v>160</v>
      </c>
      <c r="AU911" s="135" t="s">
        <v>6</v>
      </c>
      <c r="AY911" s="15" t="s">
        <v>159</v>
      </c>
      <c r="BE911" s="136">
        <f>IF(N911="základní",J911,0)</f>
        <v>0</v>
      </c>
      <c r="BF911" s="136">
        <f>IF(N911="snížená",J911,0)</f>
        <v>0</v>
      </c>
      <c r="BG911" s="136">
        <f>IF(N911="zákl. přenesená",J911,0)</f>
        <v>0</v>
      </c>
      <c r="BH911" s="136">
        <f>IF(N911="sníž. přenesená",J911,0)</f>
        <v>0</v>
      </c>
      <c r="BI911" s="136">
        <f>IF(N911="nulová",J911,0)</f>
        <v>0</v>
      </c>
      <c r="BJ911" s="15" t="s">
        <v>6</v>
      </c>
      <c r="BK911" s="136">
        <f>ROUND(I911*H911,0)</f>
        <v>0</v>
      </c>
      <c r="BL911" s="15" t="s">
        <v>164</v>
      </c>
      <c r="BM911" s="135" t="s">
        <v>1002</v>
      </c>
    </row>
    <row r="912" spans="2:65" s="11" customFormat="1">
      <c r="B912" s="144"/>
      <c r="D912" s="138" t="s">
        <v>166</v>
      </c>
      <c r="E912" s="145" t="s">
        <v>1</v>
      </c>
      <c r="F912" s="146" t="s">
        <v>186</v>
      </c>
      <c r="H912" s="147">
        <v>1</v>
      </c>
      <c r="I912" s="148"/>
      <c r="L912" s="144"/>
      <c r="M912" s="149"/>
      <c r="T912" s="150"/>
      <c r="AT912" s="145" t="s">
        <v>166</v>
      </c>
      <c r="AU912" s="145" t="s">
        <v>6</v>
      </c>
      <c r="AV912" s="11" t="s">
        <v>85</v>
      </c>
      <c r="AW912" s="11" t="s">
        <v>31</v>
      </c>
      <c r="AX912" s="11" t="s">
        <v>6</v>
      </c>
      <c r="AY912" s="145" t="s">
        <v>159</v>
      </c>
    </row>
    <row r="913" spans="2:65" s="1" customFormat="1" ht="24.2" customHeight="1">
      <c r="B913" s="122"/>
      <c r="C913" s="123" t="s">
        <v>1003</v>
      </c>
      <c r="D913" s="123" t="s">
        <v>160</v>
      </c>
      <c r="E913" s="124" t="s">
        <v>1004</v>
      </c>
      <c r="F913" s="125" t="s">
        <v>1005</v>
      </c>
      <c r="G913" s="126" t="s">
        <v>997</v>
      </c>
      <c r="H913" s="127">
        <v>1</v>
      </c>
      <c r="I913" s="128"/>
      <c r="J913" s="129">
        <f>ROUND(I913*H913,0)</f>
        <v>0</v>
      </c>
      <c r="K913" s="130"/>
      <c r="L913" s="29"/>
      <c r="M913" s="131" t="s">
        <v>1</v>
      </c>
      <c r="N913" s="132" t="s">
        <v>41</v>
      </c>
      <c r="P913" s="133">
        <f>O913*H913</f>
        <v>0</v>
      </c>
      <c r="Q913" s="133">
        <v>0</v>
      </c>
      <c r="R913" s="133">
        <f>Q913*H913</f>
        <v>0</v>
      </c>
      <c r="S913" s="133">
        <v>0</v>
      </c>
      <c r="T913" s="134">
        <f>S913*H913</f>
        <v>0</v>
      </c>
      <c r="AR913" s="135" t="s">
        <v>164</v>
      </c>
      <c r="AT913" s="135" t="s">
        <v>160</v>
      </c>
      <c r="AU913" s="135" t="s">
        <v>6</v>
      </c>
      <c r="AY913" s="15" t="s">
        <v>159</v>
      </c>
      <c r="BE913" s="136">
        <f>IF(N913="základní",J913,0)</f>
        <v>0</v>
      </c>
      <c r="BF913" s="136">
        <f>IF(N913="snížená",J913,0)</f>
        <v>0</v>
      </c>
      <c r="BG913" s="136">
        <f>IF(N913="zákl. přenesená",J913,0)</f>
        <v>0</v>
      </c>
      <c r="BH913" s="136">
        <f>IF(N913="sníž. přenesená",J913,0)</f>
        <v>0</v>
      </c>
      <c r="BI913" s="136">
        <f>IF(N913="nulová",J913,0)</f>
        <v>0</v>
      </c>
      <c r="BJ913" s="15" t="s">
        <v>6</v>
      </c>
      <c r="BK913" s="136">
        <f>ROUND(I913*H913,0)</f>
        <v>0</v>
      </c>
      <c r="BL913" s="15" t="s">
        <v>164</v>
      </c>
      <c r="BM913" s="135" t="s">
        <v>1006</v>
      </c>
    </row>
    <row r="914" spans="2:65" s="11" customFormat="1">
      <c r="B914" s="144"/>
      <c r="D914" s="138" t="s">
        <v>166</v>
      </c>
      <c r="E914" s="145" t="s">
        <v>1</v>
      </c>
      <c r="F914" s="146" t="s">
        <v>186</v>
      </c>
      <c r="H914" s="147">
        <v>1</v>
      </c>
      <c r="I914" s="148"/>
      <c r="L914" s="144"/>
      <c r="M914" s="149"/>
      <c r="T914" s="150"/>
      <c r="AT914" s="145" t="s">
        <v>166</v>
      </c>
      <c r="AU914" s="145" t="s">
        <v>6</v>
      </c>
      <c r="AV914" s="11" t="s">
        <v>85</v>
      </c>
      <c r="AW914" s="11" t="s">
        <v>31</v>
      </c>
      <c r="AX914" s="11" t="s">
        <v>6</v>
      </c>
      <c r="AY914" s="145" t="s">
        <v>159</v>
      </c>
    </row>
    <row r="915" spans="2:65" s="1" customFormat="1" ht="24.2" customHeight="1">
      <c r="B915" s="122"/>
      <c r="C915" s="123" t="s">
        <v>1007</v>
      </c>
      <c r="D915" s="123" t="s">
        <v>160</v>
      </c>
      <c r="E915" s="124" t="s">
        <v>1008</v>
      </c>
      <c r="F915" s="125" t="s">
        <v>1009</v>
      </c>
      <c r="G915" s="126" t="s">
        <v>997</v>
      </c>
      <c r="H915" s="127">
        <v>1</v>
      </c>
      <c r="I915" s="128"/>
      <c r="J915" s="129">
        <f>ROUND(I915*H915,0)</f>
        <v>0</v>
      </c>
      <c r="K915" s="130"/>
      <c r="L915" s="29"/>
      <c r="M915" s="131" t="s">
        <v>1</v>
      </c>
      <c r="N915" s="132" t="s">
        <v>41</v>
      </c>
      <c r="P915" s="133">
        <f>O915*H915</f>
        <v>0</v>
      </c>
      <c r="Q915" s="133">
        <v>0</v>
      </c>
      <c r="R915" s="133">
        <f>Q915*H915</f>
        <v>0</v>
      </c>
      <c r="S915" s="133">
        <v>0</v>
      </c>
      <c r="T915" s="134">
        <f>S915*H915</f>
        <v>0</v>
      </c>
      <c r="AR915" s="135" t="s">
        <v>164</v>
      </c>
      <c r="AT915" s="135" t="s">
        <v>160</v>
      </c>
      <c r="AU915" s="135" t="s">
        <v>6</v>
      </c>
      <c r="AY915" s="15" t="s">
        <v>159</v>
      </c>
      <c r="BE915" s="136">
        <f>IF(N915="základní",J915,0)</f>
        <v>0</v>
      </c>
      <c r="BF915" s="136">
        <f>IF(N915="snížená",J915,0)</f>
        <v>0</v>
      </c>
      <c r="BG915" s="136">
        <f>IF(N915="zákl. přenesená",J915,0)</f>
        <v>0</v>
      </c>
      <c r="BH915" s="136">
        <f>IF(N915="sníž. přenesená",J915,0)</f>
        <v>0</v>
      </c>
      <c r="BI915" s="136">
        <f>IF(N915="nulová",J915,0)</f>
        <v>0</v>
      </c>
      <c r="BJ915" s="15" t="s">
        <v>6</v>
      </c>
      <c r="BK915" s="136">
        <f>ROUND(I915*H915,0)</f>
        <v>0</v>
      </c>
      <c r="BL915" s="15" t="s">
        <v>164</v>
      </c>
      <c r="BM915" s="135" t="s">
        <v>1010</v>
      </c>
    </row>
    <row r="916" spans="2:65" s="11" customFormat="1">
      <c r="B916" s="144"/>
      <c r="D916" s="138" t="s">
        <v>166</v>
      </c>
      <c r="E916" s="145" t="s">
        <v>1</v>
      </c>
      <c r="F916" s="146" t="s">
        <v>186</v>
      </c>
      <c r="H916" s="147">
        <v>1</v>
      </c>
      <c r="I916" s="148"/>
      <c r="L916" s="144"/>
      <c r="M916" s="149"/>
      <c r="T916" s="150"/>
      <c r="AT916" s="145" t="s">
        <v>166</v>
      </c>
      <c r="AU916" s="145" t="s">
        <v>6</v>
      </c>
      <c r="AV916" s="11" t="s">
        <v>85</v>
      </c>
      <c r="AW916" s="11" t="s">
        <v>31</v>
      </c>
      <c r="AX916" s="11" t="s">
        <v>6</v>
      </c>
      <c r="AY916" s="145" t="s">
        <v>159</v>
      </c>
    </row>
    <row r="917" spans="2:65" s="1" customFormat="1" ht="24.2" customHeight="1">
      <c r="B917" s="122"/>
      <c r="C917" s="123" t="s">
        <v>1011</v>
      </c>
      <c r="D917" s="123" t="s">
        <v>160</v>
      </c>
      <c r="E917" s="124" t="s">
        <v>1012</v>
      </c>
      <c r="F917" s="125" t="s">
        <v>1013</v>
      </c>
      <c r="G917" s="126" t="s">
        <v>997</v>
      </c>
      <c r="H917" s="127">
        <v>1</v>
      </c>
      <c r="I917" s="128"/>
      <c r="J917" s="129">
        <f>ROUND(I917*H917,0)</f>
        <v>0</v>
      </c>
      <c r="K917" s="130"/>
      <c r="L917" s="29"/>
      <c r="M917" s="131" t="s">
        <v>1</v>
      </c>
      <c r="N917" s="132" t="s">
        <v>41</v>
      </c>
      <c r="P917" s="133">
        <f>O917*H917</f>
        <v>0</v>
      </c>
      <c r="Q917" s="133">
        <v>0</v>
      </c>
      <c r="R917" s="133">
        <f>Q917*H917</f>
        <v>0</v>
      </c>
      <c r="S917" s="133">
        <v>0</v>
      </c>
      <c r="T917" s="134">
        <f>S917*H917</f>
        <v>0</v>
      </c>
      <c r="AR917" s="135" t="s">
        <v>164</v>
      </c>
      <c r="AT917" s="135" t="s">
        <v>160</v>
      </c>
      <c r="AU917" s="135" t="s">
        <v>6</v>
      </c>
      <c r="AY917" s="15" t="s">
        <v>159</v>
      </c>
      <c r="BE917" s="136">
        <f>IF(N917="základní",J917,0)</f>
        <v>0</v>
      </c>
      <c r="BF917" s="136">
        <f>IF(N917="snížená",J917,0)</f>
        <v>0</v>
      </c>
      <c r="BG917" s="136">
        <f>IF(N917="zákl. přenesená",J917,0)</f>
        <v>0</v>
      </c>
      <c r="BH917" s="136">
        <f>IF(N917="sníž. přenesená",J917,0)</f>
        <v>0</v>
      </c>
      <c r="BI917" s="136">
        <f>IF(N917="nulová",J917,0)</f>
        <v>0</v>
      </c>
      <c r="BJ917" s="15" t="s">
        <v>6</v>
      </c>
      <c r="BK917" s="136">
        <f>ROUND(I917*H917,0)</f>
        <v>0</v>
      </c>
      <c r="BL917" s="15" t="s">
        <v>164</v>
      </c>
      <c r="BM917" s="135" t="s">
        <v>1014</v>
      </c>
    </row>
    <row r="918" spans="2:65" s="11" customFormat="1">
      <c r="B918" s="144"/>
      <c r="D918" s="138" t="s">
        <v>166</v>
      </c>
      <c r="E918" s="145" t="s">
        <v>1</v>
      </c>
      <c r="F918" s="146" t="s">
        <v>186</v>
      </c>
      <c r="H918" s="147">
        <v>1</v>
      </c>
      <c r="I918" s="148"/>
      <c r="L918" s="144"/>
      <c r="M918" s="149"/>
      <c r="T918" s="150"/>
      <c r="AT918" s="145" t="s">
        <v>166</v>
      </c>
      <c r="AU918" s="145" t="s">
        <v>6</v>
      </c>
      <c r="AV918" s="11" t="s">
        <v>85</v>
      </c>
      <c r="AW918" s="11" t="s">
        <v>31</v>
      </c>
      <c r="AX918" s="11" t="s">
        <v>6</v>
      </c>
      <c r="AY918" s="145" t="s">
        <v>159</v>
      </c>
    </row>
    <row r="919" spans="2:65" s="1" customFormat="1" ht="24.2" customHeight="1">
      <c r="B919" s="122"/>
      <c r="C919" s="123" t="s">
        <v>1015</v>
      </c>
      <c r="D919" s="123" t="s">
        <v>160</v>
      </c>
      <c r="E919" s="124" t="s">
        <v>1016</v>
      </c>
      <c r="F919" s="125" t="s">
        <v>1017</v>
      </c>
      <c r="G919" s="126" t="s">
        <v>997</v>
      </c>
      <c r="H919" s="127">
        <v>1</v>
      </c>
      <c r="I919" s="128"/>
      <c r="J919" s="129">
        <f>ROUND(I919*H919,0)</f>
        <v>0</v>
      </c>
      <c r="K919" s="130"/>
      <c r="L919" s="29"/>
      <c r="M919" s="131" t="s">
        <v>1</v>
      </c>
      <c r="N919" s="132" t="s">
        <v>41</v>
      </c>
      <c r="P919" s="133">
        <f>O919*H919</f>
        <v>0</v>
      </c>
      <c r="Q919" s="133">
        <v>0</v>
      </c>
      <c r="R919" s="133">
        <f>Q919*H919</f>
        <v>0</v>
      </c>
      <c r="S919" s="133">
        <v>0</v>
      </c>
      <c r="T919" s="134">
        <f>S919*H919</f>
        <v>0</v>
      </c>
      <c r="AR919" s="135" t="s">
        <v>164</v>
      </c>
      <c r="AT919" s="135" t="s">
        <v>160</v>
      </c>
      <c r="AU919" s="135" t="s">
        <v>6</v>
      </c>
      <c r="AY919" s="15" t="s">
        <v>159</v>
      </c>
      <c r="BE919" s="136">
        <f>IF(N919="základní",J919,0)</f>
        <v>0</v>
      </c>
      <c r="BF919" s="136">
        <f>IF(N919="snížená",J919,0)</f>
        <v>0</v>
      </c>
      <c r="BG919" s="136">
        <f>IF(N919="zákl. přenesená",J919,0)</f>
        <v>0</v>
      </c>
      <c r="BH919" s="136">
        <f>IF(N919="sníž. přenesená",J919,0)</f>
        <v>0</v>
      </c>
      <c r="BI919" s="136">
        <f>IF(N919="nulová",J919,0)</f>
        <v>0</v>
      </c>
      <c r="BJ919" s="15" t="s">
        <v>6</v>
      </c>
      <c r="BK919" s="136">
        <f>ROUND(I919*H919,0)</f>
        <v>0</v>
      </c>
      <c r="BL919" s="15" t="s">
        <v>164</v>
      </c>
      <c r="BM919" s="135" t="s">
        <v>1018</v>
      </c>
    </row>
    <row r="920" spans="2:65" s="11" customFormat="1">
      <c r="B920" s="144"/>
      <c r="D920" s="138" t="s">
        <v>166</v>
      </c>
      <c r="E920" s="145" t="s">
        <v>1</v>
      </c>
      <c r="F920" s="146" t="s">
        <v>186</v>
      </c>
      <c r="H920" s="147">
        <v>1</v>
      </c>
      <c r="I920" s="148"/>
      <c r="L920" s="144"/>
      <c r="M920" s="149"/>
      <c r="T920" s="150"/>
      <c r="AT920" s="145" t="s">
        <v>166</v>
      </c>
      <c r="AU920" s="145" t="s">
        <v>6</v>
      </c>
      <c r="AV920" s="11" t="s">
        <v>85</v>
      </c>
      <c r="AW920" s="11" t="s">
        <v>31</v>
      </c>
      <c r="AX920" s="11" t="s">
        <v>6</v>
      </c>
      <c r="AY920" s="145" t="s">
        <v>159</v>
      </c>
    </row>
    <row r="921" spans="2:65" s="1" customFormat="1" ht="24.2" customHeight="1">
      <c r="B921" s="122"/>
      <c r="C921" s="123" t="s">
        <v>1019</v>
      </c>
      <c r="D921" s="123" t="s">
        <v>160</v>
      </c>
      <c r="E921" s="124" t="s">
        <v>1020</v>
      </c>
      <c r="F921" s="125" t="s">
        <v>1021</v>
      </c>
      <c r="G921" s="126" t="s">
        <v>997</v>
      </c>
      <c r="H921" s="127">
        <v>1</v>
      </c>
      <c r="I921" s="128"/>
      <c r="J921" s="129">
        <f>ROUND(I921*H921,0)</f>
        <v>0</v>
      </c>
      <c r="K921" s="130"/>
      <c r="L921" s="29"/>
      <c r="M921" s="131" t="s">
        <v>1</v>
      </c>
      <c r="N921" s="132" t="s">
        <v>41</v>
      </c>
      <c r="P921" s="133">
        <f>O921*H921</f>
        <v>0</v>
      </c>
      <c r="Q921" s="133">
        <v>0</v>
      </c>
      <c r="R921" s="133">
        <f>Q921*H921</f>
        <v>0</v>
      </c>
      <c r="S921" s="133">
        <v>0</v>
      </c>
      <c r="T921" s="134">
        <f>S921*H921</f>
        <v>0</v>
      </c>
      <c r="AR921" s="135" t="s">
        <v>164</v>
      </c>
      <c r="AT921" s="135" t="s">
        <v>160</v>
      </c>
      <c r="AU921" s="135" t="s">
        <v>6</v>
      </c>
      <c r="AY921" s="15" t="s">
        <v>159</v>
      </c>
      <c r="BE921" s="136">
        <f>IF(N921="základní",J921,0)</f>
        <v>0</v>
      </c>
      <c r="BF921" s="136">
        <f>IF(N921="snížená",J921,0)</f>
        <v>0</v>
      </c>
      <c r="BG921" s="136">
        <f>IF(N921="zákl. přenesená",J921,0)</f>
        <v>0</v>
      </c>
      <c r="BH921" s="136">
        <f>IF(N921="sníž. přenesená",J921,0)</f>
        <v>0</v>
      </c>
      <c r="BI921" s="136">
        <f>IF(N921="nulová",J921,0)</f>
        <v>0</v>
      </c>
      <c r="BJ921" s="15" t="s">
        <v>6</v>
      </c>
      <c r="BK921" s="136">
        <f>ROUND(I921*H921,0)</f>
        <v>0</v>
      </c>
      <c r="BL921" s="15" t="s">
        <v>164</v>
      </c>
      <c r="BM921" s="135" t="s">
        <v>1022</v>
      </c>
    </row>
    <row r="922" spans="2:65" s="11" customFormat="1">
      <c r="B922" s="144"/>
      <c r="D922" s="138" t="s">
        <v>166</v>
      </c>
      <c r="E922" s="145" t="s">
        <v>1</v>
      </c>
      <c r="F922" s="146" t="s">
        <v>186</v>
      </c>
      <c r="H922" s="147">
        <v>1</v>
      </c>
      <c r="I922" s="148"/>
      <c r="L922" s="144"/>
      <c r="M922" s="149"/>
      <c r="T922" s="150"/>
      <c r="AT922" s="145" t="s">
        <v>166</v>
      </c>
      <c r="AU922" s="145" t="s">
        <v>6</v>
      </c>
      <c r="AV922" s="11" t="s">
        <v>85</v>
      </c>
      <c r="AW922" s="11" t="s">
        <v>31</v>
      </c>
      <c r="AX922" s="11" t="s">
        <v>6</v>
      </c>
      <c r="AY922" s="145" t="s">
        <v>159</v>
      </c>
    </row>
    <row r="923" spans="2:65" s="1" customFormat="1" ht="24.2" customHeight="1">
      <c r="B923" s="122"/>
      <c r="C923" s="123" t="s">
        <v>1023</v>
      </c>
      <c r="D923" s="123" t="s">
        <v>160</v>
      </c>
      <c r="E923" s="124" t="s">
        <v>1024</v>
      </c>
      <c r="F923" s="125" t="s">
        <v>1025</v>
      </c>
      <c r="G923" s="126" t="s">
        <v>997</v>
      </c>
      <c r="H923" s="127">
        <v>1</v>
      </c>
      <c r="I923" s="128"/>
      <c r="J923" s="129">
        <f>ROUND(I923*H923,0)</f>
        <v>0</v>
      </c>
      <c r="K923" s="130"/>
      <c r="L923" s="29"/>
      <c r="M923" s="131" t="s">
        <v>1</v>
      </c>
      <c r="N923" s="132" t="s">
        <v>41</v>
      </c>
      <c r="P923" s="133">
        <f>O923*H923</f>
        <v>0</v>
      </c>
      <c r="Q923" s="133">
        <v>0</v>
      </c>
      <c r="R923" s="133">
        <f>Q923*H923</f>
        <v>0</v>
      </c>
      <c r="S923" s="133">
        <v>0</v>
      </c>
      <c r="T923" s="134">
        <f>S923*H923</f>
        <v>0</v>
      </c>
      <c r="AR923" s="135" t="s">
        <v>164</v>
      </c>
      <c r="AT923" s="135" t="s">
        <v>160</v>
      </c>
      <c r="AU923" s="135" t="s">
        <v>6</v>
      </c>
      <c r="AY923" s="15" t="s">
        <v>159</v>
      </c>
      <c r="BE923" s="136">
        <f>IF(N923="základní",J923,0)</f>
        <v>0</v>
      </c>
      <c r="BF923" s="136">
        <f>IF(N923="snížená",J923,0)</f>
        <v>0</v>
      </c>
      <c r="BG923" s="136">
        <f>IF(N923="zákl. přenesená",J923,0)</f>
        <v>0</v>
      </c>
      <c r="BH923" s="136">
        <f>IF(N923="sníž. přenesená",J923,0)</f>
        <v>0</v>
      </c>
      <c r="BI923" s="136">
        <f>IF(N923="nulová",J923,0)</f>
        <v>0</v>
      </c>
      <c r="BJ923" s="15" t="s">
        <v>6</v>
      </c>
      <c r="BK923" s="136">
        <f>ROUND(I923*H923,0)</f>
        <v>0</v>
      </c>
      <c r="BL923" s="15" t="s">
        <v>164</v>
      </c>
      <c r="BM923" s="135" t="s">
        <v>1026</v>
      </c>
    </row>
    <row r="924" spans="2:65" s="11" customFormat="1">
      <c r="B924" s="144"/>
      <c r="D924" s="138" t="s">
        <v>166</v>
      </c>
      <c r="E924" s="145" t="s">
        <v>1</v>
      </c>
      <c r="F924" s="146" t="s">
        <v>186</v>
      </c>
      <c r="H924" s="147">
        <v>1</v>
      </c>
      <c r="I924" s="148"/>
      <c r="L924" s="144"/>
      <c r="M924" s="149"/>
      <c r="T924" s="150"/>
      <c r="AT924" s="145" t="s">
        <v>166</v>
      </c>
      <c r="AU924" s="145" t="s">
        <v>6</v>
      </c>
      <c r="AV924" s="11" t="s">
        <v>85</v>
      </c>
      <c r="AW924" s="11" t="s">
        <v>31</v>
      </c>
      <c r="AX924" s="11" t="s">
        <v>6</v>
      </c>
      <c r="AY924" s="145" t="s">
        <v>159</v>
      </c>
    </row>
    <row r="925" spans="2:65" s="1" customFormat="1" ht="24.2" customHeight="1">
      <c r="B925" s="122"/>
      <c r="C925" s="123" t="s">
        <v>1027</v>
      </c>
      <c r="D925" s="123" t="s">
        <v>160</v>
      </c>
      <c r="E925" s="124" t="s">
        <v>1028</v>
      </c>
      <c r="F925" s="125" t="s">
        <v>1029</v>
      </c>
      <c r="G925" s="126" t="s">
        <v>997</v>
      </c>
      <c r="H925" s="127">
        <v>1</v>
      </c>
      <c r="I925" s="128"/>
      <c r="J925" s="129">
        <f>ROUND(I925*H925,0)</f>
        <v>0</v>
      </c>
      <c r="K925" s="130"/>
      <c r="L925" s="29"/>
      <c r="M925" s="131" t="s">
        <v>1</v>
      </c>
      <c r="N925" s="132" t="s">
        <v>41</v>
      </c>
      <c r="P925" s="133">
        <f>O925*H925</f>
        <v>0</v>
      </c>
      <c r="Q925" s="133">
        <v>0</v>
      </c>
      <c r="R925" s="133">
        <f>Q925*H925</f>
        <v>0</v>
      </c>
      <c r="S925" s="133">
        <v>0</v>
      </c>
      <c r="T925" s="134">
        <f>S925*H925</f>
        <v>0</v>
      </c>
      <c r="AR925" s="135" t="s">
        <v>164</v>
      </c>
      <c r="AT925" s="135" t="s">
        <v>160</v>
      </c>
      <c r="AU925" s="135" t="s">
        <v>6</v>
      </c>
      <c r="AY925" s="15" t="s">
        <v>159</v>
      </c>
      <c r="BE925" s="136">
        <f>IF(N925="základní",J925,0)</f>
        <v>0</v>
      </c>
      <c r="BF925" s="136">
        <f>IF(N925="snížená",J925,0)</f>
        <v>0</v>
      </c>
      <c r="BG925" s="136">
        <f>IF(N925="zákl. přenesená",J925,0)</f>
        <v>0</v>
      </c>
      <c r="BH925" s="136">
        <f>IF(N925="sníž. přenesená",J925,0)</f>
        <v>0</v>
      </c>
      <c r="BI925" s="136">
        <f>IF(N925="nulová",J925,0)</f>
        <v>0</v>
      </c>
      <c r="BJ925" s="15" t="s">
        <v>6</v>
      </c>
      <c r="BK925" s="136">
        <f>ROUND(I925*H925,0)</f>
        <v>0</v>
      </c>
      <c r="BL925" s="15" t="s">
        <v>164</v>
      </c>
      <c r="BM925" s="135" t="s">
        <v>1030</v>
      </c>
    </row>
    <row r="926" spans="2:65" s="11" customFormat="1">
      <c r="B926" s="144"/>
      <c r="D926" s="138" t="s">
        <v>166</v>
      </c>
      <c r="E926" s="145" t="s">
        <v>1</v>
      </c>
      <c r="F926" s="146" t="s">
        <v>186</v>
      </c>
      <c r="H926" s="147">
        <v>1</v>
      </c>
      <c r="I926" s="148"/>
      <c r="L926" s="144"/>
      <c r="M926" s="149"/>
      <c r="T926" s="150"/>
      <c r="AT926" s="145" t="s">
        <v>166</v>
      </c>
      <c r="AU926" s="145" t="s">
        <v>6</v>
      </c>
      <c r="AV926" s="11" t="s">
        <v>85</v>
      </c>
      <c r="AW926" s="11" t="s">
        <v>31</v>
      </c>
      <c r="AX926" s="11" t="s">
        <v>6</v>
      </c>
      <c r="AY926" s="145" t="s">
        <v>159</v>
      </c>
    </row>
    <row r="927" spans="2:65" s="1" customFormat="1" ht="24.2" customHeight="1">
      <c r="B927" s="122"/>
      <c r="C927" s="123" t="s">
        <v>1031</v>
      </c>
      <c r="D927" s="123" t="s">
        <v>160</v>
      </c>
      <c r="E927" s="124" t="s">
        <v>1032</v>
      </c>
      <c r="F927" s="125" t="s">
        <v>1033</v>
      </c>
      <c r="G927" s="126" t="s">
        <v>997</v>
      </c>
      <c r="H927" s="127">
        <v>1</v>
      </c>
      <c r="I927" s="128"/>
      <c r="J927" s="129">
        <f>ROUND(I927*H927,0)</f>
        <v>0</v>
      </c>
      <c r="K927" s="130"/>
      <c r="L927" s="29"/>
      <c r="M927" s="131" t="s">
        <v>1</v>
      </c>
      <c r="N927" s="132" t="s">
        <v>41</v>
      </c>
      <c r="P927" s="133">
        <f>O927*H927</f>
        <v>0</v>
      </c>
      <c r="Q927" s="133">
        <v>0</v>
      </c>
      <c r="R927" s="133">
        <f>Q927*H927</f>
        <v>0</v>
      </c>
      <c r="S927" s="133">
        <v>0</v>
      </c>
      <c r="T927" s="134">
        <f>S927*H927</f>
        <v>0</v>
      </c>
      <c r="AR927" s="135" t="s">
        <v>164</v>
      </c>
      <c r="AT927" s="135" t="s">
        <v>160</v>
      </c>
      <c r="AU927" s="135" t="s">
        <v>6</v>
      </c>
      <c r="AY927" s="15" t="s">
        <v>159</v>
      </c>
      <c r="BE927" s="136">
        <f>IF(N927="základní",J927,0)</f>
        <v>0</v>
      </c>
      <c r="BF927" s="136">
        <f>IF(N927="snížená",J927,0)</f>
        <v>0</v>
      </c>
      <c r="BG927" s="136">
        <f>IF(N927="zákl. přenesená",J927,0)</f>
        <v>0</v>
      </c>
      <c r="BH927" s="136">
        <f>IF(N927="sníž. přenesená",J927,0)</f>
        <v>0</v>
      </c>
      <c r="BI927" s="136">
        <f>IF(N927="nulová",J927,0)</f>
        <v>0</v>
      </c>
      <c r="BJ927" s="15" t="s">
        <v>6</v>
      </c>
      <c r="BK927" s="136">
        <f>ROUND(I927*H927,0)</f>
        <v>0</v>
      </c>
      <c r="BL927" s="15" t="s">
        <v>164</v>
      </c>
      <c r="BM927" s="135" t="s">
        <v>1034</v>
      </c>
    </row>
    <row r="928" spans="2:65" s="11" customFormat="1">
      <c r="B928" s="144"/>
      <c r="D928" s="138" t="s">
        <v>166</v>
      </c>
      <c r="E928" s="145" t="s">
        <v>1</v>
      </c>
      <c r="F928" s="146" t="s">
        <v>186</v>
      </c>
      <c r="H928" s="147">
        <v>1</v>
      </c>
      <c r="I928" s="148"/>
      <c r="L928" s="144"/>
      <c r="M928" s="149"/>
      <c r="T928" s="150"/>
      <c r="AT928" s="145" t="s">
        <v>166</v>
      </c>
      <c r="AU928" s="145" t="s">
        <v>6</v>
      </c>
      <c r="AV928" s="11" t="s">
        <v>85</v>
      </c>
      <c r="AW928" s="11" t="s">
        <v>31</v>
      </c>
      <c r="AX928" s="11" t="s">
        <v>6</v>
      </c>
      <c r="AY928" s="145" t="s">
        <v>159</v>
      </c>
    </row>
    <row r="929" spans="2:65" s="1" customFormat="1" ht="24.2" customHeight="1">
      <c r="B929" s="122"/>
      <c r="C929" s="123" t="s">
        <v>1035</v>
      </c>
      <c r="D929" s="123" t="s">
        <v>160</v>
      </c>
      <c r="E929" s="124" t="s">
        <v>1036</v>
      </c>
      <c r="F929" s="125" t="s">
        <v>1037</v>
      </c>
      <c r="G929" s="126" t="s">
        <v>997</v>
      </c>
      <c r="H929" s="127">
        <v>1</v>
      </c>
      <c r="I929" s="128"/>
      <c r="J929" s="129">
        <f>ROUND(I929*H929,0)</f>
        <v>0</v>
      </c>
      <c r="K929" s="130"/>
      <c r="L929" s="29"/>
      <c r="M929" s="131" t="s">
        <v>1</v>
      </c>
      <c r="N929" s="132" t="s">
        <v>41</v>
      </c>
      <c r="P929" s="133">
        <f>O929*H929</f>
        <v>0</v>
      </c>
      <c r="Q929" s="133">
        <v>0</v>
      </c>
      <c r="R929" s="133">
        <f>Q929*H929</f>
        <v>0</v>
      </c>
      <c r="S929" s="133">
        <v>0</v>
      </c>
      <c r="T929" s="134">
        <f>S929*H929</f>
        <v>0</v>
      </c>
      <c r="AR929" s="135" t="s">
        <v>164</v>
      </c>
      <c r="AT929" s="135" t="s">
        <v>160</v>
      </c>
      <c r="AU929" s="135" t="s">
        <v>6</v>
      </c>
      <c r="AY929" s="15" t="s">
        <v>159</v>
      </c>
      <c r="BE929" s="136">
        <f>IF(N929="základní",J929,0)</f>
        <v>0</v>
      </c>
      <c r="BF929" s="136">
        <f>IF(N929="snížená",J929,0)</f>
        <v>0</v>
      </c>
      <c r="BG929" s="136">
        <f>IF(N929="zákl. přenesená",J929,0)</f>
        <v>0</v>
      </c>
      <c r="BH929" s="136">
        <f>IF(N929="sníž. přenesená",J929,0)</f>
        <v>0</v>
      </c>
      <c r="BI929" s="136">
        <f>IF(N929="nulová",J929,0)</f>
        <v>0</v>
      </c>
      <c r="BJ929" s="15" t="s">
        <v>6</v>
      </c>
      <c r="BK929" s="136">
        <f>ROUND(I929*H929,0)</f>
        <v>0</v>
      </c>
      <c r="BL929" s="15" t="s">
        <v>164</v>
      </c>
      <c r="BM929" s="135" t="s">
        <v>1038</v>
      </c>
    </row>
    <row r="930" spans="2:65" s="11" customFormat="1">
      <c r="B930" s="144"/>
      <c r="D930" s="138" t="s">
        <v>166</v>
      </c>
      <c r="E930" s="145" t="s">
        <v>1</v>
      </c>
      <c r="F930" s="146" t="s">
        <v>186</v>
      </c>
      <c r="H930" s="147">
        <v>1</v>
      </c>
      <c r="I930" s="148"/>
      <c r="L930" s="144"/>
      <c r="M930" s="149"/>
      <c r="T930" s="150"/>
      <c r="AT930" s="145" t="s">
        <v>166</v>
      </c>
      <c r="AU930" s="145" t="s">
        <v>6</v>
      </c>
      <c r="AV930" s="11" t="s">
        <v>85</v>
      </c>
      <c r="AW930" s="11" t="s">
        <v>31</v>
      </c>
      <c r="AX930" s="11" t="s">
        <v>6</v>
      </c>
      <c r="AY930" s="145" t="s">
        <v>159</v>
      </c>
    </row>
    <row r="931" spans="2:65" s="1" customFormat="1" ht="24.2" customHeight="1">
      <c r="B931" s="122"/>
      <c r="C931" s="123" t="s">
        <v>1039</v>
      </c>
      <c r="D931" s="123" t="s">
        <v>160</v>
      </c>
      <c r="E931" s="124" t="s">
        <v>1040</v>
      </c>
      <c r="F931" s="125" t="s">
        <v>1041</v>
      </c>
      <c r="G931" s="126" t="s">
        <v>997</v>
      </c>
      <c r="H931" s="127">
        <v>1</v>
      </c>
      <c r="I931" s="128"/>
      <c r="J931" s="129">
        <f>ROUND(I931*H931,0)</f>
        <v>0</v>
      </c>
      <c r="K931" s="130"/>
      <c r="L931" s="29"/>
      <c r="M931" s="131" t="s">
        <v>1</v>
      </c>
      <c r="N931" s="132" t="s">
        <v>41</v>
      </c>
      <c r="P931" s="133">
        <f>O931*H931</f>
        <v>0</v>
      </c>
      <c r="Q931" s="133">
        <v>0</v>
      </c>
      <c r="R931" s="133">
        <f>Q931*H931</f>
        <v>0</v>
      </c>
      <c r="S931" s="133">
        <v>0</v>
      </c>
      <c r="T931" s="134">
        <f>S931*H931</f>
        <v>0</v>
      </c>
      <c r="AR931" s="135" t="s">
        <v>164</v>
      </c>
      <c r="AT931" s="135" t="s">
        <v>160</v>
      </c>
      <c r="AU931" s="135" t="s">
        <v>6</v>
      </c>
      <c r="AY931" s="15" t="s">
        <v>159</v>
      </c>
      <c r="BE931" s="136">
        <f>IF(N931="základní",J931,0)</f>
        <v>0</v>
      </c>
      <c r="BF931" s="136">
        <f>IF(N931="snížená",J931,0)</f>
        <v>0</v>
      </c>
      <c r="BG931" s="136">
        <f>IF(N931="zákl. přenesená",J931,0)</f>
        <v>0</v>
      </c>
      <c r="BH931" s="136">
        <f>IF(N931="sníž. přenesená",J931,0)</f>
        <v>0</v>
      </c>
      <c r="BI931" s="136">
        <f>IF(N931="nulová",J931,0)</f>
        <v>0</v>
      </c>
      <c r="BJ931" s="15" t="s">
        <v>6</v>
      </c>
      <c r="BK931" s="136">
        <f>ROUND(I931*H931,0)</f>
        <v>0</v>
      </c>
      <c r="BL931" s="15" t="s">
        <v>164</v>
      </c>
      <c r="BM931" s="135" t="s">
        <v>1042</v>
      </c>
    </row>
    <row r="932" spans="2:65" s="11" customFormat="1">
      <c r="B932" s="144"/>
      <c r="D932" s="138" t="s">
        <v>166</v>
      </c>
      <c r="E932" s="145" t="s">
        <v>1</v>
      </c>
      <c r="F932" s="146" t="s">
        <v>186</v>
      </c>
      <c r="H932" s="147">
        <v>1</v>
      </c>
      <c r="I932" s="148"/>
      <c r="L932" s="144"/>
      <c r="M932" s="149"/>
      <c r="T932" s="150"/>
      <c r="AT932" s="145" t="s">
        <v>166</v>
      </c>
      <c r="AU932" s="145" t="s">
        <v>6</v>
      </c>
      <c r="AV932" s="11" t="s">
        <v>85</v>
      </c>
      <c r="AW932" s="11" t="s">
        <v>31</v>
      </c>
      <c r="AX932" s="11" t="s">
        <v>6</v>
      </c>
      <c r="AY932" s="145" t="s">
        <v>159</v>
      </c>
    </row>
    <row r="933" spans="2:65" s="1" customFormat="1" ht="24.2" customHeight="1">
      <c r="B933" s="122"/>
      <c r="C933" s="123" t="s">
        <v>1043</v>
      </c>
      <c r="D933" s="123" t="s">
        <v>160</v>
      </c>
      <c r="E933" s="124" t="s">
        <v>1044</v>
      </c>
      <c r="F933" s="125" t="s">
        <v>1045</v>
      </c>
      <c r="G933" s="126" t="s">
        <v>997</v>
      </c>
      <c r="H933" s="127">
        <v>1</v>
      </c>
      <c r="I933" s="128"/>
      <c r="J933" s="129">
        <f>ROUND(I933*H933,0)</f>
        <v>0</v>
      </c>
      <c r="K933" s="130"/>
      <c r="L933" s="29"/>
      <c r="M933" s="131" t="s">
        <v>1</v>
      </c>
      <c r="N933" s="132" t="s">
        <v>41</v>
      </c>
      <c r="P933" s="133">
        <f>O933*H933</f>
        <v>0</v>
      </c>
      <c r="Q933" s="133">
        <v>0</v>
      </c>
      <c r="R933" s="133">
        <f>Q933*H933</f>
        <v>0</v>
      </c>
      <c r="S933" s="133">
        <v>0</v>
      </c>
      <c r="T933" s="134">
        <f>S933*H933</f>
        <v>0</v>
      </c>
      <c r="AR933" s="135" t="s">
        <v>164</v>
      </c>
      <c r="AT933" s="135" t="s">
        <v>160</v>
      </c>
      <c r="AU933" s="135" t="s">
        <v>6</v>
      </c>
      <c r="AY933" s="15" t="s">
        <v>159</v>
      </c>
      <c r="BE933" s="136">
        <f>IF(N933="základní",J933,0)</f>
        <v>0</v>
      </c>
      <c r="BF933" s="136">
        <f>IF(N933="snížená",J933,0)</f>
        <v>0</v>
      </c>
      <c r="BG933" s="136">
        <f>IF(N933="zákl. přenesená",J933,0)</f>
        <v>0</v>
      </c>
      <c r="BH933" s="136">
        <f>IF(N933="sníž. přenesená",J933,0)</f>
        <v>0</v>
      </c>
      <c r="BI933" s="136">
        <f>IF(N933="nulová",J933,0)</f>
        <v>0</v>
      </c>
      <c r="BJ933" s="15" t="s">
        <v>6</v>
      </c>
      <c r="BK933" s="136">
        <f>ROUND(I933*H933,0)</f>
        <v>0</v>
      </c>
      <c r="BL933" s="15" t="s">
        <v>164</v>
      </c>
      <c r="BM933" s="135" t="s">
        <v>1046</v>
      </c>
    </row>
    <row r="934" spans="2:65" s="11" customFormat="1">
      <c r="B934" s="144"/>
      <c r="D934" s="138" t="s">
        <v>166</v>
      </c>
      <c r="E934" s="145" t="s">
        <v>1</v>
      </c>
      <c r="F934" s="146" t="s">
        <v>186</v>
      </c>
      <c r="H934" s="147">
        <v>1</v>
      </c>
      <c r="I934" s="148"/>
      <c r="L934" s="144"/>
      <c r="M934" s="149"/>
      <c r="T934" s="150"/>
      <c r="AT934" s="145" t="s">
        <v>166</v>
      </c>
      <c r="AU934" s="145" t="s">
        <v>6</v>
      </c>
      <c r="AV934" s="11" t="s">
        <v>85</v>
      </c>
      <c r="AW934" s="11" t="s">
        <v>31</v>
      </c>
      <c r="AX934" s="11" t="s">
        <v>6</v>
      </c>
      <c r="AY934" s="145" t="s">
        <v>159</v>
      </c>
    </row>
    <row r="935" spans="2:65" s="1" customFormat="1" ht="24.2" customHeight="1">
      <c r="B935" s="122"/>
      <c r="C935" s="123" t="s">
        <v>1047</v>
      </c>
      <c r="D935" s="123" t="s">
        <v>160</v>
      </c>
      <c r="E935" s="124" t="s">
        <v>1048</v>
      </c>
      <c r="F935" s="125" t="s">
        <v>1049</v>
      </c>
      <c r="G935" s="126" t="s">
        <v>997</v>
      </c>
      <c r="H935" s="127">
        <v>2</v>
      </c>
      <c r="I935" s="128"/>
      <c r="J935" s="129">
        <f>ROUND(I935*H935,0)</f>
        <v>0</v>
      </c>
      <c r="K935" s="130"/>
      <c r="L935" s="29"/>
      <c r="M935" s="131" t="s">
        <v>1</v>
      </c>
      <c r="N935" s="132" t="s">
        <v>41</v>
      </c>
      <c r="P935" s="133">
        <f>O935*H935</f>
        <v>0</v>
      </c>
      <c r="Q935" s="133">
        <v>0</v>
      </c>
      <c r="R935" s="133">
        <f>Q935*H935</f>
        <v>0</v>
      </c>
      <c r="S935" s="133">
        <v>0</v>
      </c>
      <c r="T935" s="134">
        <f>S935*H935</f>
        <v>0</v>
      </c>
      <c r="AR935" s="135" t="s">
        <v>164</v>
      </c>
      <c r="AT935" s="135" t="s">
        <v>160</v>
      </c>
      <c r="AU935" s="135" t="s">
        <v>6</v>
      </c>
      <c r="AY935" s="15" t="s">
        <v>159</v>
      </c>
      <c r="BE935" s="136">
        <f>IF(N935="základní",J935,0)</f>
        <v>0</v>
      </c>
      <c r="BF935" s="136">
        <f>IF(N935="snížená",J935,0)</f>
        <v>0</v>
      </c>
      <c r="BG935" s="136">
        <f>IF(N935="zákl. přenesená",J935,0)</f>
        <v>0</v>
      </c>
      <c r="BH935" s="136">
        <f>IF(N935="sníž. přenesená",J935,0)</f>
        <v>0</v>
      </c>
      <c r="BI935" s="136">
        <f>IF(N935="nulová",J935,0)</f>
        <v>0</v>
      </c>
      <c r="BJ935" s="15" t="s">
        <v>6</v>
      </c>
      <c r="BK935" s="136">
        <f>ROUND(I935*H935,0)</f>
        <v>0</v>
      </c>
      <c r="BL935" s="15" t="s">
        <v>164</v>
      </c>
      <c r="BM935" s="135" t="s">
        <v>1050</v>
      </c>
    </row>
    <row r="936" spans="2:65" s="11" customFormat="1">
      <c r="B936" s="144"/>
      <c r="D936" s="138" t="s">
        <v>166</v>
      </c>
      <c r="E936" s="145" t="s">
        <v>1</v>
      </c>
      <c r="F936" s="146" t="s">
        <v>208</v>
      </c>
      <c r="H936" s="147">
        <v>2</v>
      </c>
      <c r="I936" s="148"/>
      <c r="L936" s="144"/>
      <c r="M936" s="149"/>
      <c r="T936" s="150"/>
      <c r="AT936" s="145" t="s">
        <v>166</v>
      </c>
      <c r="AU936" s="145" t="s">
        <v>6</v>
      </c>
      <c r="AV936" s="11" t="s">
        <v>85</v>
      </c>
      <c r="AW936" s="11" t="s">
        <v>31</v>
      </c>
      <c r="AX936" s="11" t="s">
        <v>6</v>
      </c>
      <c r="AY936" s="145" t="s">
        <v>159</v>
      </c>
    </row>
    <row r="937" spans="2:65" s="1" customFormat="1" ht="24.2" customHeight="1">
      <c r="B937" s="122"/>
      <c r="C937" s="123" t="s">
        <v>1051</v>
      </c>
      <c r="D937" s="123" t="s">
        <v>160</v>
      </c>
      <c r="E937" s="124" t="s">
        <v>1052</v>
      </c>
      <c r="F937" s="125" t="s">
        <v>1053</v>
      </c>
      <c r="G937" s="126" t="s">
        <v>997</v>
      </c>
      <c r="H937" s="127">
        <v>1</v>
      </c>
      <c r="I937" s="128"/>
      <c r="J937" s="129">
        <f>ROUND(I937*H937,0)</f>
        <v>0</v>
      </c>
      <c r="K937" s="130"/>
      <c r="L937" s="29"/>
      <c r="M937" s="131" t="s">
        <v>1</v>
      </c>
      <c r="N937" s="132" t="s">
        <v>41</v>
      </c>
      <c r="P937" s="133">
        <f>O937*H937</f>
        <v>0</v>
      </c>
      <c r="Q937" s="133">
        <v>0</v>
      </c>
      <c r="R937" s="133">
        <f>Q937*H937</f>
        <v>0</v>
      </c>
      <c r="S937" s="133">
        <v>0</v>
      </c>
      <c r="T937" s="134">
        <f>S937*H937</f>
        <v>0</v>
      </c>
      <c r="AR937" s="135" t="s">
        <v>164</v>
      </c>
      <c r="AT937" s="135" t="s">
        <v>160</v>
      </c>
      <c r="AU937" s="135" t="s">
        <v>6</v>
      </c>
      <c r="AY937" s="15" t="s">
        <v>159</v>
      </c>
      <c r="BE937" s="136">
        <f>IF(N937="základní",J937,0)</f>
        <v>0</v>
      </c>
      <c r="BF937" s="136">
        <f>IF(N937="snížená",J937,0)</f>
        <v>0</v>
      </c>
      <c r="BG937" s="136">
        <f>IF(N937="zákl. přenesená",J937,0)</f>
        <v>0</v>
      </c>
      <c r="BH937" s="136">
        <f>IF(N937="sníž. přenesená",J937,0)</f>
        <v>0</v>
      </c>
      <c r="BI937" s="136">
        <f>IF(N937="nulová",J937,0)</f>
        <v>0</v>
      </c>
      <c r="BJ937" s="15" t="s">
        <v>6</v>
      </c>
      <c r="BK937" s="136">
        <f>ROUND(I937*H937,0)</f>
        <v>0</v>
      </c>
      <c r="BL937" s="15" t="s">
        <v>164</v>
      </c>
      <c r="BM937" s="135" t="s">
        <v>1054</v>
      </c>
    </row>
    <row r="938" spans="2:65" s="11" customFormat="1">
      <c r="B938" s="144"/>
      <c r="D938" s="138" t="s">
        <v>166</v>
      </c>
      <c r="E938" s="145" t="s">
        <v>1</v>
      </c>
      <c r="F938" s="146" t="s">
        <v>186</v>
      </c>
      <c r="H938" s="147">
        <v>1</v>
      </c>
      <c r="I938" s="148"/>
      <c r="L938" s="144"/>
      <c r="M938" s="149"/>
      <c r="T938" s="150"/>
      <c r="AT938" s="145" t="s">
        <v>166</v>
      </c>
      <c r="AU938" s="145" t="s">
        <v>6</v>
      </c>
      <c r="AV938" s="11" t="s">
        <v>85</v>
      </c>
      <c r="AW938" s="11" t="s">
        <v>31</v>
      </c>
      <c r="AX938" s="11" t="s">
        <v>6</v>
      </c>
      <c r="AY938" s="145" t="s">
        <v>159</v>
      </c>
    </row>
    <row r="939" spans="2:65" s="1" customFormat="1" ht="24.2" customHeight="1">
      <c r="B939" s="122"/>
      <c r="C939" s="123" t="s">
        <v>1055</v>
      </c>
      <c r="D939" s="123" t="s">
        <v>160</v>
      </c>
      <c r="E939" s="124" t="s">
        <v>1056</v>
      </c>
      <c r="F939" s="125" t="s">
        <v>1057</v>
      </c>
      <c r="G939" s="126" t="s">
        <v>997</v>
      </c>
      <c r="H939" s="127">
        <v>1</v>
      </c>
      <c r="I939" s="128"/>
      <c r="J939" s="129">
        <f>ROUND(I939*H939,0)</f>
        <v>0</v>
      </c>
      <c r="K939" s="130"/>
      <c r="L939" s="29"/>
      <c r="M939" s="131" t="s">
        <v>1</v>
      </c>
      <c r="N939" s="132" t="s">
        <v>41</v>
      </c>
      <c r="P939" s="133">
        <f>O939*H939</f>
        <v>0</v>
      </c>
      <c r="Q939" s="133">
        <v>0</v>
      </c>
      <c r="R939" s="133">
        <f>Q939*H939</f>
        <v>0</v>
      </c>
      <c r="S939" s="133">
        <v>0</v>
      </c>
      <c r="T939" s="134">
        <f>S939*H939</f>
        <v>0</v>
      </c>
      <c r="AR939" s="135" t="s">
        <v>164</v>
      </c>
      <c r="AT939" s="135" t="s">
        <v>160</v>
      </c>
      <c r="AU939" s="135" t="s">
        <v>6</v>
      </c>
      <c r="AY939" s="15" t="s">
        <v>159</v>
      </c>
      <c r="BE939" s="136">
        <f>IF(N939="základní",J939,0)</f>
        <v>0</v>
      </c>
      <c r="BF939" s="136">
        <f>IF(N939="snížená",J939,0)</f>
        <v>0</v>
      </c>
      <c r="BG939" s="136">
        <f>IF(N939="zákl. přenesená",J939,0)</f>
        <v>0</v>
      </c>
      <c r="BH939" s="136">
        <f>IF(N939="sníž. přenesená",J939,0)</f>
        <v>0</v>
      </c>
      <c r="BI939" s="136">
        <f>IF(N939="nulová",J939,0)</f>
        <v>0</v>
      </c>
      <c r="BJ939" s="15" t="s">
        <v>6</v>
      </c>
      <c r="BK939" s="136">
        <f>ROUND(I939*H939,0)</f>
        <v>0</v>
      </c>
      <c r="BL939" s="15" t="s">
        <v>164</v>
      </c>
      <c r="BM939" s="135" t="s">
        <v>1058</v>
      </c>
    </row>
    <row r="940" spans="2:65" s="11" customFormat="1">
      <c r="B940" s="144"/>
      <c r="D940" s="138" t="s">
        <v>166</v>
      </c>
      <c r="E940" s="145" t="s">
        <v>1</v>
      </c>
      <c r="F940" s="146" t="s">
        <v>186</v>
      </c>
      <c r="H940" s="147">
        <v>1</v>
      </c>
      <c r="I940" s="148"/>
      <c r="L940" s="144"/>
      <c r="M940" s="149"/>
      <c r="T940" s="150"/>
      <c r="AT940" s="145" t="s">
        <v>166</v>
      </c>
      <c r="AU940" s="145" t="s">
        <v>6</v>
      </c>
      <c r="AV940" s="11" t="s">
        <v>85</v>
      </c>
      <c r="AW940" s="11" t="s">
        <v>31</v>
      </c>
      <c r="AX940" s="11" t="s">
        <v>6</v>
      </c>
      <c r="AY940" s="145" t="s">
        <v>159</v>
      </c>
    </row>
    <row r="941" spans="2:65" s="1" customFormat="1" ht="24.2" customHeight="1">
      <c r="B941" s="122"/>
      <c r="C941" s="123" t="s">
        <v>1059</v>
      </c>
      <c r="D941" s="123" t="s">
        <v>160</v>
      </c>
      <c r="E941" s="124" t="s">
        <v>1060</v>
      </c>
      <c r="F941" s="125" t="s">
        <v>1061</v>
      </c>
      <c r="G941" s="126" t="s">
        <v>997</v>
      </c>
      <c r="H941" s="127">
        <v>1</v>
      </c>
      <c r="I941" s="128"/>
      <c r="J941" s="129">
        <f>ROUND(I941*H941,0)</f>
        <v>0</v>
      </c>
      <c r="K941" s="130"/>
      <c r="L941" s="29"/>
      <c r="M941" s="131" t="s">
        <v>1</v>
      </c>
      <c r="N941" s="132" t="s">
        <v>41</v>
      </c>
      <c r="P941" s="133">
        <f>O941*H941</f>
        <v>0</v>
      </c>
      <c r="Q941" s="133">
        <v>0</v>
      </c>
      <c r="R941" s="133">
        <f>Q941*H941</f>
        <v>0</v>
      </c>
      <c r="S941" s="133">
        <v>0</v>
      </c>
      <c r="T941" s="134">
        <f>S941*H941</f>
        <v>0</v>
      </c>
      <c r="AR941" s="135" t="s">
        <v>164</v>
      </c>
      <c r="AT941" s="135" t="s">
        <v>160</v>
      </c>
      <c r="AU941" s="135" t="s">
        <v>6</v>
      </c>
      <c r="AY941" s="15" t="s">
        <v>159</v>
      </c>
      <c r="BE941" s="136">
        <f>IF(N941="základní",J941,0)</f>
        <v>0</v>
      </c>
      <c r="BF941" s="136">
        <f>IF(N941="snížená",J941,0)</f>
        <v>0</v>
      </c>
      <c r="BG941" s="136">
        <f>IF(N941="zákl. přenesená",J941,0)</f>
        <v>0</v>
      </c>
      <c r="BH941" s="136">
        <f>IF(N941="sníž. přenesená",J941,0)</f>
        <v>0</v>
      </c>
      <c r="BI941" s="136">
        <f>IF(N941="nulová",J941,0)</f>
        <v>0</v>
      </c>
      <c r="BJ941" s="15" t="s">
        <v>6</v>
      </c>
      <c r="BK941" s="136">
        <f>ROUND(I941*H941,0)</f>
        <v>0</v>
      </c>
      <c r="BL941" s="15" t="s">
        <v>164</v>
      </c>
      <c r="BM941" s="135" t="s">
        <v>1062</v>
      </c>
    </row>
    <row r="942" spans="2:65" s="11" customFormat="1">
      <c r="B942" s="144"/>
      <c r="D942" s="138" t="s">
        <v>166</v>
      </c>
      <c r="E942" s="145" t="s">
        <v>1</v>
      </c>
      <c r="F942" s="146" t="s">
        <v>186</v>
      </c>
      <c r="H942" s="147">
        <v>1</v>
      </c>
      <c r="I942" s="148"/>
      <c r="L942" s="144"/>
      <c r="M942" s="149"/>
      <c r="T942" s="150"/>
      <c r="AT942" s="145" t="s">
        <v>166</v>
      </c>
      <c r="AU942" s="145" t="s">
        <v>6</v>
      </c>
      <c r="AV942" s="11" t="s">
        <v>85</v>
      </c>
      <c r="AW942" s="11" t="s">
        <v>31</v>
      </c>
      <c r="AX942" s="11" t="s">
        <v>6</v>
      </c>
      <c r="AY942" s="145" t="s">
        <v>159</v>
      </c>
    </row>
    <row r="943" spans="2:65" s="1" customFormat="1" ht="24.2" customHeight="1">
      <c r="B943" s="122"/>
      <c r="C943" s="123" t="s">
        <v>1063</v>
      </c>
      <c r="D943" s="123" t="s">
        <v>160</v>
      </c>
      <c r="E943" s="124" t="s">
        <v>1064</v>
      </c>
      <c r="F943" s="125" t="s">
        <v>1065</v>
      </c>
      <c r="G943" s="126" t="s">
        <v>997</v>
      </c>
      <c r="H943" s="127">
        <v>1</v>
      </c>
      <c r="I943" s="128"/>
      <c r="J943" s="129">
        <f>ROUND(I943*H943,0)</f>
        <v>0</v>
      </c>
      <c r="K943" s="130"/>
      <c r="L943" s="29"/>
      <c r="M943" s="131" t="s">
        <v>1</v>
      </c>
      <c r="N943" s="132" t="s">
        <v>41</v>
      </c>
      <c r="P943" s="133">
        <f>O943*H943</f>
        <v>0</v>
      </c>
      <c r="Q943" s="133">
        <v>0</v>
      </c>
      <c r="R943" s="133">
        <f>Q943*H943</f>
        <v>0</v>
      </c>
      <c r="S943" s="133">
        <v>0</v>
      </c>
      <c r="T943" s="134">
        <f>S943*H943</f>
        <v>0</v>
      </c>
      <c r="AR943" s="135" t="s">
        <v>164</v>
      </c>
      <c r="AT943" s="135" t="s">
        <v>160</v>
      </c>
      <c r="AU943" s="135" t="s">
        <v>6</v>
      </c>
      <c r="AY943" s="15" t="s">
        <v>159</v>
      </c>
      <c r="BE943" s="136">
        <f>IF(N943="základní",J943,0)</f>
        <v>0</v>
      </c>
      <c r="BF943" s="136">
        <f>IF(N943="snížená",J943,0)</f>
        <v>0</v>
      </c>
      <c r="BG943" s="136">
        <f>IF(N943="zákl. přenesená",J943,0)</f>
        <v>0</v>
      </c>
      <c r="BH943" s="136">
        <f>IF(N943="sníž. přenesená",J943,0)</f>
        <v>0</v>
      </c>
      <c r="BI943" s="136">
        <f>IF(N943="nulová",J943,0)</f>
        <v>0</v>
      </c>
      <c r="BJ943" s="15" t="s">
        <v>6</v>
      </c>
      <c r="BK943" s="136">
        <f>ROUND(I943*H943,0)</f>
        <v>0</v>
      </c>
      <c r="BL943" s="15" t="s">
        <v>164</v>
      </c>
      <c r="BM943" s="135" t="s">
        <v>1066</v>
      </c>
    </row>
    <row r="944" spans="2:65" s="11" customFormat="1">
      <c r="B944" s="144"/>
      <c r="D944" s="138" t="s">
        <v>166</v>
      </c>
      <c r="E944" s="145" t="s">
        <v>1</v>
      </c>
      <c r="F944" s="146" t="s">
        <v>186</v>
      </c>
      <c r="H944" s="147">
        <v>1</v>
      </c>
      <c r="I944" s="148"/>
      <c r="L944" s="144"/>
      <c r="M944" s="149"/>
      <c r="T944" s="150"/>
      <c r="AT944" s="145" t="s">
        <v>166</v>
      </c>
      <c r="AU944" s="145" t="s">
        <v>6</v>
      </c>
      <c r="AV944" s="11" t="s">
        <v>85</v>
      </c>
      <c r="AW944" s="11" t="s">
        <v>31</v>
      </c>
      <c r="AX944" s="11" t="s">
        <v>6</v>
      </c>
      <c r="AY944" s="145" t="s">
        <v>159</v>
      </c>
    </row>
    <row r="945" spans="2:65" s="1" customFormat="1" ht="24.2" customHeight="1">
      <c r="B945" s="122"/>
      <c r="C945" s="123" t="s">
        <v>1067</v>
      </c>
      <c r="D945" s="123" t="s">
        <v>160</v>
      </c>
      <c r="E945" s="124" t="s">
        <v>1068</v>
      </c>
      <c r="F945" s="125" t="s">
        <v>1069</v>
      </c>
      <c r="G945" s="126" t="s">
        <v>997</v>
      </c>
      <c r="H945" s="127">
        <v>1</v>
      </c>
      <c r="I945" s="128"/>
      <c r="J945" s="129">
        <f>ROUND(I945*H945,0)</f>
        <v>0</v>
      </c>
      <c r="K945" s="130"/>
      <c r="L945" s="29"/>
      <c r="M945" s="131" t="s">
        <v>1</v>
      </c>
      <c r="N945" s="132" t="s">
        <v>41</v>
      </c>
      <c r="P945" s="133">
        <f>O945*H945</f>
        <v>0</v>
      </c>
      <c r="Q945" s="133">
        <v>0</v>
      </c>
      <c r="R945" s="133">
        <f>Q945*H945</f>
        <v>0</v>
      </c>
      <c r="S945" s="133">
        <v>0</v>
      </c>
      <c r="T945" s="134">
        <f>S945*H945</f>
        <v>0</v>
      </c>
      <c r="AR945" s="135" t="s">
        <v>164</v>
      </c>
      <c r="AT945" s="135" t="s">
        <v>160</v>
      </c>
      <c r="AU945" s="135" t="s">
        <v>6</v>
      </c>
      <c r="AY945" s="15" t="s">
        <v>159</v>
      </c>
      <c r="BE945" s="136">
        <f>IF(N945="základní",J945,0)</f>
        <v>0</v>
      </c>
      <c r="BF945" s="136">
        <f>IF(N945="snížená",J945,0)</f>
        <v>0</v>
      </c>
      <c r="BG945" s="136">
        <f>IF(N945="zákl. přenesená",J945,0)</f>
        <v>0</v>
      </c>
      <c r="BH945" s="136">
        <f>IF(N945="sníž. přenesená",J945,0)</f>
        <v>0</v>
      </c>
      <c r="BI945" s="136">
        <f>IF(N945="nulová",J945,0)</f>
        <v>0</v>
      </c>
      <c r="BJ945" s="15" t="s">
        <v>6</v>
      </c>
      <c r="BK945" s="136">
        <f>ROUND(I945*H945,0)</f>
        <v>0</v>
      </c>
      <c r="BL945" s="15" t="s">
        <v>164</v>
      </c>
      <c r="BM945" s="135" t="s">
        <v>1070</v>
      </c>
    </row>
    <row r="946" spans="2:65" s="11" customFormat="1">
      <c r="B946" s="144"/>
      <c r="D946" s="138" t="s">
        <v>166</v>
      </c>
      <c r="E946" s="145" t="s">
        <v>1</v>
      </c>
      <c r="F946" s="146" t="s">
        <v>186</v>
      </c>
      <c r="H946" s="147">
        <v>1</v>
      </c>
      <c r="I946" s="148"/>
      <c r="L946" s="144"/>
      <c r="M946" s="149"/>
      <c r="T946" s="150"/>
      <c r="AT946" s="145" t="s">
        <v>166</v>
      </c>
      <c r="AU946" s="145" t="s">
        <v>6</v>
      </c>
      <c r="AV946" s="11" t="s">
        <v>85</v>
      </c>
      <c r="AW946" s="11" t="s">
        <v>31</v>
      </c>
      <c r="AX946" s="11" t="s">
        <v>6</v>
      </c>
      <c r="AY946" s="145" t="s">
        <v>159</v>
      </c>
    </row>
    <row r="947" spans="2:65" s="1" customFormat="1" ht="24.2" customHeight="1">
      <c r="B947" s="122"/>
      <c r="C947" s="123" t="s">
        <v>1071</v>
      </c>
      <c r="D947" s="123" t="s">
        <v>160</v>
      </c>
      <c r="E947" s="124" t="s">
        <v>1072</v>
      </c>
      <c r="F947" s="125" t="s">
        <v>1073</v>
      </c>
      <c r="G947" s="126" t="s">
        <v>997</v>
      </c>
      <c r="H947" s="127">
        <v>1</v>
      </c>
      <c r="I947" s="128"/>
      <c r="J947" s="129">
        <f>ROUND(I947*H947,0)</f>
        <v>0</v>
      </c>
      <c r="K947" s="130"/>
      <c r="L947" s="29"/>
      <c r="M947" s="131" t="s">
        <v>1</v>
      </c>
      <c r="N947" s="132" t="s">
        <v>41</v>
      </c>
      <c r="P947" s="133">
        <f>O947*H947</f>
        <v>0</v>
      </c>
      <c r="Q947" s="133">
        <v>0</v>
      </c>
      <c r="R947" s="133">
        <f>Q947*H947</f>
        <v>0</v>
      </c>
      <c r="S947" s="133">
        <v>0</v>
      </c>
      <c r="T947" s="134">
        <f>S947*H947</f>
        <v>0</v>
      </c>
      <c r="AR947" s="135" t="s">
        <v>164</v>
      </c>
      <c r="AT947" s="135" t="s">
        <v>160</v>
      </c>
      <c r="AU947" s="135" t="s">
        <v>6</v>
      </c>
      <c r="AY947" s="15" t="s">
        <v>159</v>
      </c>
      <c r="BE947" s="136">
        <f>IF(N947="základní",J947,0)</f>
        <v>0</v>
      </c>
      <c r="BF947" s="136">
        <f>IF(N947="snížená",J947,0)</f>
        <v>0</v>
      </c>
      <c r="BG947" s="136">
        <f>IF(N947="zákl. přenesená",J947,0)</f>
        <v>0</v>
      </c>
      <c r="BH947" s="136">
        <f>IF(N947="sníž. přenesená",J947,0)</f>
        <v>0</v>
      </c>
      <c r="BI947" s="136">
        <f>IF(N947="nulová",J947,0)</f>
        <v>0</v>
      </c>
      <c r="BJ947" s="15" t="s">
        <v>6</v>
      </c>
      <c r="BK947" s="136">
        <f>ROUND(I947*H947,0)</f>
        <v>0</v>
      </c>
      <c r="BL947" s="15" t="s">
        <v>164</v>
      </c>
      <c r="BM947" s="135" t="s">
        <v>1074</v>
      </c>
    </row>
    <row r="948" spans="2:65" s="11" customFormat="1">
      <c r="B948" s="144"/>
      <c r="D948" s="138" t="s">
        <v>166</v>
      </c>
      <c r="E948" s="145" t="s">
        <v>1</v>
      </c>
      <c r="F948" s="146" t="s">
        <v>186</v>
      </c>
      <c r="H948" s="147">
        <v>1</v>
      </c>
      <c r="I948" s="148"/>
      <c r="L948" s="144"/>
      <c r="M948" s="149"/>
      <c r="T948" s="150"/>
      <c r="AT948" s="145" t="s">
        <v>166</v>
      </c>
      <c r="AU948" s="145" t="s">
        <v>6</v>
      </c>
      <c r="AV948" s="11" t="s">
        <v>85</v>
      </c>
      <c r="AW948" s="11" t="s">
        <v>31</v>
      </c>
      <c r="AX948" s="11" t="s">
        <v>6</v>
      </c>
      <c r="AY948" s="145" t="s">
        <v>159</v>
      </c>
    </row>
    <row r="949" spans="2:65" s="1" customFormat="1" ht="24.2" customHeight="1">
      <c r="B949" s="122"/>
      <c r="C949" s="123" t="s">
        <v>1075</v>
      </c>
      <c r="D949" s="123" t="s">
        <v>160</v>
      </c>
      <c r="E949" s="124" t="s">
        <v>1076</v>
      </c>
      <c r="F949" s="125" t="s">
        <v>1077</v>
      </c>
      <c r="G949" s="126" t="s">
        <v>997</v>
      </c>
      <c r="H949" s="127">
        <v>1</v>
      </c>
      <c r="I949" s="128"/>
      <c r="J949" s="129">
        <f>ROUND(I949*H949,0)</f>
        <v>0</v>
      </c>
      <c r="K949" s="130"/>
      <c r="L949" s="29"/>
      <c r="M949" s="131" t="s">
        <v>1</v>
      </c>
      <c r="N949" s="132" t="s">
        <v>41</v>
      </c>
      <c r="P949" s="133">
        <f>O949*H949</f>
        <v>0</v>
      </c>
      <c r="Q949" s="133">
        <v>0</v>
      </c>
      <c r="R949" s="133">
        <f>Q949*H949</f>
        <v>0</v>
      </c>
      <c r="S949" s="133">
        <v>0</v>
      </c>
      <c r="T949" s="134">
        <f>S949*H949</f>
        <v>0</v>
      </c>
      <c r="AR949" s="135" t="s">
        <v>164</v>
      </c>
      <c r="AT949" s="135" t="s">
        <v>160</v>
      </c>
      <c r="AU949" s="135" t="s">
        <v>6</v>
      </c>
      <c r="AY949" s="15" t="s">
        <v>159</v>
      </c>
      <c r="BE949" s="136">
        <f>IF(N949="základní",J949,0)</f>
        <v>0</v>
      </c>
      <c r="BF949" s="136">
        <f>IF(N949="snížená",J949,0)</f>
        <v>0</v>
      </c>
      <c r="BG949" s="136">
        <f>IF(N949="zákl. přenesená",J949,0)</f>
        <v>0</v>
      </c>
      <c r="BH949" s="136">
        <f>IF(N949="sníž. přenesená",J949,0)</f>
        <v>0</v>
      </c>
      <c r="BI949" s="136">
        <f>IF(N949="nulová",J949,0)</f>
        <v>0</v>
      </c>
      <c r="BJ949" s="15" t="s">
        <v>6</v>
      </c>
      <c r="BK949" s="136">
        <f>ROUND(I949*H949,0)</f>
        <v>0</v>
      </c>
      <c r="BL949" s="15" t="s">
        <v>164</v>
      </c>
      <c r="BM949" s="135" t="s">
        <v>1078</v>
      </c>
    </row>
    <row r="950" spans="2:65" s="11" customFormat="1">
      <c r="B950" s="144"/>
      <c r="D950" s="138" t="s">
        <v>166</v>
      </c>
      <c r="E950" s="145" t="s">
        <v>1</v>
      </c>
      <c r="F950" s="146" t="s">
        <v>186</v>
      </c>
      <c r="H950" s="147">
        <v>1</v>
      </c>
      <c r="I950" s="148"/>
      <c r="L950" s="144"/>
      <c r="M950" s="149"/>
      <c r="T950" s="150"/>
      <c r="AT950" s="145" t="s">
        <v>166</v>
      </c>
      <c r="AU950" s="145" t="s">
        <v>6</v>
      </c>
      <c r="AV950" s="11" t="s">
        <v>85</v>
      </c>
      <c r="AW950" s="11" t="s">
        <v>31</v>
      </c>
      <c r="AX950" s="11" t="s">
        <v>6</v>
      </c>
      <c r="AY950" s="145" t="s">
        <v>159</v>
      </c>
    </row>
    <row r="951" spans="2:65" s="1" customFormat="1" ht="24.2" customHeight="1">
      <c r="B951" s="122"/>
      <c r="C951" s="123" t="s">
        <v>1079</v>
      </c>
      <c r="D951" s="123" t="s">
        <v>160</v>
      </c>
      <c r="E951" s="124" t="s">
        <v>1080</v>
      </c>
      <c r="F951" s="125" t="s">
        <v>1081</v>
      </c>
      <c r="G951" s="126" t="s">
        <v>997</v>
      </c>
      <c r="H951" s="127">
        <v>4</v>
      </c>
      <c r="I951" s="128"/>
      <c r="J951" s="129">
        <f>ROUND(I951*H951,0)</f>
        <v>0</v>
      </c>
      <c r="K951" s="130"/>
      <c r="L951" s="29"/>
      <c r="M951" s="131" t="s">
        <v>1</v>
      </c>
      <c r="N951" s="132" t="s">
        <v>41</v>
      </c>
      <c r="P951" s="133">
        <f>O951*H951</f>
        <v>0</v>
      </c>
      <c r="Q951" s="133">
        <v>0</v>
      </c>
      <c r="R951" s="133">
        <f>Q951*H951</f>
        <v>0</v>
      </c>
      <c r="S951" s="133">
        <v>0</v>
      </c>
      <c r="T951" s="134">
        <f>S951*H951</f>
        <v>0</v>
      </c>
      <c r="AR951" s="135" t="s">
        <v>164</v>
      </c>
      <c r="AT951" s="135" t="s">
        <v>160</v>
      </c>
      <c r="AU951" s="135" t="s">
        <v>6</v>
      </c>
      <c r="AY951" s="15" t="s">
        <v>159</v>
      </c>
      <c r="BE951" s="136">
        <f>IF(N951="základní",J951,0)</f>
        <v>0</v>
      </c>
      <c r="BF951" s="136">
        <f>IF(N951="snížená",J951,0)</f>
        <v>0</v>
      </c>
      <c r="BG951" s="136">
        <f>IF(N951="zákl. přenesená",J951,0)</f>
        <v>0</v>
      </c>
      <c r="BH951" s="136">
        <f>IF(N951="sníž. přenesená",J951,0)</f>
        <v>0</v>
      </c>
      <c r="BI951" s="136">
        <f>IF(N951="nulová",J951,0)</f>
        <v>0</v>
      </c>
      <c r="BJ951" s="15" t="s">
        <v>6</v>
      </c>
      <c r="BK951" s="136">
        <f>ROUND(I951*H951,0)</f>
        <v>0</v>
      </c>
      <c r="BL951" s="15" t="s">
        <v>164</v>
      </c>
      <c r="BM951" s="135" t="s">
        <v>1082</v>
      </c>
    </row>
    <row r="952" spans="2:65" s="11" customFormat="1">
      <c r="B952" s="144"/>
      <c r="D952" s="138" t="s">
        <v>166</v>
      </c>
      <c r="E952" s="145" t="s">
        <v>1</v>
      </c>
      <c r="F952" s="146" t="s">
        <v>231</v>
      </c>
      <c r="H952" s="147">
        <v>4</v>
      </c>
      <c r="I952" s="148"/>
      <c r="L952" s="144"/>
      <c r="M952" s="149"/>
      <c r="T952" s="150"/>
      <c r="AT952" s="145" t="s">
        <v>166</v>
      </c>
      <c r="AU952" s="145" t="s">
        <v>6</v>
      </c>
      <c r="AV952" s="11" t="s">
        <v>85</v>
      </c>
      <c r="AW952" s="11" t="s">
        <v>31</v>
      </c>
      <c r="AX952" s="11" t="s">
        <v>6</v>
      </c>
      <c r="AY952" s="145" t="s">
        <v>159</v>
      </c>
    </row>
    <row r="953" spans="2:65" s="1" customFormat="1" ht="24.2" customHeight="1">
      <c r="B953" s="122"/>
      <c r="C953" s="123" t="s">
        <v>1083</v>
      </c>
      <c r="D953" s="123" t="s">
        <v>160</v>
      </c>
      <c r="E953" s="124" t="s">
        <v>1084</v>
      </c>
      <c r="F953" s="125" t="s">
        <v>1085</v>
      </c>
      <c r="G953" s="126" t="s">
        <v>997</v>
      </c>
      <c r="H953" s="127">
        <v>1</v>
      </c>
      <c r="I953" s="128"/>
      <c r="J953" s="129">
        <f>ROUND(I953*H953,0)</f>
        <v>0</v>
      </c>
      <c r="K953" s="130"/>
      <c r="L953" s="29"/>
      <c r="M953" s="131" t="s">
        <v>1</v>
      </c>
      <c r="N953" s="132" t="s">
        <v>41</v>
      </c>
      <c r="P953" s="133">
        <f>O953*H953</f>
        <v>0</v>
      </c>
      <c r="Q953" s="133">
        <v>0</v>
      </c>
      <c r="R953" s="133">
        <f>Q953*H953</f>
        <v>0</v>
      </c>
      <c r="S953" s="133">
        <v>0</v>
      </c>
      <c r="T953" s="134">
        <f>S953*H953</f>
        <v>0</v>
      </c>
      <c r="AR953" s="135" t="s">
        <v>164</v>
      </c>
      <c r="AT953" s="135" t="s">
        <v>160</v>
      </c>
      <c r="AU953" s="135" t="s">
        <v>6</v>
      </c>
      <c r="AY953" s="15" t="s">
        <v>159</v>
      </c>
      <c r="BE953" s="136">
        <f>IF(N953="základní",J953,0)</f>
        <v>0</v>
      </c>
      <c r="BF953" s="136">
        <f>IF(N953="snížená",J953,0)</f>
        <v>0</v>
      </c>
      <c r="BG953" s="136">
        <f>IF(N953="zákl. přenesená",J953,0)</f>
        <v>0</v>
      </c>
      <c r="BH953" s="136">
        <f>IF(N953="sníž. přenesená",J953,0)</f>
        <v>0</v>
      </c>
      <c r="BI953" s="136">
        <f>IF(N953="nulová",J953,0)</f>
        <v>0</v>
      </c>
      <c r="BJ953" s="15" t="s">
        <v>6</v>
      </c>
      <c r="BK953" s="136">
        <f>ROUND(I953*H953,0)</f>
        <v>0</v>
      </c>
      <c r="BL953" s="15" t="s">
        <v>164</v>
      </c>
      <c r="BM953" s="135" t="s">
        <v>1086</v>
      </c>
    </row>
    <row r="954" spans="2:65" s="11" customFormat="1">
      <c r="B954" s="144"/>
      <c r="D954" s="138" t="s">
        <v>166</v>
      </c>
      <c r="E954" s="145" t="s">
        <v>1</v>
      </c>
      <c r="F954" s="146" t="s">
        <v>186</v>
      </c>
      <c r="H954" s="147">
        <v>1</v>
      </c>
      <c r="I954" s="148"/>
      <c r="L954" s="144"/>
      <c r="M954" s="149"/>
      <c r="T954" s="150"/>
      <c r="AT954" s="145" t="s">
        <v>166</v>
      </c>
      <c r="AU954" s="145" t="s">
        <v>6</v>
      </c>
      <c r="AV954" s="11" t="s">
        <v>85</v>
      </c>
      <c r="AW954" s="11" t="s">
        <v>31</v>
      </c>
      <c r="AX954" s="11" t="s">
        <v>6</v>
      </c>
      <c r="AY954" s="145" t="s">
        <v>159</v>
      </c>
    </row>
    <row r="955" spans="2:65" s="1" customFormat="1" ht="24.2" customHeight="1">
      <c r="B955" s="122"/>
      <c r="C955" s="123" t="s">
        <v>1087</v>
      </c>
      <c r="D955" s="123" t="s">
        <v>160</v>
      </c>
      <c r="E955" s="124" t="s">
        <v>1088</v>
      </c>
      <c r="F955" s="125" t="s">
        <v>1089</v>
      </c>
      <c r="G955" s="126" t="s">
        <v>997</v>
      </c>
      <c r="H955" s="127">
        <v>1</v>
      </c>
      <c r="I955" s="128"/>
      <c r="J955" s="129">
        <f>ROUND(I955*H955,0)</f>
        <v>0</v>
      </c>
      <c r="K955" s="130"/>
      <c r="L955" s="29"/>
      <c r="M955" s="131" t="s">
        <v>1</v>
      </c>
      <c r="N955" s="132" t="s">
        <v>41</v>
      </c>
      <c r="P955" s="133">
        <f>O955*H955</f>
        <v>0</v>
      </c>
      <c r="Q955" s="133">
        <v>0</v>
      </c>
      <c r="R955" s="133">
        <f>Q955*H955</f>
        <v>0</v>
      </c>
      <c r="S955" s="133">
        <v>0</v>
      </c>
      <c r="T955" s="134">
        <f>S955*H955</f>
        <v>0</v>
      </c>
      <c r="AR955" s="135" t="s">
        <v>164</v>
      </c>
      <c r="AT955" s="135" t="s">
        <v>160</v>
      </c>
      <c r="AU955" s="135" t="s">
        <v>6</v>
      </c>
      <c r="AY955" s="15" t="s">
        <v>159</v>
      </c>
      <c r="BE955" s="136">
        <f>IF(N955="základní",J955,0)</f>
        <v>0</v>
      </c>
      <c r="BF955" s="136">
        <f>IF(N955="snížená",J955,0)</f>
        <v>0</v>
      </c>
      <c r="BG955" s="136">
        <f>IF(N955="zákl. přenesená",J955,0)</f>
        <v>0</v>
      </c>
      <c r="BH955" s="136">
        <f>IF(N955="sníž. přenesená",J955,0)</f>
        <v>0</v>
      </c>
      <c r="BI955" s="136">
        <f>IF(N955="nulová",J955,0)</f>
        <v>0</v>
      </c>
      <c r="BJ955" s="15" t="s">
        <v>6</v>
      </c>
      <c r="BK955" s="136">
        <f>ROUND(I955*H955,0)</f>
        <v>0</v>
      </c>
      <c r="BL955" s="15" t="s">
        <v>164</v>
      </c>
      <c r="BM955" s="135" t="s">
        <v>1090</v>
      </c>
    </row>
    <row r="956" spans="2:65" s="11" customFormat="1">
      <c r="B956" s="144"/>
      <c r="D956" s="138" t="s">
        <v>166</v>
      </c>
      <c r="E956" s="145" t="s">
        <v>1</v>
      </c>
      <c r="F956" s="146" t="s">
        <v>186</v>
      </c>
      <c r="H956" s="147">
        <v>1</v>
      </c>
      <c r="I956" s="148"/>
      <c r="L956" s="144"/>
      <c r="M956" s="149"/>
      <c r="T956" s="150"/>
      <c r="AT956" s="145" t="s">
        <v>166</v>
      </c>
      <c r="AU956" s="145" t="s">
        <v>6</v>
      </c>
      <c r="AV956" s="11" t="s">
        <v>85</v>
      </c>
      <c r="AW956" s="11" t="s">
        <v>31</v>
      </c>
      <c r="AX956" s="11" t="s">
        <v>6</v>
      </c>
      <c r="AY956" s="145" t="s">
        <v>159</v>
      </c>
    </row>
    <row r="957" spans="2:65" s="1" customFormat="1" ht="24.2" customHeight="1">
      <c r="B957" s="122"/>
      <c r="C957" s="123" t="s">
        <v>1091</v>
      </c>
      <c r="D957" s="123" t="s">
        <v>160</v>
      </c>
      <c r="E957" s="124" t="s">
        <v>1092</v>
      </c>
      <c r="F957" s="125" t="s">
        <v>1093</v>
      </c>
      <c r="G957" s="126" t="s">
        <v>997</v>
      </c>
      <c r="H957" s="127">
        <v>1</v>
      </c>
      <c r="I957" s="128"/>
      <c r="J957" s="129">
        <f>ROUND(I957*H957,0)</f>
        <v>0</v>
      </c>
      <c r="K957" s="130"/>
      <c r="L957" s="29"/>
      <c r="M957" s="131" t="s">
        <v>1</v>
      </c>
      <c r="N957" s="132" t="s">
        <v>41</v>
      </c>
      <c r="P957" s="133">
        <f>O957*H957</f>
        <v>0</v>
      </c>
      <c r="Q957" s="133">
        <v>0</v>
      </c>
      <c r="R957" s="133">
        <f>Q957*H957</f>
        <v>0</v>
      </c>
      <c r="S957" s="133">
        <v>0</v>
      </c>
      <c r="T957" s="134">
        <f>S957*H957</f>
        <v>0</v>
      </c>
      <c r="AR957" s="135" t="s">
        <v>164</v>
      </c>
      <c r="AT957" s="135" t="s">
        <v>160</v>
      </c>
      <c r="AU957" s="135" t="s">
        <v>6</v>
      </c>
      <c r="AY957" s="15" t="s">
        <v>159</v>
      </c>
      <c r="BE957" s="136">
        <f>IF(N957="základní",J957,0)</f>
        <v>0</v>
      </c>
      <c r="BF957" s="136">
        <f>IF(N957="snížená",J957,0)</f>
        <v>0</v>
      </c>
      <c r="BG957" s="136">
        <f>IF(N957="zákl. přenesená",J957,0)</f>
        <v>0</v>
      </c>
      <c r="BH957" s="136">
        <f>IF(N957="sníž. přenesená",J957,0)</f>
        <v>0</v>
      </c>
      <c r="BI957" s="136">
        <f>IF(N957="nulová",J957,0)</f>
        <v>0</v>
      </c>
      <c r="BJ957" s="15" t="s">
        <v>6</v>
      </c>
      <c r="BK957" s="136">
        <f>ROUND(I957*H957,0)</f>
        <v>0</v>
      </c>
      <c r="BL957" s="15" t="s">
        <v>164</v>
      </c>
      <c r="BM957" s="135" t="s">
        <v>1094</v>
      </c>
    </row>
    <row r="958" spans="2:65" s="11" customFormat="1">
      <c r="B958" s="144"/>
      <c r="D958" s="138" t="s">
        <v>166</v>
      </c>
      <c r="E958" s="145" t="s">
        <v>1</v>
      </c>
      <c r="F958" s="146" t="s">
        <v>186</v>
      </c>
      <c r="H958" s="147">
        <v>1</v>
      </c>
      <c r="I958" s="148"/>
      <c r="L958" s="144"/>
      <c r="M958" s="149"/>
      <c r="T958" s="150"/>
      <c r="AT958" s="145" t="s">
        <v>166</v>
      </c>
      <c r="AU958" s="145" t="s">
        <v>6</v>
      </c>
      <c r="AV958" s="11" t="s">
        <v>85</v>
      </c>
      <c r="AW958" s="11" t="s">
        <v>31</v>
      </c>
      <c r="AX958" s="11" t="s">
        <v>6</v>
      </c>
      <c r="AY958" s="145" t="s">
        <v>159</v>
      </c>
    </row>
    <row r="959" spans="2:65" s="1" customFormat="1" ht="24.2" customHeight="1">
      <c r="B959" s="122"/>
      <c r="C959" s="123" t="s">
        <v>1095</v>
      </c>
      <c r="D959" s="123" t="s">
        <v>160</v>
      </c>
      <c r="E959" s="124" t="s">
        <v>1096</v>
      </c>
      <c r="F959" s="125" t="s">
        <v>1097</v>
      </c>
      <c r="G959" s="126" t="s">
        <v>997</v>
      </c>
      <c r="H959" s="127">
        <v>1</v>
      </c>
      <c r="I959" s="128"/>
      <c r="J959" s="129">
        <f>ROUND(I959*H959,0)</f>
        <v>0</v>
      </c>
      <c r="K959" s="130"/>
      <c r="L959" s="29"/>
      <c r="M959" s="131" t="s">
        <v>1</v>
      </c>
      <c r="N959" s="132" t="s">
        <v>41</v>
      </c>
      <c r="P959" s="133">
        <f>O959*H959</f>
        <v>0</v>
      </c>
      <c r="Q959" s="133">
        <v>0</v>
      </c>
      <c r="R959" s="133">
        <f>Q959*H959</f>
        <v>0</v>
      </c>
      <c r="S959" s="133">
        <v>0</v>
      </c>
      <c r="T959" s="134">
        <f>S959*H959</f>
        <v>0</v>
      </c>
      <c r="AR959" s="135" t="s">
        <v>164</v>
      </c>
      <c r="AT959" s="135" t="s">
        <v>160</v>
      </c>
      <c r="AU959" s="135" t="s">
        <v>6</v>
      </c>
      <c r="AY959" s="15" t="s">
        <v>159</v>
      </c>
      <c r="BE959" s="136">
        <f>IF(N959="základní",J959,0)</f>
        <v>0</v>
      </c>
      <c r="BF959" s="136">
        <f>IF(N959="snížená",J959,0)</f>
        <v>0</v>
      </c>
      <c r="BG959" s="136">
        <f>IF(N959="zákl. přenesená",J959,0)</f>
        <v>0</v>
      </c>
      <c r="BH959" s="136">
        <f>IF(N959="sníž. přenesená",J959,0)</f>
        <v>0</v>
      </c>
      <c r="BI959" s="136">
        <f>IF(N959="nulová",J959,0)</f>
        <v>0</v>
      </c>
      <c r="BJ959" s="15" t="s">
        <v>6</v>
      </c>
      <c r="BK959" s="136">
        <f>ROUND(I959*H959,0)</f>
        <v>0</v>
      </c>
      <c r="BL959" s="15" t="s">
        <v>164</v>
      </c>
      <c r="BM959" s="135" t="s">
        <v>1098</v>
      </c>
    </row>
    <row r="960" spans="2:65" s="11" customFormat="1">
      <c r="B960" s="144"/>
      <c r="D960" s="138" t="s">
        <v>166</v>
      </c>
      <c r="E960" s="145" t="s">
        <v>1</v>
      </c>
      <c r="F960" s="146" t="s">
        <v>186</v>
      </c>
      <c r="H960" s="147">
        <v>1</v>
      </c>
      <c r="I960" s="148"/>
      <c r="L960" s="144"/>
      <c r="M960" s="149"/>
      <c r="T960" s="150"/>
      <c r="AT960" s="145" t="s">
        <v>166</v>
      </c>
      <c r="AU960" s="145" t="s">
        <v>6</v>
      </c>
      <c r="AV960" s="11" t="s">
        <v>85</v>
      </c>
      <c r="AW960" s="11" t="s">
        <v>31</v>
      </c>
      <c r="AX960" s="11" t="s">
        <v>6</v>
      </c>
      <c r="AY960" s="145" t="s">
        <v>159</v>
      </c>
    </row>
    <row r="961" spans="2:65" s="9" customFormat="1" ht="25.9" customHeight="1">
      <c r="B961" s="112"/>
      <c r="D961" s="113" t="s">
        <v>75</v>
      </c>
      <c r="E961" s="114" t="s">
        <v>1099</v>
      </c>
      <c r="F961" s="114" t="s">
        <v>1100</v>
      </c>
      <c r="I961" s="115"/>
      <c r="J961" s="116">
        <f>BK961</f>
        <v>0</v>
      </c>
      <c r="L961" s="112"/>
      <c r="M961" s="117"/>
      <c r="P961" s="118">
        <f>SUM(P962:P973)</f>
        <v>0</v>
      </c>
      <c r="R961" s="118">
        <f>SUM(R962:R973)</f>
        <v>0</v>
      </c>
      <c r="T961" s="119">
        <f>SUM(T962:T973)</f>
        <v>0</v>
      </c>
      <c r="AR961" s="113" t="s">
        <v>6</v>
      </c>
      <c r="AT961" s="120" t="s">
        <v>75</v>
      </c>
      <c r="AU961" s="120" t="s">
        <v>76</v>
      </c>
      <c r="AY961" s="113" t="s">
        <v>159</v>
      </c>
      <c r="BK961" s="121">
        <f>SUM(BK962:BK973)</f>
        <v>0</v>
      </c>
    </row>
    <row r="962" spans="2:65" s="1" customFormat="1" ht="24.2" customHeight="1">
      <c r="B962" s="122"/>
      <c r="C962" s="123" t="s">
        <v>1101</v>
      </c>
      <c r="D962" s="123" t="s">
        <v>160</v>
      </c>
      <c r="E962" s="124" t="s">
        <v>1102</v>
      </c>
      <c r="F962" s="125" t="s">
        <v>1103</v>
      </c>
      <c r="G962" s="126" t="s">
        <v>997</v>
      </c>
      <c r="H962" s="127">
        <v>1</v>
      </c>
      <c r="I962" s="128"/>
      <c r="J962" s="129">
        <f>ROUND(I962*H962,0)</f>
        <v>0</v>
      </c>
      <c r="K962" s="130"/>
      <c r="L962" s="29"/>
      <c r="M962" s="131" t="s">
        <v>1</v>
      </c>
      <c r="N962" s="132" t="s">
        <v>41</v>
      </c>
      <c r="P962" s="133">
        <f>O962*H962</f>
        <v>0</v>
      </c>
      <c r="Q962" s="133">
        <v>0</v>
      </c>
      <c r="R962" s="133">
        <f>Q962*H962</f>
        <v>0</v>
      </c>
      <c r="S962" s="133">
        <v>0</v>
      </c>
      <c r="T962" s="134">
        <f>S962*H962</f>
        <v>0</v>
      </c>
      <c r="AR962" s="135" t="s">
        <v>164</v>
      </c>
      <c r="AT962" s="135" t="s">
        <v>160</v>
      </c>
      <c r="AU962" s="135" t="s">
        <v>6</v>
      </c>
      <c r="AY962" s="15" t="s">
        <v>159</v>
      </c>
      <c r="BE962" s="136">
        <f>IF(N962="základní",J962,0)</f>
        <v>0</v>
      </c>
      <c r="BF962" s="136">
        <f>IF(N962="snížená",J962,0)</f>
        <v>0</v>
      </c>
      <c r="BG962" s="136">
        <f>IF(N962="zákl. přenesená",J962,0)</f>
        <v>0</v>
      </c>
      <c r="BH962" s="136">
        <f>IF(N962="sníž. přenesená",J962,0)</f>
        <v>0</v>
      </c>
      <c r="BI962" s="136">
        <f>IF(N962="nulová",J962,0)</f>
        <v>0</v>
      </c>
      <c r="BJ962" s="15" t="s">
        <v>6</v>
      </c>
      <c r="BK962" s="136">
        <f>ROUND(I962*H962,0)</f>
        <v>0</v>
      </c>
      <c r="BL962" s="15" t="s">
        <v>164</v>
      </c>
      <c r="BM962" s="135" t="s">
        <v>1104</v>
      </c>
    </row>
    <row r="963" spans="2:65" s="11" customFormat="1">
      <c r="B963" s="144"/>
      <c r="D963" s="138" t="s">
        <v>166</v>
      </c>
      <c r="E963" s="145" t="s">
        <v>1</v>
      </c>
      <c r="F963" s="146" t="s">
        <v>186</v>
      </c>
      <c r="H963" s="147">
        <v>1</v>
      </c>
      <c r="I963" s="148"/>
      <c r="L963" s="144"/>
      <c r="M963" s="149"/>
      <c r="T963" s="150"/>
      <c r="AT963" s="145" t="s">
        <v>166</v>
      </c>
      <c r="AU963" s="145" t="s">
        <v>6</v>
      </c>
      <c r="AV963" s="11" t="s">
        <v>85</v>
      </c>
      <c r="AW963" s="11" t="s">
        <v>31</v>
      </c>
      <c r="AX963" s="11" t="s">
        <v>6</v>
      </c>
      <c r="AY963" s="145" t="s">
        <v>159</v>
      </c>
    </row>
    <row r="964" spans="2:65" s="1" customFormat="1" ht="24.2" customHeight="1">
      <c r="B964" s="122"/>
      <c r="C964" s="123" t="s">
        <v>1105</v>
      </c>
      <c r="D964" s="123" t="s">
        <v>160</v>
      </c>
      <c r="E964" s="124" t="s">
        <v>1106</v>
      </c>
      <c r="F964" s="125" t="s">
        <v>1107</v>
      </c>
      <c r="G964" s="126" t="s">
        <v>997</v>
      </c>
      <c r="H964" s="127">
        <v>1</v>
      </c>
      <c r="I964" s="128"/>
      <c r="J964" s="129">
        <f>ROUND(I964*H964,0)</f>
        <v>0</v>
      </c>
      <c r="K964" s="130"/>
      <c r="L964" s="29"/>
      <c r="M964" s="131" t="s">
        <v>1</v>
      </c>
      <c r="N964" s="132" t="s">
        <v>41</v>
      </c>
      <c r="P964" s="133">
        <f>O964*H964</f>
        <v>0</v>
      </c>
      <c r="Q964" s="133">
        <v>0</v>
      </c>
      <c r="R964" s="133">
        <f>Q964*H964</f>
        <v>0</v>
      </c>
      <c r="S964" s="133">
        <v>0</v>
      </c>
      <c r="T964" s="134">
        <f>S964*H964</f>
        <v>0</v>
      </c>
      <c r="AR964" s="135" t="s">
        <v>164</v>
      </c>
      <c r="AT964" s="135" t="s">
        <v>160</v>
      </c>
      <c r="AU964" s="135" t="s">
        <v>6</v>
      </c>
      <c r="AY964" s="15" t="s">
        <v>159</v>
      </c>
      <c r="BE964" s="136">
        <f>IF(N964="základní",J964,0)</f>
        <v>0</v>
      </c>
      <c r="BF964" s="136">
        <f>IF(N964="snížená",J964,0)</f>
        <v>0</v>
      </c>
      <c r="BG964" s="136">
        <f>IF(N964="zákl. přenesená",J964,0)</f>
        <v>0</v>
      </c>
      <c r="BH964" s="136">
        <f>IF(N964="sníž. přenesená",J964,0)</f>
        <v>0</v>
      </c>
      <c r="BI964" s="136">
        <f>IF(N964="nulová",J964,0)</f>
        <v>0</v>
      </c>
      <c r="BJ964" s="15" t="s">
        <v>6</v>
      </c>
      <c r="BK964" s="136">
        <f>ROUND(I964*H964,0)</f>
        <v>0</v>
      </c>
      <c r="BL964" s="15" t="s">
        <v>164</v>
      </c>
      <c r="BM964" s="135" t="s">
        <v>1108</v>
      </c>
    </row>
    <row r="965" spans="2:65" s="11" customFormat="1">
      <c r="B965" s="144"/>
      <c r="D965" s="138" t="s">
        <v>166</v>
      </c>
      <c r="E965" s="145" t="s">
        <v>1</v>
      </c>
      <c r="F965" s="146" t="s">
        <v>186</v>
      </c>
      <c r="H965" s="147">
        <v>1</v>
      </c>
      <c r="I965" s="148"/>
      <c r="L965" s="144"/>
      <c r="M965" s="149"/>
      <c r="T965" s="150"/>
      <c r="AT965" s="145" t="s">
        <v>166</v>
      </c>
      <c r="AU965" s="145" t="s">
        <v>6</v>
      </c>
      <c r="AV965" s="11" t="s">
        <v>85</v>
      </c>
      <c r="AW965" s="11" t="s">
        <v>31</v>
      </c>
      <c r="AX965" s="11" t="s">
        <v>6</v>
      </c>
      <c r="AY965" s="145" t="s">
        <v>159</v>
      </c>
    </row>
    <row r="966" spans="2:65" s="1" customFormat="1" ht="24.2" customHeight="1">
      <c r="B966" s="122"/>
      <c r="C966" s="123" t="s">
        <v>1109</v>
      </c>
      <c r="D966" s="123" t="s">
        <v>160</v>
      </c>
      <c r="E966" s="124" t="s">
        <v>1110</v>
      </c>
      <c r="F966" s="125" t="s">
        <v>1111</v>
      </c>
      <c r="G966" s="126" t="s">
        <v>997</v>
      </c>
      <c r="H966" s="127">
        <v>1</v>
      </c>
      <c r="I966" s="128"/>
      <c r="J966" s="129">
        <f>ROUND(I966*H966,0)</f>
        <v>0</v>
      </c>
      <c r="K966" s="130"/>
      <c r="L966" s="29"/>
      <c r="M966" s="131" t="s">
        <v>1</v>
      </c>
      <c r="N966" s="132" t="s">
        <v>41</v>
      </c>
      <c r="P966" s="133">
        <f>O966*H966</f>
        <v>0</v>
      </c>
      <c r="Q966" s="133">
        <v>0</v>
      </c>
      <c r="R966" s="133">
        <f>Q966*H966</f>
        <v>0</v>
      </c>
      <c r="S966" s="133">
        <v>0</v>
      </c>
      <c r="T966" s="134">
        <f>S966*H966</f>
        <v>0</v>
      </c>
      <c r="AR966" s="135" t="s">
        <v>164</v>
      </c>
      <c r="AT966" s="135" t="s">
        <v>160</v>
      </c>
      <c r="AU966" s="135" t="s">
        <v>6</v>
      </c>
      <c r="AY966" s="15" t="s">
        <v>159</v>
      </c>
      <c r="BE966" s="136">
        <f>IF(N966="základní",J966,0)</f>
        <v>0</v>
      </c>
      <c r="BF966" s="136">
        <f>IF(N966="snížená",J966,0)</f>
        <v>0</v>
      </c>
      <c r="BG966" s="136">
        <f>IF(N966="zákl. přenesená",J966,0)</f>
        <v>0</v>
      </c>
      <c r="BH966" s="136">
        <f>IF(N966="sníž. přenesená",J966,0)</f>
        <v>0</v>
      </c>
      <c r="BI966" s="136">
        <f>IF(N966="nulová",J966,0)</f>
        <v>0</v>
      </c>
      <c r="BJ966" s="15" t="s">
        <v>6</v>
      </c>
      <c r="BK966" s="136">
        <f>ROUND(I966*H966,0)</f>
        <v>0</v>
      </c>
      <c r="BL966" s="15" t="s">
        <v>164</v>
      </c>
      <c r="BM966" s="135" t="s">
        <v>1112</v>
      </c>
    </row>
    <row r="967" spans="2:65" s="11" customFormat="1">
      <c r="B967" s="144"/>
      <c r="D967" s="138" t="s">
        <v>166</v>
      </c>
      <c r="E967" s="145" t="s">
        <v>1</v>
      </c>
      <c r="F967" s="146" t="s">
        <v>186</v>
      </c>
      <c r="H967" s="147">
        <v>1</v>
      </c>
      <c r="I967" s="148"/>
      <c r="L967" s="144"/>
      <c r="M967" s="149"/>
      <c r="T967" s="150"/>
      <c r="AT967" s="145" t="s">
        <v>166</v>
      </c>
      <c r="AU967" s="145" t="s">
        <v>6</v>
      </c>
      <c r="AV967" s="11" t="s">
        <v>85</v>
      </c>
      <c r="AW967" s="11" t="s">
        <v>31</v>
      </c>
      <c r="AX967" s="11" t="s">
        <v>6</v>
      </c>
      <c r="AY967" s="145" t="s">
        <v>159</v>
      </c>
    </row>
    <row r="968" spans="2:65" s="1" customFormat="1" ht="24.2" customHeight="1">
      <c r="B968" s="122"/>
      <c r="C968" s="123" t="s">
        <v>1113</v>
      </c>
      <c r="D968" s="123" t="s">
        <v>160</v>
      </c>
      <c r="E968" s="124" t="s">
        <v>1114</v>
      </c>
      <c r="F968" s="125" t="s">
        <v>1115</v>
      </c>
      <c r="G968" s="126" t="s">
        <v>997</v>
      </c>
      <c r="H968" s="127">
        <v>1</v>
      </c>
      <c r="I968" s="128"/>
      <c r="J968" s="129">
        <f>ROUND(I968*H968,0)</f>
        <v>0</v>
      </c>
      <c r="K968" s="130"/>
      <c r="L968" s="29"/>
      <c r="M968" s="131" t="s">
        <v>1</v>
      </c>
      <c r="N968" s="132" t="s">
        <v>41</v>
      </c>
      <c r="P968" s="133">
        <f>O968*H968</f>
        <v>0</v>
      </c>
      <c r="Q968" s="133">
        <v>0</v>
      </c>
      <c r="R968" s="133">
        <f>Q968*H968</f>
        <v>0</v>
      </c>
      <c r="S968" s="133">
        <v>0</v>
      </c>
      <c r="T968" s="134">
        <f>S968*H968</f>
        <v>0</v>
      </c>
      <c r="AR968" s="135" t="s">
        <v>164</v>
      </c>
      <c r="AT968" s="135" t="s">
        <v>160</v>
      </c>
      <c r="AU968" s="135" t="s">
        <v>6</v>
      </c>
      <c r="AY968" s="15" t="s">
        <v>159</v>
      </c>
      <c r="BE968" s="136">
        <f>IF(N968="základní",J968,0)</f>
        <v>0</v>
      </c>
      <c r="BF968" s="136">
        <f>IF(N968="snížená",J968,0)</f>
        <v>0</v>
      </c>
      <c r="BG968" s="136">
        <f>IF(N968="zákl. přenesená",J968,0)</f>
        <v>0</v>
      </c>
      <c r="BH968" s="136">
        <f>IF(N968="sníž. přenesená",J968,0)</f>
        <v>0</v>
      </c>
      <c r="BI968" s="136">
        <f>IF(N968="nulová",J968,0)</f>
        <v>0</v>
      </c>
      <c r="BJ968" s="15" t="s">
        <v>6</v>
      </c>
      <c r="BK968" s="136">
        <f>ROUND(I968*H968,0)</f>
        <v>0</v>
      </c>
      <c r="BL968" s="15" t="s">
        <v>164</v>
      </c>
      <c r="BM968" s="135" t="s">
        <v>1116</v>
      </c>
    </row>
    <row r="969" spans="2:65" s="11" customFormat="1">
      <c r="B969" s="144"/>
      <c r="D969" s="138" t="s">
        <v>166</v>
      </c>
      <c r="E969" s="145" t="s">
        <v>1</v>
      </c>
      <c r="F969" s="146" t="s">
        <v>186</v>
      </c>
      <c r="H969" s="147">
        <v>1</v>
      </c>
      <c r="I969" s="148"/>
      <c r="L969" s="144"/>
      <c r="M969" s="149"/>
      <c r="T969" s="150"/>
      <c r="AT969" s="145" t="s">
        <v>166</v>
      </c>
      <c r="AU969" s="145" t="s">
        <v>6</v>
      </c>
      <c r="AV969" s="11" t="s">
        <v>85</v>
      </c>
      <c r="AW969" s="11" t="s">
        <v>31</v>
      </c>
      <c r="AX969" s="11" t="s">
        <v>6</v>
      </c>
      <c r="AY969" s="145" t="s">
        <v>159</v>
      </c>
    </row>
    <row r="970" spans="2:65" s="1" customFormat="1" ht="24.2" customHeight="1">
      <c r="B970" s="122"/>
      <c r="C970" s="123" t="s">
        <v>1117</v>
      </c>
      <c r="D970" s="123" t="s">
        <v>160</v>
      </c>
      <c r="E970" s="124" t="s">
        <v>1118</v>
      </c>
      <c r="F970" s="125" t="s">
        <v>1119</v>
      </c>
      <c r="G970" s="126" t="s">
        <v>997</v>
      </c>
      <c r="H970" s="127">
        <v>1</v>
      </c>
      <c r="I970" s="128"/>
      <c r="J970" s="129">
        <f>ROUND(I970*H970,0)</f>
        <v>0</v>
      </c>
      <c r="K970" s="130"/>
      <c r="L970" s="29"/>
      <c r="M970" s="131" t="s">
        <v>1</v>
      </c>
      <c r="N970" s="132" t="s">
        <v>41</v>
      </c>
      <c r="P970" s="133">
        <f>O970*H970</f>
        <v>0</v>
      </c>
      <c r="Q970" s="133">
        <v>0</v>
      </c>
      <c r="R970" s="133">
        <f>Q970*H970</f>
        <v>0</v>
      </c>
      <c r="S970" s="133">
        <v>0</v>
      </c>
      <c r="T970" s="134">
        <f>S970*H970</f>
        <v>0</v>
      </c>
      <c r="AR970" s="135" t="s">
        <v>164</v>
      </c>
      <c r="AT970" s="135" t="s">
        <v>160</v>
      </c>
      <c r="AU970" s="135" t="s">
        <v>6</v>
      </c>
      <c r="AY970" s="15" t="s">
        <v>159</v>
      </c>
      <c r="BE970" s="136">
        <f>IF(N970="základní",J970,0)</f>
        <v>0</v>
      </c>
      <c r="BF970" s="136">
        <f>IF(N970="snížená",J970,0)</f>
        <v>0</v>
      </c>
      <c r="BG970" s="136">
        <f>IF(N970="zákl. přenesená",J970,0)</f>
        <v>0</v>
      </c>
      <c r="BH970" s="136">
        <f>IF(N970="sníž. přenesená",J970,0)</f>
        <v>0</v>
      </c>
      <c r="BI970" s="136">
        <f>IF(N970="nulová",J970,0)</f>
        <v>0</v>
      </c>
      <c r="BJ970" s="15" t="s">
        <v>6</v>
      </c>
      <c r="BK970" s="136">
        <f>ROUND(I970*H970,0)</f>
        <v>0</v>
      </c>
      <c r="BL970" s="15" t="s">
        <v>164</v>
      </c>
      <c r="BM970" s="135" t="s">
        <v>1120</v>
      </c>
    </row>
    <row r="971" spans="2:65" s="11" customFormat="1">
      <c r="B971" s="144"/>
      <c r="D971" s="138" t="s">
        <v>166</v>
      </c>
      <c r="E971" s="145" t="s">
        <v>1</v>
      </c>
      <c r="F971" s="146" t="s">
        <v>186</v>
      </c>
      <c r="H971" s="147">
        <v>1</v>
      </c>
      <c r="I971" s="148"/>
      <c r="L971" s="144"/>
      <c r="M971" s="149"/>
      <c r="T971" s="150"/>
      <c r="AT971" s="145" t="s">
        <v>166</v>
      </c>
      <c r="AU971" s="145" t="s">
        <v>6</v>
      </c>
      <c r="AV971" s="11" t="s">
        <v>85</v>
      </c>
      <c r="AW971" s="11" t="s">
        <v>31</v>
      </c>
      <c r="AX971" s="11" t="s">
        <v>6</v>
      </c>
      <c r="AY971" s="145" t="s">
        <v>159</v>
      </c>
    </row>
    <row r="972" spans="2:65" s="1" customFormat="1" ht="24.2" customHeight="1">
      <c r="B972" s="122"/>
      <c r="C972" s="123" t="s">
        <v>1121</v>
      </c>
      <c r="D972" s="123" t="s">
        <v>160</v>
      </c>
      <c r="E972" s="124" t="s">
        <v>1122</v>
      </c>
      <c r="F972" s="125" t="s">
        <v>1123</v>
      </c>
      <c r="G972" s="126" t="s">
        <v>997</v>
      </c>
      <c r="H972" s="127">
        <v>1</v>
      </c>
      <c r="I972" s="128"/>
      <c r="J972" s="129">
        <f>ROUND(I972*H972,0)</f>
        <v>0</v>
      </c>
      <c r="K972" s="130"/>
      <c r="L972" s="29"/>
      <c r="M972" s="131" t="s">
        <v>1</v>
      </c>
      <c r="N972" s="132" t="s">
        <v>41</v>
      </c>
      <c r="P972" s="133">
        <f>O972*H972</f>
        <v>0</v>
      </c>
      <c r="Q972" s="133">
        <v>0</v>
      </c>
      <c r="R972" s="133">
        <f>Q972*H972</f>
        <v>0</v>
      </c>
      <c r="S972" s="133">
        <v>0</v>
      </c>
      <c r="T972" s="134">
        <f>S972*H972</f>
        <v>0</v>
      </c>
      <c r="AR972" s="135" t="s">
        <v>164</v>
      </c>
      <c r="AT972" s="135" t="s">
        <v>160</v>
      </c>
      <c r="AU972" s="135" t="s">
        <v>6</v>
      </c>
      <c r="AY972" s="15" t="s">
        <v>159</v>
      </c>
      <c r="BE972" s="136">
        <f>IF(N972="základní",J972,0)</f>
        <v>0</v>
      </c>
      <c r="BF972" s="136">
        <f>IF(N972="snížená",J972,0)</f>
        <v>0</v>
      </c>
      <c r="BG972" s="136">
        <f>IF(N972="zákl. přenesená",J972,0)</f>
        <v>0</v>
      </c>
      <c r="BH972" s="136">
        <f>IF(N972="sníž. přenesená",J972,0)</f>
        <v>0</v>
      </c>
      <c r="BI972" s="136">
        <f>IF(N972="nulová",J972,0)</f>
        <v>0</v>
      </c>
      <c r="BJ972" s="15" t="s">
        <v>6</v>
      </c>
      <c r="BK972" s="136">
        <f>ROUND(I972*H972,0)</f>
        <v>0</v>
      </c>
      <c r="BL972" s="15" t="s">
        <v>164</v>
      </c>
      <c r="BM972" s="135" t="s">
        <v>1124</v>
      </c>
    </row>
    <row r="973" spans="2:65" s="11" customFormat="1">
      <c r="B973" s="144"/>
      <c r="D973" s="138" t="s">
        <v>166</v>
      </c>
      <c r="E973" s="145" t="s">
        <v>1</v>
      </c>
      <c r="F973" s="146" t="s">
        <v>186</v>
      </c>
      <c r="H973" s="147">
        <v>1</v>
      </c>
      <c r="I973" s="148"/>
      <c r="L973" s="144"/>
      <c r="M973" s="149"/>
      <c r="T973" s="150"/>
      <c r="AT973" s="145" t="s">
        <v>166</v>
      </c>
      <c r="AU973" s="145" t="s">
        <v>6</v>
      </c>
      <c r="AV973" s="11" t="s">
        <v>85</v>
      </c>
      <c r="AW973" s="11" t="s">
        <v>31</v>
      </c>
      <c r="AX973" s="11" t="s">
        <v>6</v>
      </c>
      <c r="AY973" s="145" t="s">
        <v>159</v>
      </c>
    </row>
    <row r="974" spans="2:65" s="9" customFormat="1" ht="25.9" customHeight="1">
      <c r="B974" s="112"/>
      <c r="D974" s="113" t="s">
        <v>75</v>
      </c>
      <c r="E974" s="114" t="s">
        <v>1125</v>
      </c>
      <c r="F974" s="114" t="s">
        <v>1126</v>
      </c>
      <c r="I974" s="115"/>
      <c r="J974" s="116">
        <f>BK974</f>
        <v>0</v>
      </c>
      <c r="L974" s="112"/>
      <c r="M974" s="117"/>
      <c r="P974" s="118">
        <f>SUM(P975:P999)</f>
        <v>0</v>
      </c>
      <c r="R974" s="118">
        <f>SUM(R975:R999)</f>
        <v>0</v>
      </c>
      <c r="T974" s="119">
        <f>SUM(T975:T999)</f>
        <v>0</v>
      </c>
      <c r="AR974" s="113" t="s">
        <v>6</v>
      </c>
      <c r="AT974" s="120" t="s">
        <v>75</v>
      </c>
      <c r="AU974" s="120" t="s">
        <v>76</v>
      </c>
      <c r="AY974" s="113" t="s">
        <v>159</v>
      </c>
      <c r="BK974" s="121">
        <f>SUM(BK975:BK999)</f>
        <v>0</v>
      </c>
    </row>
    <row r="975" spans="2:65" s="1" customFormat="1" ht="24.2" customHeight="1">
      <c r="B975" s="122"/>
      <c r="C975" s="123" t="s">
        <v>1127</v>
      </c>
      <c r="D975" s="123" t="s">
        <v>160</v>
      </c>
      <c r="E975" s="124" t="s">
        <v>1128</v>
      </c>
      <c r="F975" s="125" t="s">
        <v>1129</v>
      </c>
      <c r="G975" s="126" t="s">
        <v>997</v>
      </c>
      <c r="H975" s="127">
        <v>1</v>
      </c>
      <c r="I975" s="128"/>
      <c r="J975" s="129">
        <f>ROUND(I975*H975,0)</f>
        <v>0</v>
      </c>
      <c r="K975" s="130"/>
      <c r="L975" s="29"/>
      <c r="M975" s="131" t="s">
        <v>1</v>
      </c>
      <c r="N975" s="132" t="s">
        <v>41</v>
      </c>
      <c r="P975" s="133">
        <f>O975*H975</f>
        <v>0</v>
      </c>
      <c r="Q975" s="133">
        <v>0</v>
      </c>
      <c r="R975" s="133">
        <f>Q975*H975</f>
        <v>0</v>
      </c>
      <c r="S975" s="133">
        <v>0</v>
      </c>
      <c r="T975" s="134">
        <f>S975*H975</f>
        <v>0</v>
      </c>
      <c r="AR975" s="135" t="s">
        <v>164</v>
      </c>
      <c r="AT975" s="135" t="s">
        <v>160</v>
      </c>
      <c r="AU975" s="135" t="s">
        <v>6</v>
      </c>
      <c r="AY975" s="15" t="s">
        <v>159</v>
      </c>
      <c r="BE975" s="136">
        <f>IF(N975="základní",J975,0)</f>
        <v>0</v>
      </c>
      <c r="BF975" s="136">
        <f>IF(N975="snížená",J975,0)</f>
        <v>0</v>
      </c>
      <c r="BG975" s="136">
        <f>IF(N975="zákl. přenesená",J975,0)</f>
        <v>0</v>
      </c>
      <c r="BH975" s="136">
        <f>IF(N975="sníž. přenesená",J975,0)</f>
        <v>0</v>
      </c>
      <c r="BI975" s="136">
        <f>IF(N975="nulová",J975,0)</f>
        <v>0</v>
      </c>
      <c r="BJ975" s="15" t="s">
        <v>6</v>
      </c>
      <c r="BK975" s="136">
        <f>ROUND(I975*H975,0)</f>
        <v>0</v>
      </c>
      <c r="BL975" s="15" t="s">
        <v>164</v>
      </c>
      <c r="BM975" s="135" t="s">
        <v>1130</v>
      </c>
    </row>
    <row r="976" spans="2:65" s="11" customFormat="1">
      <c r="B976" s="144"/>
      <c r="D976" s="138" t="s">
        <v>166</v>
      </c>
      <c r="E976" s="145" t="s">
        <v>1</v>
      </c>
      <c r="F976" s="146" t="s">
        <v>186</v>
      </c>
      <c r="H976" s="147">
        <v>1</v>
      </c>
      <c r="I976" s="148"/>
      <c r="L976" s="144"/>
      <c r="M976" s="149"/>
      <c r="T976" s="150"/>
      <c r="AT976" s="145" t="s">
        <v>166</v>
      </c>
      <c r="AU976" s="145" t="s">
        <v>6</v>
      </c>
      <c r="AV976" s="11" t="s">
        <v>85</v>
      </c>
      <c r="AW976" s="11" t="s">
        <v>31</v>
      </c>
      <c r="AX976" s="11" t="s">
        <v>6</v>
      </c>
      <c r="AY976" s="145" t="s">
        <v>159</v>
      </c>
    </row>
    <row r="977" spans="2:65" s="1" customFormat="1" ht="24.2" customHeight="1">
      <c r="B977" s="122"/>
      <c r="C977" s="123" t="s">
        <v>1131</v>
      </c>
      <c r="D977" s="123" t="s">
        <v>160</v>
      </c>
      <c r="E977" s="124" t="s">
        <v>1132</v>
      </c>
      <c r="F977" s="125" t="s">
        <v>1133</v>
      </c>
      <c r="G977" s="126" t="s">
        <v>997</v>
      </c>
      <c r="H977" s="127">
        <v>1</v>
      </c>
      <c r="I977" s="128"/>
      <c r="J977" s="129">
        <f>ROUND(I977*H977,0)</f>
        <v>0</v>
      </c>
      <c r="K977" s="130"/>
      <c r="L977" s="29"/>
      <c r="M977" s="131" t="s">
        <v>1</v>
      </c>
      <c r="N977" s="132" t="s">
        <v>41</v>
      </c>
      <c r="P977" s="133">
        <f>O977*H977</f>
        <v>0</v>
      </c>
      <c r="Q977" s="133">
        <v>0</v>
      </c>
      <c r="R977" s="133">
        <f>Q977*H977</f>
        <v>0</v>
      </c>
      <c r="S977" s="133">
        <v>0</v>
      </c>
      <c r="T977" s="134">
        <f>S977*H977</f>
        <v>0</v>
      </c>
      <c r="AR977" s="135" t="s">
        <v>164</v>
      </c>
      <c r="AT977" s="135" t="s">
        <v>160</v>
      </c>
      <c r="AU977" s="135" t="s">
        <v>6</v>
      </c>
      <c r="AY977" s="15" t="s">
        <v>159</v>
      </c>
      <c r="BE977" s="136">
        <f>IF(N977="základní",J977,0)</f>
        <v>0</v>
      </c>
      <c r="BF977" s="136">
        <f>IF(N977="snížená",J977,0)</f>
        <v>0</v>
      </c>
      <c r="BG977" s="136">
        <f>IF(N977="zákl. přenesená",J977,0)</f>
        <v>0</v>
      </c>
      <c r="BH977" s="136">
        <f>IF(N977="sníž. přenesená",J977,0)</f>
        <v>0</v>
      </c>
      <c r="BI977" s="136">
        <f>IF(N977="nulová",J977,0)</f>
        <v>0</v>
      </c>
      <c r="BJ977" s="15" t="s">
        <v>6</v>
      </c>
      <c r="BK977" s="136">
        <f>ROUND(I977*H977,0)</f>
        <v>0</v>
      </c>
      <c r="BL977" s="15" t="s">
        <v>164</v>
      </c>
      <c r="BM977" s="135" t="s">
        <v>1134</v>
      </c>
    </row>
    <row r="978" spans="2:65" s="11" customFormat="1">
      <c r="B978" s="144"/>
      <c r="D978" s="138" t="s">
        <v>166</v>
      </c>
      <c r="E978" s="145" t="s">
        <v>1</v>
      </c>
      <c r="F978" s="146" t="s">
        <v>186</v>
      </c>
      <c r="H978" s="147">
        <v>1</v>
      </c>
      <c r="I978" s="148"/>
      <c r="L978" s="144"/>
      <c r="M978" s="149"/>
      <c r="T978" s="150"/>
      <c r="AT978" s="145" t="s">
        <v>166</v>
      </c>
      <c r="AU978" s="145" t="s">
        <v>6</v>
      </c>
      <c r="AV978" s="11" t="s">
        <v>85</v>
      </c>
      <c r="AW978" s="11" t="s">
        <v>31</v>
      </c>
      <c r="AX978" s="11" t="s">
        <v>6</v>
      </c>
      <c r="AY978" s="145" t="s">
        <v>159</v>
      </c>
    </row>
    <row r="979" spans="2:65" s="1" customFormat="1" ht="24.2" customHeight="1">
      <c r="B979" s="122"/>
      <c r="C979" s="123" t="s">
        <v>1135</v>
      </c>
      <c r="D979" s="123" t="s">
        <v>160</v>
      </c>
      <c r="E979" s="124" t="s">
        <v>1136</v>
      </c>
      <c r="F979" s="125" t="s">
        <v>1137</v>
      </c>
      <c r="G979" s="126" t="s">
        <v>997</v>
      </c>
      <c r="H979" s="127">
        <v>1</v>
      </c>
      <c r="I979" s="128"/>
      <c r="J979" s="129">
        <f>ROUND(I979*H979,0)</f>
        <v>0</v>
      </c>
      <c r="K979" s="130"/>
      <c r="L979" s="29"/>
      <c r="M979" s="131" t="s">
        <v>1</v>
      </c>
      <c r="N979" s="132" t="s">
        <v>41</v>
      </c>
      <c r="P979" s="133">
        <f>O979*H979</f>
        <v>0</v>
      </c>
      <c r="Q979" s="133">
        <v>0</v>
      </c>
      <c r="R979" s="133">
        <f>Q979*H979</f>
        <v>0</v>
      </c>
      <c r="S979" s="133">
        <v>0</v>
      </c>
      <c r="T979" s="134">
        <f>S979*H979</f>
        <v>0</v>
      </c>
      <c r="AR979" s="135" t="s">
        <v>164</v>
      </c>
      <c r="AT979" s="135" t="s">
        <v>160</v>
      </c>
      <c r="AU979" s="135" t="s">
        <v>6</v>
      </c>
      <c r="AY979" s="15" t="s">
        <v>159</v>
      </c>
      <c r="BE979" s="136">
        <f>IF(N979="základní",J979,0)</f>
        <v>0</v>
      </c>
      <c r="BF979" s="136">
        <f>IF(N979="snížená",J979,0)</f>
        <v>0</v>
      </c>
      <c r="BG979" s="136">
        <f>IF(N979="zákl. přenesená",J979,0)</f>
        <v>0</v>
      </c>
      <c r="BH979" s="136">
        <f>IF(N979="sníž. přenesená",J979,0)</f>
        <v>0</v>
      </c>
      <c r="BI979" s="136">
        <f>IF(N979="nulová",J979,0)</f>
        <v>0</v>
      </c>
      <c r="BJ979" s="15" t="s">
        <v>6</v>
      </c>
      <c r="BK979" s="136">
        <f>ROUND(I979*H979,0)</f>
        <v>0</v>
      </c>
      <c r="BL979" s="15" t="s">
        <v>164</v>
      </c>
      <c r="BM979" s="135" t="s">
        <v>1138</v>
      </c>
    </row>
    <row r="980" spans="2:65" s="11" customFormat="1">
      <c r="B980" s="144"/>
      <c r="D980" s="138" t="s">
        <v>166</v>
      </c>
      <c r="E980" s="145" t="s">
        <v>1</v>
      </c>
      <c r="F980" s="146" t="s">
        <v>186</v>
      </c>
      <c r="H980" s="147">
        <v>1</v>
      </c>
      <c r="I980" s="148"/>
      <c r="L980" s="144"/>
      <c r="M980" s="149"/>
      <c r="T980" s="150"/>
      <c r="AT980" s="145" t="s">
        <v>166</v>
      </c>
      <c r="AU980" s="145" t="s">
        <v>6</v>
      </c>
      <c r="AV980" s="11" t="s">
        <v>85</v>
      </c>
      <c r="AW980" s="11" t="s">
        <v>31</v>
      </c>
      <c r="AX980" s="11" t="s">
        <v>6</v>
      </c>
      <c r="AY980" s="145" t="s">
        <v>159</v>
      </c>
    </row>
    <row r="981" spans="2:65" s="1" customFormat="1" ht="24.2" customHeight="1">
      <c r="B981" s="122"/>
      <c r="C981" s="123" t="s">
        <v>1139</v>
      </c>
      <c r="D981" s="123" t="s">
        <v>160</v>
      </c>
      <c r="E981" s="124" t="s">
        <v>1140</v>
      </c>
      <c r="F981" s="125" t="s">
        <v>1141</v>
      </c>
      <c r="G981" s="126" t="s">
        <v>997</v>
      </c>
      <c r="H981" s="127">
        <v>4</v>
      </c>
      <c r="I981" s="128"/>
      <c r="J981" s="129">
        <f>ROUND(I981*H981,0)</f>
        <v>0</v>
      </c>
      <c r="K981" s="130"/>
      <c r="L981" s="29"/>
      <c r="M981" s="131" t="s">
        <v>1</v>
      </c>
      <c r="N981" s="132" t="s">
        <v>41</v>
      </c>
      <c r="P981" s="133">
        <f>O981*H981</f>
        <v>0</v>
      </c>
      <c r="Q981" s="133">
        <v>0</v>
      </c>
      <c r="R981" s="133">
        <f>Q981*H981</f>
        <v>0</v>
      </c>
      <c r="S981" s="133">
        <v>0</v>
      </c>
      <c r="T981" s="134">
        <f>S981*H981</f>
        <v>0</v>
      </c>
      <c r="AR981" s="135" t="s">
        <v>164</v>
      </c>
      <c r="AT981" s="135" t="s">
        <v>160</v>
      </c>
      <c r="AU981" s="135" t="s">
        <v>6</v>
      </c>
      <c r="AY981" s="15" t="s">
        <v>159</v>
      </c>
      <c r="BE981" s="136">
        <f>IF(N981="základní",J981,0)</f>
        <v>0</v>
      </c>
      <c r="BF981" s="136">
        <f>IF(N981="snížená",J981,0)</f>
        <v>0</v>
      </c>
      <c r="BG981" s="136">
        <f>IF(N981="zákl. přenesená",J981,0)</f>
        <v>0</v>
      </c>
      <c r="BH981" s="136">
        <f>IF(N981="sníž. přenesená",J981,0)</f>
        <v>0</v>
      </c>
      <c r="BI981" s="136">
        <f>IF(N981="nulová",J981,0)</f>
        <v>0</v>
      </c>
      <c r="BJ981" s="15" t="s">
        <v>6</v>
      </c>
      <c r="BK981" s="136">
        <f>ROUND(I981*H981,0)</f>
        <v>0</v>
      </c>
      <c r="BL981" s="15" t="s">
        <v>164</v>
      </c>
      <c r="BM981" s="135" t="s">
        <v>1142</v>
      </c>
    </row>
    <row r="982" spans="2:65" s="11" customFormat="1">
      <c r="B982" s="144"/>
      <c r="D982" s="138" t="s">
        <v>166</v>
      </c>
      <c r="E982" s="145" t="s">
        <v>1</v>
      </c>
      <c r="F982" s="146" t="s">
        <v>231</v>
      </c>
      <c r="H982" s="147">
        <v>4</v>
      </c>
      <c r="I982" s="148"/>
      <c r="L982" s="144"/>
      <c r="M982" s="149"/>
      <c r="T982" s="150"/>
      <c r="AT982" s="145" t="s">
        <v>166</v>
      </c>
      <c r="AU982" s="145" t="s">
        <v>6</v>
      </c>
      <c r="AV982" s="11" t="s">
        <v>85</v>
      </c>
      <c r="AW982" s="11" t="s">
        <v>31</v>
      </c>
      <c r="AX982" s="11" t="s">
        <v>6</v>
      </c>
      <c r="AY982" s="145" t="s">
        <v>159</v>
      </c>
    </row>
    <row r="983" spans="2:65" s="1" customFormat="1" ht="24.2" customHeight="1">
      <c r="B983" s="122"/>
      <c r="C983" s="123" t="s">
        <v>1143</v>
      </c>
      <c r="D983" s="123" t="s">
        <v>160</v>
      </c>
      <c r="E983" s="124" t="s">
        <v>1144</v>
      </c>
      <c r="F983" s="125" t="s">
        <v>1145</v>
      </c>
      <c r="G983" s="126" t="s">
        <v>997</v>
      </c>
      <c r="H983" s="127">
        <v>1</v>
      </c>
      <c r="I983" s="128"/>
      <c r="J983" s="129">
        <f>ROUND(I983*H983,0)</f>
        <v>0</v>
      </c>
      <c r="K983" s="130"/>
      <c r="L983" s="29"/>
      <c r="M983" s="131" t="s">
        <v>1</v>
      </c>
      <c r="N983" s="132" t="s">
        <v>41</v>
      </c>
      <c r="P983" s="133">
        <f>O983*H983</f>
        <v>0</v>
      </c>
      <c r="Q983" s="133">
        <v>0</v>
      </c>
      <c r="R983" s="133">
        <f>Q983*H983</f>
        <v>0</v>
      </c>
      <c r="S983" s="133">
        <v>0</v>
      </c>
      <c r="T983" s="134">
        <f>S983*H983</f>
        <v>0</v>
      </c>
      <c r="AR983" s="135" t="s">
        <v>164</v>
      </c>
      <c r="AT983" s="135" t="s">
        <v>160</v>
      </c>
      <c r="AU983" s="135" t="s">
        <v>6</v>
      </c>
      <c r="AY983" s="15" t="s">
        <v>159</v>
      </c>
      <c r="BE983" s="136">
        <f>IF(N983="základní",J983,0)</f>
        <v>0</v>
      </c>
      <c r="BF983" s="136">
        <f>IF(N983="snížená",J983,0)</f>
        <v>0</v>
      </c>
      <c r="BG983" s="136">
        <f>IF(N983="zákl. přenesená",J983,0)</f>
        <v>0</v>
      </c>
      <c r="BH983" s="136">
        <f>IF(N983="sníž. přenesená",J983,0)</f>
        <v>0</v>
      </c>
      <c r="BI983" s="136">
        <f>IF(N983="nulová",J983,0)</f>
        <v>0</v>
      </c>
      <c r="BJ983" s="15" t="s">
        <v>6</v>
      </c>
      <c r="BK983" s="136">
        <f>ROUND(I983*H983,0)</f>
        <v>0</v>
      </c>
      <c r="BL983" s="15" t="s">
        <v>164</v>
      </c>
      <c r="BM983" s="135" t="s">
        <v>1146</v>
      </c>
    </row>
    <row r="984" spans="2:65" s="11" customFormat="1">
      <c r="B984" s="144"/>
      <c r="D984" s="138" t="s">
        <v>166</v>
      </c>
      <c r="E984" s="145" t="s">
        <v>1</v>
      </c>
      <c r="F984" s="146" t="s">
        <v>186</v>
      </c>
      <c r="H984" s="147">
        <v>1</v>
      </c>
      <c r="I984" s="148"/>
      <c r="L984" s="144"/>
      <c r="M984" s="149"/>
      <c r="T984" s="150"/>
      <c r="AT984" s="145" t="s">
        <v>166</v>
      </c>
      <c r="AU984" s="145" t="s">
        <v>6</v>
      </c>
      <c r="AV984" s="11" t="s">
        <v>85</v>
      </c>
      <c r="AW984" s="11" t="s">
        <v>31</v>
      </c>
      <c r="AX984" s="11" t="s">
        <v>6</v>
      </c>
      <c r="AY984" s="145" t="s">
        <v>159</v>
      </c>
    </row>
    <row r="985" spans="2:65" s="1" customFormat="1" ht="24.2" customHeight="1">
      <c r="B985" s="122"/>
      <c r="C985" s="123" t="s">
        <v>1147</v>
      </c>
      <c r="D985" s="123" t="s">
        <v>160</v>
      </c>
      <c r="E985" s="124" t="s">
        <v>1148</v>
      </c>
      <c r="F985" s="125" t="s">
        <v>1149</v>
      </c>
      <c r="G985" s="126" t="s">
        <v>997</v>
      </c>
      <c r="H985" s="127">
        <v>2</v>
      </c>
      <c r="I985" s="128"/>
      <c r="J985" s="129">
        <f>ROUND(I985*H985,0)</f>
        <v>0</v>
      </c>
      <c r="K985" s="130"/>
      <c r="L985" s="29"/>
      <c r="M985" s="131" t="s">
        <v>1</v>
      </c>
      <c r="N985" s="132" t="s">
        <v>41</v>
      </c>
      <c r="P985" s="133">
        <f>O985*H985</f>
        <v>0</v>
      </c>
      <c r="Q985" s="133">
        <v>0</v>
      </c>
      <c r="R985" s="133">
        <f>Q985*H985</f>
        <v>0</v>
      </c>
      <c r="S985" s="133">
        <v>0</v>
      </c>
      <c r="T985" s="134">
        <f>S985*H985</f>
        <v>0</v>
      </c>
      <c r="AR985" s="135" t="s">
        <v>164</v>
      </c>
      <c r="AT985" s="135" t="s">
        <v>160</v>
      </c>
      <c r="AU985" s="135" t="s">
        <v>6</v>
      </c>
      <c r="AY985" s="15" t="s">
        <v>159</v>
      </c>
      <c r="BE985" s="136">
        <f>IF(N985="základní",J985,0)</f>
        <v>0</v>
      </c>
      <c r="BF985" s="136">
        <f>IF(N985="snížená",J985,0)</f>
        <v>0</v>
      </c>
      <c r="BG985" s="136">
        <f>IF(N985="zákl. přenesená",J985,0)</f>
        <v>0</v>
      </c>
      <c r="BH985" s="136">
        <f>IF(N985="sníž. přenesená",J985,0)</f>
        <v>0</v>
      </c>
      <c r="BI985" s="136">
        <f>IF(N985="nulová",J985,0)</f>
        <v>0</v>
      </c>
      <c r="BJ985" s="15" t="s">
        <v>6</v>
      </c>
      <c r="BK985" s="136">
        <f>ROUND(I985*H985,0)</f>
        <v>0</v>
      </c>
      <c r="BL985" s="15" t="s">
        <v>164</v>
      </c>
      <c r="BM985" s="135" t="s">
        <v>1150</v>
      </c>
    </row>
    <row r="986" spans="2:65" s="11" customFormat="1">
      <c r="B986" s="144"/>
      <c r="D986" s="138" t="s">
        <v>166</v>
      </c>
      <c r="E986" s="145" t="s">
        <v>1</v>
      </c>
      <c r="F986" s="146" t="s">
        <v>208</v>
      </c>
      <c r="H986" s="147">
        <v>2</v>
      </c>
      <c r="I986" s="148"/>
      <c r="L986" s="144"/>
      <c r="M986" s="149"/>
      <c r="T986" s="150"/>
      <c r="AT986" s="145" t="s">
        <v>166</v>
      </c>
      <c r="AU986" s="145" t="s">
        <v>6</v>
      </c>
      <c r="AV986" s="11" t="s">
        <v>85</v>
      </c>
      <c r="AW986" s="11" t="s">
        <v>31</v>
      </c>
      <c r="AX986" s="11" t="s">
        <v>6</v>
      </c>
      <c r="AY986" s="145" t="s">
        <v>159</v>
      </c>
    </row>
    <row r="987" spans="2:65" s="1" customFormat="1" ht="24.2" customHeight="1">
      <c r="B987" s="122"/>
      <c r="C987" s="123" t="s">
        <v>1151</v>
      </c>
      <c r="D987" s="123" t="s">
        <v>160</v>
      </c>
      <c r="E987" s="124" t="s">
        <v>1152</v>
      </c>
      <c r="F987" s="125" t="s">
        <v>1153</v>
      </c>
      <c r="G987" s="126" t="s">
        <v>997</v>
      </c>
      <c r="H987" s="127">
        <v>1</v>
      </c>
      <c r="I987" s="128"/>
      <c r="J987" s="129">
        <f>ROUND(I987*H987,0)</f>
        <v>0</v>
      </c>
      <c r="K987" s="130"/>
      <c r="L987" s="29"/>
      <c r="M987" s="131" t="s">
        <v>1</v>
      </c>
      <c r="N987" s="132" t="s">
        <v>41</v>
      </c>
      <c r="P987" s="133">
        <f>O987*H987</f>
        <v>0</v>
      </c>
      <c r="Q987" s="133">
        <v>0</v>
      </c>
      <c r="R987" s="133">
        <f>Q987*H987</f>
        <v>0</v>
      </c>
      <c r="S987" s="133">
        <v>0</v>
      </c>
      <c r="T987" s="134">
        <f>S987*H987</f>
        <v>0</v>
      </c>
      <c r="AR987" s="135" t="s">
        <v>164</v>
      </c>
      <c r="AT987" s="135" t="s">
        <v>160</v>
      </c>
      <c r="AU987" s="135" t="s">
        <v>6</v>
      </c>
      <c r="AY987" s="15" t="s">
        <v>159</v>
      </c>
      <c r="BE987" s="136">
        <f>IF(N987="základní",J987,0)</f>
        <v>0</v>
      </c>
      <c r="BF987" s="136">
        <f>IF(N987="snížená",J987,0)</f>
        <v>0</v>
      </c>
      <c r="BG987" s="136">
        <f>IF(N987="zákl. přenesená",J987,0)</f>
        <v>0</v>
      </c>
      <c r="BH987" s="136">
        <f>IF(N987="sníž. přenesená",J987,0)</f>
        <v>0</v>
      </c>
      <c r="BI987" s="136">
        <f>IF(N987="nulová",J987,0)</f>
        <v>0</v>
      </c>
      <c r="BJ987" s="15" t="s">
        <v>6</v>
      </c>
      <c r="BK987" s="136">
        <f>ROUND(I987*H987,0)</f>
        <v>0</v>
      </c>
      <c r="BL987" s="15" t="s">
        <v>164</v>
      </c>
      <c r="BM987" s="135" t="s">
        <v>1154</v>
      </c>
    </row>
    <row r="988" spans="2:65" s="11" customFormat="1">
      <c r="B988" s="144"/>
      <c r="D988" s="138" t="s">
        <v>166</v>
      </c>
      <c r="E988" s="145" t="s">
        <v>1</v>
      </c>
      <c r="F988" s="146" t="s">
        <v>186</v>
      </c>
      <c r="H988" s="147">
        <v>1</v>
      </c>
      <c r="I988" s="148"/>
      <c r="L988" s="144"/>
      <c r="M988" s="149"/>
      <c r="T988" s="150"/>
      <c r="AT988" s="145" t="s">
        <v>166</v>
      </c>
      <c r="AU988" s="145" t="s">
        <v>6</v>
      </c>
      <c r="AV988" s="11" t="s">
        <v>85</v>
      </c>
      <c r="AW988" s="11" t="s">
        <v>31</v>
      </c>
      <c r="AX988" s="11" t="s">
        <v>6</v>
      </c>
      <c r="AY988" s="145" t="s">
        <v>159</v>
      </c>
    </row>
    <row r="989" spans="2:65" s="1" customFormat="1" ht="24.2" customHeight="1">
      <c r="B989" s="122"/>
      <c r="C989" s="123" t="s">
        <v>1155</v>
      </c>
      <c r="D989" s="123" t="s">
        <v>160</v>
      </c>
      <c r="E989" s="124" t="s">
        <v>1156</v>
      </c>
      <c r="F989" s="125" t="s">
        <v>1157</v>
      </c>
      <c r="G989" s="126" t="s">
        <v>997</v>
      </c>
      <c r="H989" s="127">
        <v>1</v>
      </c>
      <c r="I989" s="128"/>
      <c r="J989" s="129">
        <f>ROUND(I989*H989,0)</f>
        <v>0</v>
      </c>
      <c r="K989" s="130"/>
      <c r="L989" s="29"/>
      <c r="M989" s="131" t="s">
        <v>1</v>
      </c>
      <c r="N989" s="132" t="s">
        <v>41</v>
      </c>
      <c r="P989" s="133">
        <f>O989*H989</f>
        <v>0</v>
      </c>
      <c r="Q989" s="133">
        <v>0</v>
      </c>
      <c r="R989" s="133">
        <f>Q989*H989</f>
        <v>0</v>
      </c>
      <c r="S989" s="133">
        <v>0</v>
      </c>
      <c r="T989" s="134">
        <f>S989*H989</f>
        <v>0</v>
      </c>
      <c r="AR989" s="135" t="s">
        <v>164</v>
      </c>
      <c r="AT989" s="135" t="s">
        <v>160</v>
      </c>
      <c r="AU989" s="135" t="s">
        <v>6</v>
      </c>
      <c r="AY989" s="15" t="s">
        <v>159</v>
      </c>
      <c r="BE989" s="136">
        <f>IF(N989="základní",J989,0)</f>
        <v>0</v>
      </c>
      <c r="BF989" s="136">
        <f>IF(N989="snížená",J989,0)</f>
        <v>0</v>
      </c>
      <c r="BG989" s="136">
        <f>IF(N989="zákl. přenesená",J989,0)</f>
        <v>0</v>
      </c>
      <c r="BH989" s="136">
        <f>IF(N989="sníž. přenesená",J989,0)</f>
        <v>0</v>
      </c>
      <c r="BI989" s="136">
        <f>IF(N989="nulová",J989,0)</f>
        <v>0</v>
      </c>
      <c r="BJ989" s="15" t="s">
        <v>6</v>
      </c>
      <c r="BK989" s="136">
        <f>ROUND(I989*H989,0)</f>
        <v>0</v>
      </c>
      <c r="BL989" s="15" t="s">
        <v>164</v>
      </c>
      <c r="BM989" s="135" t="s">
        <v>1158</v>
      </c>
    </row>
    <row r="990" spans="2:65" s="11" customFormat="1">
      <c r="B990" s="144"/>
      <c r="D990" s="138" t="s">
        <v>166</v>
      </c>
      <c r="E990" s="145" t="s">
        <v>1</v>
      </c>
      <c r="F990" s="146" t="s">
        <v>186</v>
      </c>
      <c r="H990" s="147">
        <v>1</v>
      </c>
      <c r="I990" s="148"/>
      <c r="L990" s="144"/>
      <c r="M990" s="149"/>
      <c r="T990" s="150"/>
      <c r="AT990" s="145" t="s">
        <v>166</v>
      </c>
      <c r="AU990" s="145" t="s">
        <v>6</v>
      </c>
      <c r="AV990" s="11" t="s">
        <v>85</v>
      </c>
      <c r="AW990" s="11" t="s">
        <v>31</v>
      </c>
      <c r="AX990" s="11" t="s">
        <v>6</v>
      </c>
      <c r="AY990" s="145" t="s">
        <v>159</v>
      </c>
    </row>
    <row r="991" spans="2:65" s="1" customFormat="1" ht="24.2" customHeight="1">
      <c r="B991" s="122"/>
      <c r="C991" s="123" t="s">
        <v>1159</v>
      </c>
      <c r="D991" s="123" t="s">
        <v>160</v>
      </c>
      <c r="E991" s="124" t="s">
        <v>1160</v>
      </c>
      <c r="F991" s="125" t="s">
        <v>1161</v>
      </c>
      <c r="G991" s="126" t="s">
        <v>997</v>
      </c>
      <c r="H991" s="127">
        <v>6</v>
      </c>
      <c r="I991" s="128"/>
      <c r="J991" s="129">
        <f>ROUND(I991*H991,0)</f>
        <v>0</v>
      </c>
      <c r="K991" s="130"/>
      <c r="L991" s="29"/>
      <c r="M991" s="131" t="s">
        <v>1</v>
      </c>
      <c r="N991" s="132" t="s">
        <v>41</v>
      </c>
      <c r="P991" s="133">
        <f>O991*H991</f>
        <v>0</v>
      </c>
      <c r="Q991" s="133">
        <v>0</v>
      </c>
      <c r="R991" s="133">
        <f>Q991*H991</f>
        <v>0</v>
      </c>
      <c r="S991" s="133">
        <v>0</v>
      </c>
      <c r="T991" s="134">
        <f>S991*H991</f>
        <v>0</v>
      </c>
      <c r="AR991" s="135" t="s">
        <v>164</v>
      </c>
      <c r="AT991" s="135" t="s">
        <v>160</v>
      </c>
      <c r="AU991" s="135" t="s">
        <v>6</v>
      </c>
      <c r="AY991" s="15" t="s">
        <v>159</v>
      </c>
      <c r="BE991" s="136">
        <f>IF(N991="základní",J991,0)</f>
        <v>0</v>
      </c>
      <c r="BF991" s="136">
        <f>IF(N991="snížená",J991,0)</f>
        <v>0</v>
      </c>
      <c r="BG991" s="136">
        <f>IF(N991="zákl. přenesená",J991,0)</f>
        <v>0</v>
      </c>
      <c r="BH991" s="136">
        <f>IF(N991="sníž. přenesená",J991,0)</f>
        <v>0</v>
      </c>
      <c r="BI991" s="136">
        <f>IF(N991="nulová",J991,0)</f>
        <v>0</v>
      </c>
      <c r="BJ991" s="15" t="s">
        <v>6</v>
      </c>
      <c r="BK991" s="136">
        <f>ROUND(I991*H991,0)</f>
        <v>0</v>
      </c>
      <c r="BL991" s="15" t="s">
        <v>164</v>
      </c>
      <c r="BM991" s="135" t="s">
        <v>1162</v>
      </c>
    </row>
    <row r="992" spans="2:65" s="11" customFormat="1">
      <c r="B992" s="144"/>
      <c r="D992" s="138" t="s">
        <v>166</v>
      </c>
      <c r="E992" s="145" t="s">
        <v>1</v>
      </c>
      <c r="F992" s="146" t="s">
        <v>168</v>
      </c>
      <c r="H992" s="147">
        <v>6</v>
      </c>
      <c r="I992" s="148"/>
      <c r="L992" s="144"/>
      <c r="M992" s="149"/>
      <c r="T992" s="150"/>
      <c r="AT992" s="145" t="s">
        <v>166</v>
      </c>
      <c r="AU992" s="145" t="s">
        <v>6</v>
      </c>
      <c r="AV992" s="11" t="s">
        <v>85</v>
      </c>
      <c r="AW992" s="11" t="s">
        <v>31</v>
      </c>
      <c r="AX992" s="11" t="s">
        <v>6</v>
      </c>
      <c r="AY992" s="145" t="s">
        <v>159</v>
      </c>
    </row>
    <row r="993" spans="2:65" s="1" customFormat="1" ht="21.75" customHeight="1">
      <c r="B993" s="122"/>
      <c r="C993" s="123" t="s">
        <v>1163</v>
      </c>
      <c r="D993" s="123" t="s">
        <v>160</v>
      </c>
      <c r="E993" s="124" t="s">
        <v>1164</v>
      </c>
      <c r="F993" s="125" t="s">
        <v>1165</v>
      </c>
      <c r="G993" s="126" t="s">
        <v>163</v>
      </c>
      <c r="H993" s="127">
        <v>1</v>
      </c>
      <c r="I993" s="128"/>
      <c r="J993" s="129">
        <f>ROUND(I993*H993,0)</f>
        <v>0</v>
      </c>
      <c r="K993" s="130"/>
      <c r="L993" s="29"/>
      <c r="M993" s="131" t="s">
        <v>1</v>
      </c>
      <c r="N993" s="132" t="s">
        <v>41</v>
      </c>
      <c r="P993" s="133">
        <f>O993*H993</f>
        <v>0</v>
      </c>
      <c r="Q993" s="133">
        <v>0</v>
      </c>
      <c r="R993" s="133">
        <f>Q993*H993</f>
        <v>0</v>
      </c>
      <c r="S993" s="133">
        <v>0</v>
      </c>
      <c r="T993" s="134">
        <f>S993*H993</f>
        <v>0</v>
      </c>
      <c r="AR993" s="135" t="s">
        <v>164</v>
      </c>
      <c r="AT993" s="135" t="s">
        <v>160</v>
      </c>
      <c r="AU993" s="135" t="s">
        <v>6</v>
      </c>
      <c r="AY993" s="15" t="s">
        <v>159</v>
      </c>
      <c r="BE993" s="136">
        <f>IF(N993="základní",J993,0)</f>
        <v>0</v>
      </c>
      <c r="BF993" s="136">
        <f>IF(N993="snížená",J993,0)</f>
        <v>0</v>
      </c>
      <c r="BG993" s="136">
        <f>IF(N993="zákl. přenesená",J993,0)</f>
        <v>0</v>
      </c>
      <c r="BH993" s="136">
        <f>IF(N993="sníž. přenesená",J993,0)</f>
        <v>0</v>
      </c>
      <c r="BI993" s="136">
        <f>IF(N993="nulová",J993,0)</f>
        <v>0</v>
      </c>
      <c r="BJ993" s="15" t="s">
        <v>6</v>
      </c>
      <c r="BK993" s="136">
        <f>ROUND(I993*H993,0)</f>
        <v>0</v>
      </c>
      <c r="BL993" s="15" t="s">
        <v>164</v>
      </c>
      <c r="BM993" s="135" t="s">
        <v>1166</v>
      </c>
    </row>
    <row r="994" spans="2:65" s="11" customFormat="1">
      <c r="B994" s="144"/>
      <c r="D994" s="138" t="s">
        <v>166</v>
      </c>
      <c r="E994" s="145" t="s">
        <v>1</v>
      </c>
      <c r="F994" s="146" t="s">
        <v>186</v>
      </c>
      <c r="H994" s="147">
        <v>1</v>
      </c>
      <c r="I994" s="148"/>
      <c r="L994" s="144"/>
      <c r="M994" s="149"/>
      <c r="T994" s="150"/>
      <c r="AT994" s="145" t="s">
        <v>166</v>
      </c>
      <c r="AU994" s="145" t="s">
        <v>6</v>
      </c>
      <c r="AV994" s="11" t="s">
        <v>85</v>
      </c>
      <c r="AW994" s="11" t="s">
        <v>31</v>
      </c>
      <c r="AX994" s="11" t="s">
        <v>6</v>
      </c>
      <c r="AY994" s="145" t="s">
        <v>159</v>
      </c>
    </row>
    <row r="995" spans="2:65" s="1" customFormat="1" ht="21.75" customHeight="1">
      <c r="B995" s="122"/>
      <c r="C995" s="123" t="s">
        <v>1167</v>
      </c>
      <c r="D995" s="123" t="s">
        <v>160</v>
      </c>
      <c r="E995" s="124" t="s">
        <v>1168</v>
      </c>
      <c r="F995" s="125" t="s">
        <v>1169</v>
      </c>
      <c r="G995" s="126" t="s">
        <v>291</v>
      </c>
      <c r="H995" s="127">
        <v>102.62</v>
      </c>
      <c r="I995" s="128"/>
      <c r="J995" s="129">
        <f>ROUND(I995*H995,0)</f>
        <v>0</v>
      </c>
      <c r="K995" s="130"/>
      <c r="L995" s="29"/>
      <c r="M995" s="131" t="s">
        <v>1</v>
      </c>
      <c r="N995" s="132" t="s">
        <v>41</v>
      </c>
      <c r="P995" s="133">
        <f>O995*H995</f>
        <v>0</v>
      </c>
      <c r="Q995" s="133">
        <v>0</v>
      </c>
      <c r="R995" s="133">
        <f>Q995*H995</f>
        <v>0</v>
      </c>
      <c r="S995" s="133">
        <v>0</v>
      </c>
      <c r="T995" s="134">
        <f>S995*H995</f>
        <v>0</v>
      </c>
      <c r="AR995" s="135" t="s">
        <v>164</v>
      </c>
      <c r="AT995" s="135" t="s">
        <v>160</v>
      </c>
      <c r="AU995" s="135" t="s">
        <v>6</v>
      </c>
      <c r="AY995" s="15" t="s">
        <v>159</v>
      </c>
      <c r="BE995" s="136">
        <f>IF(N995="základní",J995,0)</f>
        <v>0</v>
      </c>
      <c r="BF995" s="136">
        <f>IF(N995="snížená",J995,0)</f>
        <v>0</v>
      </c>
      <c r="BG995" s="136">
        <f>IF(N995="zákl. přenesená",J995,0)</f>
        <v>0</v>
      </c>
      <c r="BH995" s="136">
        <f>IF(N995="sníž. přenesená",J995,0)</f>
        <v>0</v>
      </c>
      <c r="BI995" s="136">
        <f>IF(N995="nulová",J995,0)</f>
        <v>0</v>
      </c>
      <c r="BJ995" s="15" t="s">
        <v>6</v>
      </c>
      <c r="BK995" s="136">
        <f>ROUND(I995*H995,0)</f>
        <v>0</v>
      </c>
      <c r="BL995" s="15" t="s">
        <v>164</v>
      </c>
      <c r="BM995" s="135" t="s">
        <v>1170</v>
      </c>
    </row>
    <row r="996" spans="2:65" s="11" customFormat="1">
      <c r="B996" s="144"/>
      <c r="D996" s="138" t="s">
        <v>166</v>
      </c>
      <c r="E996" s="145" t="s">
        <v>1</v>
      </c>
      <c r="F996" s="146" t="s">
        <v>1171</v>
      </c>
      <c r="H996" s="147">
        <v>42</v>
      </c>
      <c r="I996" s="148"/>
      <c r="L996" s="144"/>
      <c r="M996" s="149"/>
      <c r="T996" s="150"/>
      <c r="AT996" s="145" t="s">
        <v>166</v>
      </c>
      <c r="AU996" s="145" t="s">
        <v>6</v>
      </c>
      <c r="AV996" s="11" t="s">
        <v>85</v>
      </c>
      <c r="AW996" s="11" t="s">
        <v>31</v>
      </c>
      <c r="AX996" s="11" t="s">
        <v>76</v>
      </c>
      <c r="AY996" s="145" t="s">
        <v>159</v>
      </c>
    </row>
    <row r="997" spans="2:65" s="11" customFormat="1">
      <c r="B997" s="144"/>
      <c r="D997" s="138" t="s">
        <v>166</v>
      </c>
      <c r="E997" s="145" t="s">
        <v>1</v>
      </c>
      <c r="F997" s="146" t="s">
        <v>1172</v>
      </c>
      <c r="H997" s="147">
        <v>29.3</v>
      </c>
      <c r="I997" s="148"/>
      <c r="L997" s="144"/>
      <c r="M997" s="149"/>
      <c r="T997" s="150"/>
      <c r="AT997" s="145" t="s">
        <v>166</v>
      </c>
      <c r="AU997" s="145" t="s">
        <v>6</v>
      </c>
      <c r="AV997" s="11" t="s">
        <v>85</v>
      </c>
      <c r="AW997" s="11" t="s">
        <v>31</v>
      </c>
      <c r="AX997" s="11" t="s">
        <v>76</v>
      </c>
      <c r="AY997" s="145" t="s">
        <v>159</v>
      </c>
    </row>
    <row r="998" spans="2:65" s="11" customFormat="1">
      <c r="B998" s="144"/>
      <c r="D998" s="138" t="s">
        <v>166</v>
      </c>
      <c r="E998" s="145" t="s">
        <v>1</v>
      </c>
      <c r="F998" s="146" t="s">
        <v>1173</v>
      </c>
      <c r="H998" s="147">
        <v>31.32</v>
      </c>
      <c r="I998" s="148"/>
      <c r="L998" s="144"/>
      <c r="M998" s="149"/>
      <c r="T998" s="150"/>
      <c r="AT998" s="145" t="s">
        <v>166</v>
      </c>
      <c r="AU998" s="145" t="s">
        <v>6</v>
      </c>
      <c r="AV998" s="11" t="s">
        <v>85</v>
      </c>
      <c r="AW998" s="11" t="s">
        <v>31</v>
      </c>
      <c r="AX998" s="11" t="s">
        <v>76</v>
      </c>
      <c r="AY998" s="145" t="s">
        <v>159</v>
      </c>
    </row>
    <row r="999" spans="2:65" s="12" customFormat="1">
      <c r="B999" s="151"/>
      <c r="D999" s="138" t="s">
        <v>166</v>
      </c>
      <c r="E999" s="152" t="s">
        <v>1</v>
      </c>
      <c r="F999" s="153" t="s">
        <v>171</v>
      </c>
      <c r="H999" s="154">
        <v>102.62</v>
      </c>
      <c r="I999" s="155"/>
      <c r="L999" s="151"/>
      <c r="M999" s="156"/>
      <c r="T999" s="157"/>
      <c r="AT999" s="152" t="s">
        <v>166</v>
      </c>
      <c r="AU999" s="152" t="s">
        <v>6</v>
      </c>
      <c r="AV999" s="12" t="s">
        <v>164</v>
      </c>
      <c r="AW999" s="12" t="s">
        <v>31</v>
      </c>
      <c r="AX999" s="12" t="s">
        <v>6</v>
      </c>
      <c r="AY999" s="152" t="s">
        <v>159</v>
      </c>
    </row>
    <row r="1000" spans="2:65" s="9" customFormat="1" ht="25.9" customHeight="1">
      <c r="B1000" s="112"/>
      <c r="D1000" s="113" t="s">
        <v>75</v>
      </c>
      <c r="E1000" s="114" t="s">
        <v>1174</v>
      </c>
      <c r="F1000" s="114" t="s">
        <v>1175</v>
      </c>
      <c r="I1000" s="115"/>
      <c r="J1000" s="116">
        <f>BK1000</f>
        <v>0</v>
      </c>
      <c r="L1000" s="112"/>
      <c r="M1000" s="117"/>
      <c r="P1000" s="118">
        <f>SUM(P1001:P1002)</f>
        <v>0</v>
      </c>
      <c r="R1000" s="118">
        <f>SUM(R1001:R1002)</f>
        <v>0</v>
      </c>
      <c r="T1000" s="119">
        <f>SUM(T1001:T1002)</f>
        <v>0</v>
      </c>
      <c r="AR1000" s="113" t="s">
        <v>6</v>
      </c>
      <c r="AT1000" s="120" t="s">
        <v>75</v>
      </c>
      <c r="AU1000" s="120" t="s">
        <v>76</v>
      </c>
      <c r="AY1000" s="113" t="s">
        <v>159</v>
      </c>
      <c r="BK1000" s="121">
        <f>SUM(BK1001:BK1002)</f>
        <v>0</v>
      </c>
    </row>
    <row r="1001" spans="2:65" s="1" customFormat="1" ht="24.2" customHeight="1">
      <c r="B1001" s="122"/>
      <c r="C1001" s="123" t="s">
        <v>1176</v>
      </c>
      <c r="D1001" s="123" t="s">
        <v>160</v>
      </c>
      <c r="E1001" s="124" t="s">
        <v>1177</v>
      </c>
      <c r="F1001" s="125" t="s">
        <v>1178</v>
      </c>
      <c r="G1001" s="126" t="s">
        <v>1179</v>
      </c>
      <c r="H1001" s="127">
        <v>38.728000000000002</v>
      </c>
      <c r="I1001" s="128"/>
      <c r="J1001" s="129">
        <f>ROUND(I1001*H1001,0)</f>
        <v>0</v>
      </c>
      <c r="K1001" s="130"/>
      <c r="L1001" s="29"/>
      <c r="M1001" s="131" t="s">
        <v>1</v>
      </c>
      <c r="N1001" s="132" t="s">
        <v>41</v>
      </c>
      <c r="P1001" s="133">
        <f>O1001*H1001</f>
        <v>0</v>
      </c>
      <c r="Q1001" s="133">
        <v>0</v>
      </c>
      <c r="R1001" s="133">
        <f>Q1001*H1001</f>
        <v>0</v>
      </c>
      <c r="S1001" s="133">
        <v>0</v>
      </c>
      <c r="T1001" s="134">
        <f>S1001*H1001</f>
        <v>0</v>
      </c>
      <c r="AR1001" s="135" t="s">
        <v>164</v>
      </c>
      <c r="AT1001" s="135" t="s">
        <v>160</v>
      </c>
      <c r="AU1001" s="135" t="s">
        <v>6</v>
      </c>
      <c r="AY1001" s="15" t="s">
        <v>159</v>
      </c>
      <c r="BE1001" s="136">
        <f>IF(N1001="základní",J1001,0)</f>
        <v>0</v>
      </c>
      <c r="BF1001" s="136">
        <f>IF(N1001="snížená",J1001,0)</f>
        <v>0</v>
      </c>
      <c r="BG1001" s="136">
        <f>IF(N1001="zákl. přenesená",J1001,0)</f>
        <v>0</v>
      </c>
      <c r="BH1001" s="136">
        <f>IF(N1001="sníž. přenesená",J1001,0)</f>
        <v>0</v>
      </c>
      <c r="BI1001" s="136">
        <f>IF(N1001="nulová",J1001,0)</f>
        <v>0</v>
      </c>
      <c r="BJ1001" s="15" t="s">
        <v>6</v>
      </c>
      <c r="BK1001" s="136">
        <f>ROUND(I1001*H1001,0)</f>
        <v>0</v>
      </c>
      <c r="BL1001" s="15" t="s">
        <v>164</v>
      </c>
      <c r="BM1001" s="135" t="s">
        <v>1180</v>
      </c>
    </row>
    <row r="1002" spans="2:65" s="11" customFormat="1">
      <c r="B1002" s="144"/>
      <c r="D1002" s="138" t="s">
        <v>166</v>
      </c>
      <c r="E1002" s="145" t="s">
        <v>1</v>
      </c>
      <c r="F1002" s="146" t="s">
        <v>1181</v>
      </c>
      <c r="H1002" s="147">
        <v>38.728000000000002</v>
      </c>
      <c r="I1002" s="148"/>
      <c r="L1002" s="144"/>
      <c r="M1002" s="149"/>
      <c r="T1002" s="150"/>
      <c r="AT1002" s="145" t="s">
        <v>166</v>
      </c>
      <c r="AU1002" s="145" t="s">
        <v>6</v>
      </c>
      <c r="AV1002" s="11" t="s">
        <v>85</v>
      </c>
      <c r="AW1002" s="11" t="s">
        <v>31</v>
      </c>
      <c r="AX1002" s="11" t="s">
        <v>6</v>
      </c>
      <c r="AY1002" s="145" t="s">
        <v>159</v>
      </c>
    </row>
    <row r="1003" spans="2:65" s="9" customFormat="1" ht="25.9" customHeight="1">
      <c r="B1003" s="112"/>
      <c r="D1003" s="113" t="s">
        <v>75</v>
      </c>
      <c r="E1003" s="114" t="s">
        <v>1182</v>
      </c>
      <c r="F1003" s="114" t="s">
        <v>1183</v>
      </c>
      <c r="I1003" s="115"/>
      <c r="J1003" s="116">
        <f>BK1003</f>
        <v>0</v>
      </c>
      <c r="L1003" s="112"/>
      <c r="M1003" s="117"/>
      <c r="P1003" s="118">
        <f>SUM(P1004:P1009)</f>
        <v>0</v>
      </c>
      <c r="R1003" s="118">
        <f>SUM(R1004:R1009)</f>
        <v>0</v>
      </c>
      <c r="T1003" s="119">
        <f>SUM(T1004:T1009)</f>
        <v>0</v>
      </c>
      <c r="AR1003" s="113" t="s">
        <v>6</v>
      </c>
      <c r="AT1003" s="120" t="s">
        <v>75</v>
      </c>
      <c r="AU1003" s="120" t="s">
        <v>76</v>
      </c>
      <c r="AY1003" s="113" t="s">
        <v>159</v>
      </c>
      <c r="BK1003" s="121">
        <f>SUM(BK1004:BK1009)</f>
        <v>0</v>
      </c>
    </row>
    <row r="1004" spans="2:65" s="1" customFormat="1" ht="21.75" customHeight="1">
      <c r="B1004" s="122"/>
      <c r="C1004" s="123" t="s">
        <v>1184</v>
      </c>
      <c r="D1004" s="123" t="s">
        <v>160</v>
      </c>
      <c r="E1004" s="124" t="s">
        <v>1185</v>
      </c>
      <c r="F1004" s="125" t="s">
        <v>1186</v>
      </c>
      <c r="G1004" s="126" t="s">
        <v>291</v>
      </c>
      <c r="H1004" s="127">
        <v>28.6</v>
      </c>
      <c r="I1004" s="128"/>
      <c r="J1004" s="129">
        <f>ROUND(I1004*H1004,0)</f>
        <v>0</v>
      </c>
      <c r="K1004" s="130"/>
      <c r="L1004" s="29"/>
      <c r="M1004" s="131" t="s">
        <v>1</v>
      </c>
      <c r="N1004" s="132" t="s">
        <v>41</v>
      </c>
      <c r="P1004" s="133">
        <f>O1004*H1004</f>
        <v>0</v>
      </c>
      <c r="Q1004" s="133">
        <v>0</v>
      </c>
      <c r="R1004" s="133">
        <f>Q1004*H1004</f>
        <v>0</v>
      </c>
      <c r="S1004" s="133">
        <v>0</v>
      </c>
      <c r="T1004" s="134">
        <f>S1004*H1004</f>
        <v>0</v>
      </c>
      <c r="AR1004" s="135" t="s">
        <v>164</v>
      </c>
      <c r="AT1004" s="135" t="s">
        <v>160</v>
      </c>
      <c r="AU1004" s="135" t="s">
        <v>6</v>
      </c>
      <c r="AY1004" s="15" t="s">
        <v>159</v>
      </c>
      <c r="BE1004" s="136">
        <f>IF(N1004="základní",J1004,0)</f>
        <v>0</v>
      </c>
      <c r="BF1004" s="136">
        <f>IF(N1004="snížená",J1004,0)</f>
        <v>0</v>
      </c>
      <c r="BG1004" s="136">
        <f>IF(N1004="zákl. přenesená",J1004,0)</f>
        <v>0</v>
      </c>
      <c r="BH1004" s="136">
        <f>IF(N1004="sníž. přenesená",J1004,0)</f>
        <v>0</v>
      </c>
      <c r="BI1004" s="136">
        <f>IF(N1004="nulová",J1004,0)</f>
        <v>0</v>
      </c>
      <c r="BJ1004" s="15" t="s">
        <v>6</v>
      </c>
      <c r="BK1004" s="136">
        <f>ROUND(I1004*H1004,0)</f>
        <v>0</v>
      </c>
      <c r="BL1004" s="15" t="s">
        <v>164</v>
      </c>
      <c r="BM1004" s="135" t="s">
        <v>1187</v>
      </c>
    </row>
    <row r="1005" spans="2:65" s="11" customFormat="1">
      <c r="B1005" s="144"/>
      <c r="D1005" s="138" t="s">
        <v>166</v>
      </c>
      <c r="E1005" s="145" t="s">
        <v>1</v>
      </c>
      <c r="F1005" s="146" t="s">
        <v>1188</v>
      </c>
      <c r="H1005" s="147">
        <v>28.6</v>
      </c>
      <c r="I1005" s="148"/>
      <c r="L1005" s="144"/>
      <c r="M1005" s="149"/>
      <c r="T1005" s="150"/>
      <c r="AT1005" s="145" t="s">
        <v>166</v>
      </c>
      <c r="AU1005" s="145" t="s">
        <v>6</v>
      </c>
      <c r="AV1005" s="11" t="s">
        <v>85</v>
      </c>
      <c r="AW1005" s="11" t="s">
        <v>31</v>
      </c>
      <c r="AX1005" s="11" t="s">
        <v>6</v>
      </c>
      <c r="AY1005" s="145" t="s">
        <v>159</v>
      </c>
    </row>
    <row r="1006" spans="2:65" s="1" customFormat="1" ht="16.5" customHeight="1">
      <c r="B1006" s="122"/>
      <c r="C1006" s="123" t="s">
        <v>1189</v>
      </c>
      <c r="D1006" s="123" t="s">
        <v>160</v>
      </c>
      <c r="E1006" s="124" t="s">
        <v>1190</v>
      </c>
      <c r="F1006" s="125" t="s">
        <v>1191</v>
      </c>
      <c r="G1006" s="126" t="s">
        <v>291</v>
      </c>
      <c r="H1006" s="127">
        <v>9</v>
      </c>
      <c r="I1006" s="128"/>
      <c r="J1006" s="129">
        <f>ROUND(I1006*H1006,0)</f>
        <v>0</v>
      </c>
      <c r="K1006" s="130"/>
      <c r="L1006" s="29"/>
      <c r="M1006" s="131" t="s">
        <v>1</v>
      </c>
      <c r="N1006" s="132" t="s">
        <v>41</v>
      </c>
      <c r="P1006" s="133">
        <f>O1006*H1006</f>
        <v>0</v>
      </c>
      <c r="Q1006" s="133">
        <v>0</v>
      </c>
      <c r="R1006" s="133">
        <f>Q1006*H1006</f>
        <v>0</v>
      </c>
      <c r="S1006" s="133">
        <v>0</v>
      </c>
      <c r="T1006" s="134">
        <f>S1006*H1006</f>
        <v>0</v>
      </c>
      <c r="AR1006" s="135" t="s">
        <v>164</v>
      </c>
      <c r="AT1006" s="135" t="s">
        <v>160</v>
      </c>
      <c r="AU1006" s="135" t="s">
        <v>6</v>
      </c>
      <c r="AY1006" s="15" t="s">
        <v>159</v>
      </c>
      <c r="BE1006" s="136">
        <f>IF(N1006="základní",J1006,0)</f>
        <v>0</v>
      </c>
      <c r="BF1006" s="136">
        <f>IF(N1006="snížená",J1006,0)</f>
        <v>0</v>
      </c>
      <c r="BG1006" s="136">
        <f>IF(N1006="zákl. přenesená",J1006,0)</f>
        <v>0</v>
      </c>
      <c r="BH1006" s="136">
        <f>IF(N1006="sníž. přenesená",J1006,0)</f>
        <v>0</v>
      </c>
      <c r="BI1006" s="136">
        <f>IF(N1006="nulová",J1006,0)</f>
        <v>0</v>
      </c>
      <c r="BJ1006" s="15" t="s">
        <v>6</v>
      </c>
      <c r="BK1006" s="136">
        <f>ROUND(I1006*H1006,0)</f>
        <v>0</v>
      </c>
      <c r="BL1006" s="15" t="s">
        <v>164</v>
      </c>
      <c r="BM1006" s="135" t="s">
        <v>1192</v>
      </c>
    </row>
    <row r="1007" spans="2:65" s="11" customFormat="1">
      <c r="B1007" s="144"/>
      <c r="D1007" s="138" t="s">
        <v>166</v>
      </c>
      <c r="E1007" s="145" t="s">
        <v>1</v>
      </c>
      <c r="F1007" s="146" t="s">
        <v>262</v>
      </c>
      <c r="H1007" s="147">
        <v>9</v>
      </c>
      <c r="I1007" s="148"/>
      <c r="L1007" s="144"/>
      <c r="M1007" s="149"/>
      <c r="T1007" s="150"/>
      <c r="AT1007" s="145" t="s">
        <v>166</v>
      </c>
      <c r="AU1007" s="145" t="s">
        <v>6</v>
      </c>
      <c r="AV1007" s="11" t="s">
        <v>85</v>
      </c>
      <c r="AW1007" s="11" t="s">
        <v>31</v>
      </c>
      <c r="AX1007" s="11" t="s">
        <v>6</v>
      </c>
      <c r="AY1007" s="145" t="s">
        <v>159</v>
      </c>
    </row>
    <row r="1008" spans="2:65" s="1" customFormat="1" ht="16.5" customHeight="1">
      <c r="B1008" s="122"/>
      <c r="C1008" s="123" t="s">
        <v>1193</v>
      </c>
      <c r="D1008" s="123" t="s">
        <v>160</v>
      </c>
      <c r="E1008" s="124" t="s">
        <v>1194</v>
      </c>
      <c r="F1008" s="125" t="s">
        <v>1195</v>
      </c>
      <c r="G1008" s="126" t="s">
        <v>291</v>
      </c>
      <c r="H1008" s="127">
        <v>16</v>
      </c>
      <c r="I1008" s="128"/>
      <c r="J1008" s="129">
        <f>ROUND(I1008*H1008,0)</f>
        <v>0</v>
      </c>
      <c r="K1008" s="130"/>
      <c r="L1008" s="29"/>
      <c r="M1008" s="131" t="s">
        <v>1</v>
      </c>
      <c r="N1008" s="132" t="s">
        <v>41</v>
      </c>
      <c r="P1008" s="133">
        <f>O1008*H1008</f>
        <v>0</v>
      </c>
      <c r="Q1008" s="133">
        <v>0</v>
      </c>
      <c r="R1008" s="133">
        <f>Q1008*H1008</f>
        <v>0</v>
      </c>
      <c r="S1008" s="133">
        <v>0</v>
      </c>
      <c r="T1008" s="134">
        <f>S1008*H1008</f>
        <v>0</v>
      </c>
      <c r="AR1008" s="135" t="s">
        <v>164</v>
      </c>
      <c r="AT1008" s="135" t="s">
        <v>160</v>
      </c>
      <c r="AU1008" s="135" t="s">
        <v>6</v>
      </c>
      <c r="AY1008" s="15" t="s">
        <v>159</v>
      </c>
      <c r="BE1008" s="136">
        <f>IF(N1008="základní",J1008,0)</f>
        <v>0</v>
      </c>
      <c r="BF1008" s="136">
        <f>IF(N1008="snížená",J1008,0)</f>
        <v>0</v>
      </c>
      <c r="BG1008" s="136">
        <f>IF(N1008="zákl. přenesená",J1008,0)</f>
        <v>0</v>
      </c>
      <c r="BH1008" s="136">
        <f>IF(N1008="sníž. přenesená",J1008,0)</f>
        <v>0</v>
      </c>
      <c r="BI1008" s="136">
        <f>IF(N1008="nulová",J1008,0)</f>
        <v>0</v>
      </c>
      <c r="BJ1008" s="15" t="s">
        <v>6</v>
      </c>
      <c r="BK1008" s="136">
        <f>ROUND(I1008*H1008,0)</f>
        <v>0</v>
      </c>
      <c r="BL1008" s="15" t="s">
        <v>164</v>
      </c>
      <c r="BM1008" s="135" t="s">
        <v>1196</v>
      </c>
    </row>
    <row r="1009" spans="2:65" s="11" customFormat="1">
      <c r="B1009" s="144"/>
      <c r="D1009" s="138" t="s">
        <v>166</v>
      </c>
      <c r="E1009" s="145" t="s">
        <v>1</v>
      </c>
      <c r="F1009" s="146" t="s">
        <v>1197</v>
      </c>
      <c r="H1009" s="147">
        <v>16</v>
      </c>
      <c r="I1009" s="148"/>
      <c r="L1009" s="144"/>
      <c r="M1009" s="149"/>
      <c r="T1009" s="150"/>
      <c r="AT1009" s="145" t="s">
        <v>166</v>
      </c>
      <c r="AU1009" s="145" t="s">
        <v>6</v>
      </c>
      <c r="AV1009" s="11" t="s">
        <v>85</v>
      </c>
      <c r="AW1009" s="11" t="s">
        <v>31</v>
      </c>
      <c r="AX1009" s="11" t="s">
        <v>6</v>
      </c>
      <c r="AY1009" s="145" t="s">
        <v>159</v>
      </c>
    </row>
    <row r="1010" spans="2:65" s="9" customFormat="1" ht="25.9" customHeight="1">
      <c r="B1010" s="112"/>
      <c r="D1010" s="113" t="s">
        <v>75</v>
      </c>
      <c r="E1010" s="114" t="s">
        <v>1198</v>
      </c>
      <c r="F1010" s="114" t="s">
        <v>1199</v>
      </c>
      <c r="I1010" s="115"/>
      <c r="J1010" s="116">
        <f>BK1010</f>
        <v>0</v>
      </c>
      <c r="L1010" s="112"/>
      <c r="M1010" s="117"/>
      <c r="P1010" s="118">
        <f>SUM(P1011:P1054)</f>
        <v>0</v>
      </c>
      <c r="R1010" s="118">
        <f>SUM(R1011:R1054)</f>
        <v>1.2252273</v>
      </c>
      <c r="T1010" s="119">
        <f>SUM(T1011:T1054)</f>
        <v>2.72781E-2</v>
      </c>
      <c r="AR1010" s="113" t="s">
        <v>6</v>
      </c>
      <c r="AT1010" s="120" t="s">
        <v>75</v>
      </c>
      <c r="AU1010" s="120" t="s">
        <v>76</v>
      </c>
      <c r="AY1010" s="113" t="s">
        <v>159</v>
      </c>
      <c r="BK1010" s="121">
        <f>SUM(BK1011:BK1054)</f>
        <v>0</v>
      </c>
    </row>
    <row r="1011" spans="2:65" s="1" customFormat="1" ht="16.5" customHeight="1">
      <c r="B1011" s="122"/>
      <c r="C1011" s="123" t="s">
        <v>1200</v>
      </c>
      <c r="D1011" s="123" t="s">
        <v>160</v>
      </c>
      <c r="E1011" s="124" t="s">
        <v>1201</v>
      </c>
      <c r="F1011" s="125" t="s">
        <v>1202</v>
      </c>
      <c r="G1011" s="126" t="s">
        <v>179</v>
      </c>
      <c r="H1011" s="127">
        <v>379.4</v>
      </c>
      <c r="I1011" s="128"/>
      <c r="J1011" s="129">
        <f>ROUND(I1011*H1011,0)</f>
        <v>0</v>
      </c>
      <c r="K1011" s="130"/>
      <c r="L1011" s="29"/>
      <c r="M1011" s="131" t="s">
        <v>1</v>
      </c>
      <c r="N1011" s="132" t="s">
        <v>41</v>
      </c>
      <c r="P1011" s="133">
        <f>O1011*H1011</f>
        <v>0</v>
      </c>
      <c r="Q1011" s="133">
        <v>0</v>
      </c>
      <c r="R1011" s="133">
        <f>Q1011*H1011</f>
        <v>0</v>
      </c>
      <c r="S1011" s="133">
        <v>3.0000000000000001E-5</v>
      </c>
      <c r="T1011" s="134">
        <f>S1011*H1011</f>
        <v>1.1382E-2</v>
      </c>
      <c r="AR1011" s="135" t="s">
        <v>164</v>
      </c>
      <c r="AT1011" s="135" t="s">
        <v>160</v>
      </c>
      <c r="AU1011" s="135" t="s">
        <v>6</v>
      </c>
      <c r="AY1011" s="15" t="s">
        <v>159</v>
      </c>
      <c r="BE1011" s="136">
        <f>IF(N1011="základní",J1011,0)</f>
        <v>0</v>
      </c>
      <c r="BF1011" s="136">
        <f>IF(N1011="snížená",J1011,0)</f>
        <v>0</v>
      </c>
      <c r="BG1011" s="136">
        <f>IF(N1011="zákl. přenesená",J1011,0)</f>
        <v>0</v>
      </c>
      <c r="BH1011" s="136">
        <f>IF(N1011="sníž. přenesená",J1011,0)</f>
        <v>0</v>
      </c>
      <c r="BI1011" s="136">
        <f>IF(N1011="nulová",J1011,0)</f>
        <v>0</v>
      </c>
      <c r="BJ1011" s="15" t="s">
        <v>6</v>
      </c>
      <c r="BK1011" s="136">
        <f>ROUND(I1011*H1011,0)</f>
        <v>0</v>
      </c>
      <c r="BL1011" s="15" t="s">
        <v>164</v>
      </c>
      <c r="BM1011" s="135" t="s">
        <v>1203</v>
      </c>
    </row>
    <row r="1012" spans="2:65" s="10" customFormat="1">
      <c r="B1012" s="137"/>
      <c r="D1012" s="138" t="s">
        <v>166</v>
      </c>
      <c r="E1012" s="139" t="s">
        <v>1</v>
      </c>
      <c r="F1012" s="140" t="s">
        <v>167</v>
      </c>
      <c r="H1012" s="139" t="s">
        <v>1</v>
      </c>
      <c r="I1012" s="141"/>
      <c r="L1012" s="137"/>
      <c r="M1012" s="142"/>
      <c r="T1012" s="143"/>
      <c r="AT1012" s="139" t="s">
        <v>166</v>
      </c>
      <c r="AU1012" s="139" t="s">
        <v>6</v>
      </c>
      <c r="AV1012" s="10" t="s">
        <v>6</v>
      </c>
      <c r="AW1012" s="10" t="s">
        <v>31</v>
      </c>
      <c r="AX1012" s="10" t="s">
        <v>76</v>
      </c>
      <c r="AY1012" s="139" t="s">
        <v>159</v>
      </c>
    </row>
    <row r="1013" spans="2:65" s="11" customFormat="1">
      <c r="B1013" s="144"/>
      <c r="D1013" s="138" t="s">
        <v>166</v>
      </c>
      <c r="E1013" s="145" t="s">
        <v>1</v>
      </c>
      <c r="F1013" s="146" t="s">
        <v>1204</v>
      </c>
      <c r="H1013" s="147">
        <v>146</v>
      </c>
      <c r="I1013" s="148"/>
      <c r="L1013" s="144"/>
      <c r="M1013" s="149"/>
      <c r="T1013" s="150"/>
      <c r="AT1013" s="145" t="s">
        <v>166</v>
      </c>
      <c r="AU1013" s="145" t="s">
        <v>6</v>
      </c>
      <c r="AV1013" s="11" t="s">
        <v>85</v>
      </c>
      <c r="AW1013" s="11" t="s">
        <v>31</v>
      </c>
      <c r="AX1013" s="11" t="s">
        <v>76</v>
      </c>
      <c r="AY1013" s="145" t="s">
        <v>159</v>
      </c>
    </row>
    <row r="1014" spans="2:65" s="10" customFormat="1">
      <c r="B1014" s="137"/>
      <c r="D1014" s="138" t="s">
        <v>166</v>
      </c>
      <c r="E1014" s="139" t="s">
        <v>1</v>
      </c>
      <c r="F1014" s="140" t="s">
        <v>169</v>
      </c>
      <c r="H1014" s="139" t="s">
        <v>1</v>
      </c>
      <c r="I1014" s="141"/>
      <c r="L1014" s="137"/>
      <c r="M1014" s="142"/>
      <c r="T1014" s="143"/>
      <c r="AT1014" s="139" t="s">
        <v>166</v>
      </c>
      <c r="AU1014" s="139" t="s">
        <v>6</v>
      </c>
      <c r="AV1014" s="10" t="s">
        <v>6</v>
      </c>
      <c r="AW1014" s="10" t="s">
        <v>31</v>
      </c>
      <c r="AX1014" s="10" t="s">
        <v>76</v>
      </c>
      <c r="AY1014" s="139" t="s">
        <v>159</v>
      </c>
    </row>
    <row r="1015" spans="2:65" s="11" customFormat="1">
      <c r="B1015" s="144"/>
      <c r="D1015" s="138" t="s">
        <v>166</v>
      </c>
      <c r="E1015" s="145" t="s">
        <v>1</v>
      </c>
      <c r="F1015" s="146" t="s">
        <v>625</v>
      </c>
      <c r="H1015" s="147">
        <v>233.4</v>
      </c>
      <c r="I1015" s="148"/>
      <c r="L1015" s="144"/>
      <c r="M1015" s="149"/>
      <c r="T1015" s="150"/>
      <c r="AT1015" s="145" t="s">
        <v>166</v>
      </c>
      <c r="AU1015" s="145" t="s">
        <v>6</v>
      </c>
      <c r="AV1015" s="11" t="s">
        <v>85</v>
      </c>
      <c r="AW1015" s="11" t="s">
        <v>31</v>
      </c>
      <c r="AX1015" s="11" t="s">
        <v>76</v>
      </c>
      <c r="AY1015" s="145" t="s">
        <v>159</v>
      </c>
    </row>
    <row r="1016" spans="2:65" s="12" customFormat="1">
      <c r="B1016" s="151"/>
      <c r="D1016" s="138" t="s">
        <v>166</v>
      </c>
      <c r="E1016" s="152" t="s">
        <v>1</v>
      </c>
      <c r="F1016" s="153" t="s">
        <v>171</v>
      </c>
      <c r="H1016" s="154">
        <v>379.4</v>
      </c>
      <c r="I1016" s="155"/>
      <c r="L1016" s="151"/>
      <c r="M1016" s="156"/>
      <c r="T1016" s="157"/>
      <c r="AT1016" s="152" t="s">
        <v>166</v>
      </c>
      <c r="AU1016" s="152" t="s">
        <v>6</v>
      </c>
      <c r="AV1016" s="12" t="s">
        <v>164</v>
      </c>
      <c r="AW1016" s="12" t="s">
        <v>31</v>
      </c>
      <c r="AX1016" s="12" t="s">
        <v>6</v>
      </c>
      <c r="AY1016" s="152" t="s">
        <v>159</v>
      </c>
    </row>
    <row r="1017" spans="2:65" s="1" customFormat="1" ht="16.5" customHeight="1">
      <c r="B1017" s="122"/>
      <c r="C1017" s="161" t="s">
        <v>1205</v>
      </c>
      <c r="D1017" s="161" t="s">
        <v>707</v>
      </c>
      <c r="E1017" s="162" t="s">
        <v>1206</v>
      </c>
      <c r="F1017" s="163" t="s">
        <v>1207</v>
      </c>
      <c r="G1017" s="164" t="s">
        <v>179</v>
      </c>
      <c r="H1017" s="165">
        <v>436.31</v>
      </c>
      <c r="I1017" s="166"/>
      <c r="J1017" s="167">
        <f>ROUND(I1017*H1017,0)</f>
        <v>0</v>
      </c>
      <c r="K1017" s="168"/>
      <c r="L1017" s="169"/>
      <c r="M1017" s="170" t="s">
        <v>1</v>
      </c>
      <c r="N1017" s="171" t="s">
        <v>41</v>
      </c>
      <c r="P1017" s="133">
        <f>O1017*H1017</f>
        <v>0</v>
      </c>
      <c r="Q1017" s="133">
        <v>2.0000000000000001E-4</v>
      </c>
      <c r="R1017" s="133">
        <f>Q1017*H1017</f>
        <v>8.7262000000000006E-2</v>
      </c>
      <c r="S1017" s="133">
        <v>0</v>
      </c>
      <c r="T1017" s="134">
        <f>S1017*H1017</f>
        <v>0</v>
      </c>
      <c r="AR1017" s="135" t="s">
        <v>200</v>
      </c>
      <c r="AT1017" s="135" t="s">
        <v>707</v>
      </c>
      <c r="AU1017" s="135" t="s">
        <v>6</v>
      </c>
      <c r="AY1017" s="15" t="s">
        <v>159</v>
      </c>
      <c r="BE1017" s="136">
        <f>IF(N1017="základní",J1017,0)</f>
        <v>0</v>
      </c>
      <c r="BF1017" s="136">
        <f>IF(N1017="snížená",J1017,0)</f>
        <v>0</v>
      </c>
      <c r="BG1017" s="136">
        <f>IF(N1017="zákl. přenesená",J1017,0)</f>
        <v>0</v>
      </c>
      <c r="BH1017" s="136">
        <f>IF(N1017="sníž. přenesená",J1017,0)</f>
        <v>0</v>
      </c>
      <c r="BI1017" s="136">
        <f>IF(N1017="nulová",J1017,0)</f>
        <v>0</v>
      </c>
      <c r="BJ1017" s="15" t="s">
        <v>6</v>
      </c>
      <c r="BK1017" s="136">
        <f>ROUND(I1017*H1017,0)</f>
        <v>0</v>
      </c>
      <c r="BL1017" s="15" t="s">
        <v>164</v>
      </c>
      <c r="BM1017" s="135" t="s">
        <v>1208</v>
      </c>
    </row>
    <row r="1018" spans="2:65" s="11" customFormat="1">
      <c r="B1018" s="144"/>
      <c r="D1018" s="138" t="s">
        <v>166</v>
      </c>
      <c r="E1018" s="145" t="s">
        <v>1</v>
      </c>
      <c r="F1018" s="146" t="s">
        <v>1209</v>
      </c>
      <c r="H1018" s="147">
        <v>436.31</v>
      </c>
      <c r="I1018" s="148"/>
      <c r="L1018" s="144"/>
      <c r="M1018" s="149"/>
      <c r="T1018" s="150"/>
      <c r="AT1018" s="145" t="s">
        <v>166</v>
      </c>
      <c r="AU1018" s="145" t="s">
        <v>6</v>
      </c>
      <c r="AV1018" s="11" t="s">
        <v>85</v>
      </c>
      <c r="AW1018" s="11" t="s">
        <v>31</v>
      </c>
      <c r="AX1018" s="11" t="s">
        <v>6</v>
      </c>
      <c r="AY1018" s="145" t="s">
        <v>159</v>
      </c>
    </row>
    <row r="1019" spans="2:65" s="1" customFormat="1" ht="21.75" customHeight="1">
      <c r="B1019" s="122"/>
      <c r="C1019" s="123" t="s">
        <v>1210</v>
      </c>
      <c r="D1019" s="123" t="s">
        <v>160</v>
      </c>
      <c r="E1019" s="124" t="s">
        <v>1211</v>
      </c>
      <c r="F1019" s="125" t="s">
        <v>1212</v>
      </c>
      <c r="G1019" s="126" t="s">
        <v>179</v>
      </c>
      <c r="H1019" s="127">
        <v>360</v>
      </c>
      <c r="I1019" s="128"/>
      <c r="J1019" s="129">
        <f>ROUND(I1019*H1019,0)</f>
        <v>0</v>
      </c>
      <c r="K1019" s="130"/>
      <c r="L1019" s="29"/>
      <c r="M1019" s="131" t="s">
        <v>1</v>
      </c>
      <c r="N1019" s="132" t="s">
        <v>41</v>
      </c>
      <c r="P1019" s="133">
        <f>O1019*H1019</f>
        <v>0</v>
      </c>
      <c r="Q1019" s="133">
        <v>0</v>
      </c>
      <c r="R1019" s="133">
        <f>Q1019*H1019</f>
        <v>0</v>
      </c>
      <c r="S1019" s="133">
        <v>3.0000000000000001E-5</v>
      </c>
      <c r="T1019" s="134">
        <f>S1019*H1019</f>
        <v>1.0800000000000001E-2</v>
      </c>
      <c r="AR1019" s="135" t="s">
        <v>164</v>
      </c>
      <c r="AT1019" s="135" t="s">
        <v>160</v>
      </c>
      <c r="AU1019" s="135" t="s">
        <v>6</v>
      </c>
      <c r="AY1019" s="15" t="s">
        <v>159</v>
      </c>
      <c r="BE1019" s="136">
        <f>IF(N1019="základní",J1019,0)</f>
        <v>0</v>
      </c>
      <c r="BF1019" s="136">
        <f>IF(N1019="snížená",J1019,0)</f>
        <v>0</v>
      </c>
      <c r="BG1019" s="136">
        <f>IF(N1019="zákl. přenesená",J1019,0)</f>
        <v>0</v>
      </c>
      <c r="BH1019" s="136">
        <f>IF(N1019="sníž. přenesená",J1019,0)</f>
        <v>0</v>
      </c>
      <c r="BI1019" s="136">
        <f>IF(N1019="nulová",J1019,0)</f>
        <v>0</v>
      </c>
      <c r="BJ1019" s="15" t="s">
        <v>6</v>
      </c>
      <c r="BK1019" s="136">
        <f>ROUND(I1019*H1019,0)</f>
        <v>0</v>
      </c>
      <c r="BL1019" s="15" t="s">
        <v>164</v>
      </c>
      <c r="BM1019" s="135" t="s">
        <v>1213</v>
      </c>
    </row>
    <row r="1020" spans="2:65" s="11" customFormat="1">
      <c r="B1020" s="144"/>
      <c r="D1020" s="138" t="s">
        <v>166</v>
      </c>
      <c r="E1020" s="145" t="s">
        <v>1</v>
      </c>
      <c r="F1020" s="146" t="s">
        <v>1214</v>
      </c>
      <c r="H1020" s="147">
        <v>360</v>
      </c>
      <c r="I1020" s="148"/>
      <c r="L1020" s="144"/>
      <c r="M1020" s="149"/>
      <c r="T1020" s="150"/>
      <c r="AT1020" s="145" t="s">
        <v>166</v>
      </c>
      <c r="AU1020" s="145" t="s">
        <v>6</v>
      </c>
      <c r="AV1020" s="11" t="s">
        <v>85</v>
      </c>
      <c r="AW1020" s="11" t="s">
        <v>31</v>
      </c>
      <c r="AX1020" s="11" t="s">
        <v>6</v>
      </c>
      <c r="AY1020" s="145" t="s">
        <v>159</v>
      </c>
    </row>
    <row r="1021" spans="2:65" s="1" customFormat="1" ht="16.5" customHeight="1">
      <c r="B1021" s="122"/>
      <c r="C1021" s="161" t="s">
        <v>1215</v>
      </c>
      <c r="D1021" s="161" t="s">
        <v>707</v>
      </c>
      <c r="E1021" s="162" t="s">
        <v>1206</v>
      </c>
      <c r="F1021" s="163" t="s">
        <v>1207</v>
      </c>
      <c r="G1021" s="164" t="s">
        <v>179</v>
      </c>
      <c r="H1021" s="165">
        <v>414</v>
      </c>
      <c r="I1021" s="166"/>
      <c r="J1021" s="167">
        <f>ROUND(I1021*H1021,0)</f>
        <v>0</v>
      </c>
      <c r="K1021" s="168"/>
      <c r="L1021" s="169"/>
      <c r="M1021" s="170" t="s">
        <v>1</v>
      </c>
      <c r="N1021" s="171" t="s">
        <v>41</v>
      </c>
      <c r="P1021" s="133">
        <f>O1021*H1021</f>
        <v>0</v>
      </c>
      <c r="Q1021" s="133">
        <v>2.0000000000000001E-4</v>
      </c>
      <c r="R1021" s="133">
        <f>Q1021*H1021</f>
        <v>8.2799999999999999E-2</v>
      </c>
      <c r="S1021" s="133">
        <v>0</v>
      </c>
      <c r="T1021" s="134">
        <f>S1021*H1021</f>
        <v>0</v>
      </c>
      <c r="AR1021" s="135" t="s">
        <v>200</v>
      </c>
      <c r="AT1021" s="135" t="s">
        <v>707</v>
      </c>
      <c r="AU1021" s="135" t="s">
        <v>6</v>
      </c>
      <c r="AY1021" s="15" t="s">
        <v>159</v>
      </c>
      <c r="BE1021" s="136">
        <f>IF(N1021="základní",J1021,0)</f>
        <v>0</v>
      </c>
      <c r="BF1021" s="136">
        <f>IF(N1021="snížená",J1021,0)</f>
        <v>0</v>
      </c>
      <c r="BG1021" s="136">
        <f>IF(N1021="zákl. přenesená",J1021,0)</f>
        <v>0</v>
      </c>
      <c r="BH1021" s="136">
        <f>IF(N1021="sníž. přenesená",J1021,0)</f>
        <v>0</v>
      </c>
      <c r="BI1021" s="136">
        <f>IF(N1021="nulová",J1021,0)</f>
        <v>0</v>
      </c>
      <c r="BJ1021" s="15" t="s">
        <v>6</v>
      </c>
      <c r="BK1021" s="136">
        <f>ROUND(I1021*H1021,0)</f>
        <v>0</v>
      </c>
      <c r="BL1021" s="15" t="s">
        <v>164</v>
      </c>
      <c r="BM1021" s="135" t="s">
        <v>1216</v>
      </c>
    </row>
    <row r="1022" spans="2:65" s="11" customFormat="1">
      <c r="B1022" s="144"/>
      <c r="D1022" s="138" t="s">
        <v>166</v>
      </c>
      <c r="E1022" s="145" t="s">
        <v>1</v>
      </c>
      <c r="F1022" s="146" t="s">
        <v>1217</v>
      </c>
      <c r="H1022" s="147">
        <v>414</v>
      </c>
      <c r="I1022" s="148"/>
      <c r="L1022" s="144"/>
      <c r="M1022" s="149"/>
      <c r="T1022" s="150"/>
      <c r="AT1022" s="145" t="s">
        <v>166</v>
      </c>
      <c r="AU1022" s="145" t="s">
        <v>6</v>
      </c>
      <c r="AV1022" s="11" t="s">
        <v>85</v>
      </c>
      <c r="AW1022" s="11" t="s">
        <v>31</v>
      </c>
      <c r="AX1022" s="11" t="s">
        <v>6</v>
      </c>
      <c r="AY1022" s="145" t="s">
        <v>159</v>
      </c>
    </row>
    <row r="1023" spans="2:65" s="1" customFormat="1" ht="16.5" customHeight="1">
      <c r="B1023" s="122"/>
      <c r="C1023" s="123" t="s">
        <v>1218</v>
      </c>
      <c r="D1023" s="123" t="s">
        <v>160</v>
      </c>
      <c r="E1023" s="124" t="s">
        <v>1219</v>
      </c>
      <c r="F1023" s="125" t="s">
        <v>1220</v>
      </c>
      <c r="G1023" s="126" t="s">
        <v>179</v>
      </c>
      <c r="H1023" s="127">
        <v>169.87</v>
      </c>
      <c r="I1023" s="128"/>
      <c r="J1023" s="129">
        <f>ROUND(I1023*H1023,0)</f>
        <v>0</v>
      </c>
      <c r="K1023" s="130"/>
      <c r="L1023" s="29"/>
      <c r="M1023" s="131" t="s">
        <v>1</v>
      </c>
      <c r="N1023" s="132" t="s">
        <v>41</v>
      </c>
      <c r="P1023" s="133">
        <f>O1023*H1023</f>
        <v>0</v>
      </c>
      <c r="Q1023" s="133">
        <v>0</v>
      </c>
      <c r="R1023" s="133">
        <f>Q1023*H1023</f>
        <v>0</v>
      </c>
      <c r="S1023" s="133">
        <v>3.0000000000000001E-5</v>
      </c>
      <c r="T1023" s="134">
        <f>S1023*H1023</f>
        <v>5.0961000000000001E-3</v>
      </c>
      <c r="AR1023" s="135" t="s">
        <v>164</v>
      </c>
      <c r="AT1023" s="135" t="s">
        <v>160</v>
      </c>
      <c r="AU1023" s="135" t="s">
        <v>6</v>
      </c>
      <c r="AY1023" s="15" t="s">
        <v>159</v>
      </c>
      <c r="BE1023" s="136">
        <f>IF(N1023="základní",J1023,0)</f>
        <v>0</v>
      </c>
      <c r="BF1023" s="136">
        <f>IF(N1023="snížená",J1023,0)</f>
        <v>0</v>
      </c>
      <c r="BG1023" s="136">
        <f>IF(N1023="zákl. přenesená",J1023,0)</f>
        <v>0</v>
      </c>
      <c r="BH1023" s="136">
        <f>IF(N1023="sníž. přenesená",J1023,0)</f>
        <v>0</v>
      </c>
      <c r="BI1023" s="136">
        <f>IF(N1023="nulová",J1023,0)</f>
        <v>0</v>
      </c>
      <c r="BJ1023" s="15" t="s">
        <v>6</v>
      </c>
      <c r="BK1023" s="136">
        <f>ROUND(I1023*H1023,0)</f>
        <v>0</v>
      </c>
      <c r="BL1023" s="15" t="s">
        <v>164</v>
      </c>
      <c r="BM1023" s="135" t="s">
        <v>1221</v>
      </c>
    </row>
    <row r="1024" spans="2:65" s="10" customFormat="1">
      <c r="B1024" s="137"/>
      <c r="D1024" s="138" t="s">
        <v>166</v>
      </c>
      <c r="E1024" s="139" t="s">
        <v>1</v>
      </c>
      <c r="F1024" s="140" t="s">
        <v>1222</v>
      </c>
      <c r="H1024" s="139" t="s">
        <v>1</v>
      </c>
      <c r="I1024" s="141"/>
      <c r="L1024" s="137"/>
      <c r="M1024" s="142"/>
      <c r="T1024" s="143"/>
      <c r="AT1024" s="139" t="s">
        <v>166</v>
      </c>
      <c r="AU1024" s="139" t="s">
        <v>6</v>
      </c>
      <c r="AV1024" s="10" t="s">
        <v>6</v>
      </c>
      <c r="AW1024" s="10" t="s">
        <v>31</v>
      </c>
      <c r="AX1024" s="10" t="s">
        <v>76</v>
      </c>
      <c r="AY1024" s="139" t="s">
        <v>159</v>
      </c>
    </row>
    <row r="1025" spans="2:65" s="11" customFormat="1">
      <c r="B1025" s="144"/>
      <c r="D1025" s="138" t="s">
        <v>166</v>
      </c>
      <c r="E1025" s="145" t="s">
        <v>1</v>
      </c>
      <c r="F1025" s="146" t="s">
        <v>1223</v>
      </c>
      <c r="H1025" s="147">
        <v>157.27000000000001</v>
      </c>
      <c r="I1025" s="148"/>
      <c r="L1025" s="144"/>
      <c r="M1025" s="149"/>
      <c r="T1025" s="150"/>
      <c r="AT1025" s="145" t="s">
        <v>166</v>
      </c>
      <c r="AU1025" s="145" t="s">
        <v>6</v>
      </c>
      <c r="AV1025" s="11" t="s">
        <v>85</v>
      </c>
      <c r="AW1025" s="11" t="s">
        <v>31</v>
      </c>
      <c r="AX1025" s="11" t="s">
        <v>76</v>
      </c>
      <c r="AY1025" s="145" t="s">
        <v>159</v>
      </c>
    </row>
    <row r="1026" spans="2:65" s="10" customFormat="1">
      <c r="B1026" s="137"/>
      <c r="D1026" s="138" t="s">
        <v>166</v>
      </c>
      <c r="E1026" s="139" t="s">
        <v>1</v>
      </c>
      <c r="F1026" s="140" t="s">
        <v>1224</v>
      </c>
      <c r="H1026" s="139" t="s">
        <v>1</v>
      </c>
      <c r="I1026" s="141"/>
      <c r="L1026" s="137"/>
      <c r="M1026" s="142"/>
      <c r="T1026" s="143"/>
      <c r="AT1026" s="139" t="s">
        <v>166</v>
      </c>
      <c r="AU1026" s="139" t="s">
        <v>6</v>
      </c>
      <c r="AV1026" s="10" t="s">
        <v>6</v>
      </c>
      <c r="AW1026" s="10" t="s">
        <v>31</v>
      </c>
      <c r="AX1026" s="10" t="s">
        <v>76</v>
      </c>
      <c r="AY1026" s="139" t="s">
        <v>159</v>
      </c>
    </row>
    <row r="1027" spans="2:65" s="11" customFormat="1">
      <c r="B1027" s="144"/>
      <c r="D1027" s="138" t="s">
        <v>166</v>
      </c>
      <c r="E1027" s="145" t="s">
        <v>1</v>
      </c>
      <c r="F1027" s="146" t="s">
        <v>1225</v>
      </c>
      <c r="H1027" s="147">
        <v>12.6</v>
      </c>
      <c r="I1027" s="148"/>
      <c r="L1027" s="144"/>
      <c r="M1027" s="149"/>
      <c r="T1027" s="150"/>
      <c r="AT1027" s="145" t="s">
        <v>166</v>
      </c>
      <c r="AU1027" s="145" t="s">
        <v>6</v>
      </c>
      <c r="AV1027" s="11" t="s">
        <v>85</v>
      </c>
      <c r="AW1027" s="11" t="s">
        <v>31</v>
      </c>
      <c r="AX1027" s="11" t="s">
        <v>76</v>
      </c>
      <c r="AY1027" s="145" t="s">
        <v>159</v>
      </c>
    </row>
    <row r="1028" spans="2:65" s="12" customFormat="1">
      <c r="B1028" s="151"/>
      <c r="D1028" s="138" t="s">
        <v>166</v>
      </c>
      <c r="E1028" s="152" t="s">
        <v>1</v>
      </c>
      <c r="F1028" s="153" t="s">
        <v>171</v>
      </c>
      <c r="H1028" s="154">
        <v>169.87</v>
      </c>
      <c r="I1028" s="155"/>
      <c r="L1028" s="151"/>
      <c r="M1028" s="156"/>
      <c r="T1028" s="157"/>
      <c r="AT1028" s="152" t="s">
        <v>166</v>
      </c>
      <c r="AU1028" s="152" t="s">
        <v>6</v>
      </c>
      <c r="AV1028" s="12" t="s">
        <v>164</v>
      </c>
      <c r="AW1028" s="12" t="s">
        <v>31</v>
      </c>
      <c r="AX1028" s="12" t="s">
        <v>6</v>
      </c>
      <c r="AY1028" s="152" t="s">
        <v>159</v>
      </c>
    </row>
    <row r="1029" spans="2:65" s="1" customFormat="1" ht="16.5" customHeight="1">
      <c r="B1029" s="122"/>
      <c r="C1029" s="161" t="s">
        <v>1226</v>
      </c>
      <c r="D1029" s="161" t="s">
        <v>707</v>
      </c>
      <c r="E1029" s="162" t="s">
        <v>1206</v>
      </c>
      <c r="F1029" s="163" t="s">
        <v>1207</v>
      </c>
      <c r="G1029" s="164" t="s">
        <v>179</v>
      </c>
      <c r="H1029" s="165">
        <v>1.05</v>
      </c>
      <c r="I1029" s="166"/>
      <c r="J1029" s="167">
        <f>ROUND(I1029*H1029,0)</f>
        <v>0</v>
      </c>
      <c r="K1029" s="168"/>
      <c r="L1029" s="169"/>
      <c r="M1029" s="170" t="s">
        <v>1</v>
      </c>
      <c r="N1029" s="171" t="s">
        <v>41</v>
      </c>
      <c r="P1029" s="133">
        <f>O1029*H1029</f>
        <v>0</v>
      </c>
      <c r="Q1029" s="133">
        <v>2.0000000000000001E-4</v>
      </c>
      <c r="R1029" s="133">
        <f>Q1029*H1029</f>
        <v>2.1000000000000001E-4</v>
      </c>
      <c r="S1029" s="133">
        <v>0</v>
      </c>
      <c r="T1029" s="134">
        <f>S1029*H1029</f>
        <v>0</v>
      </c>
      <c r="AR1029" s="135" t="s">
        <v>200</v>
      </c>
      <c r="AT1029" s="135" t="s">
        <v>707</v>
      </c>
      <c r="AU1029" s="135" t="s">
        <v>6</v>
      </c>
      <c r="AY1029" s="15" t="s">
        <v>159</v>
      </c>
      <c r="BE1029" s="136">
        <f>IF(N1029="základní",J1029,0)</f>
        <v>0</v>
      </c>
      <c r="BF1029" s="136">
        <f>IF(N1029="snížená",J1029,0)</f>
        <v>0</v>
      </c>
      <c r="BG1029" s="136">
        <f>IF(N1029="zákl. přenesená",J1029,0)</f>
        <v>0</v>
      </c>
      <c r="BH1029" s="136">
        <f>IF(N1029="sníž. přenesená",J1029,0)</f>
        <v>0</v>
      </c>
      <c r="BI1029" s="136">
        <f>IF(N1029="nulová",J1029,0)</f>
        <v>0</v>
      </c>
      <c r="BJ1029" s="15" t="s">
        <v>6</v>
      </c>
      <c r="BK1029" s="136">
        <f>ROUND(I1029*H1029,0)</f>
        <v>0</v>
      </c>
      <c r="BL1029" s="15" t="s">
        <v>164</v>
      </c>
      <c r="BM1029" s="135" t="s">
        <v>1227</v>
      </c>
    </row>
    <row r="1030" spans="2:65" s="11" customFormat="1">
      <c r="B1030" s="144"/>
      <c r="D1030" s="138" t="s">
        <v>166</v>
      </c>
      <c r="F1030" s="146" t="s">
        <v>1228</v>
      </c>
      <c r="H1030" s="147">
        <v>1.05</v>
      </c>
      <c r="I1030" s="148"/>
      <c r="L1030" s="144"/>
      <c r="M1030" s="149"/>
      <c r="T1030" s="150"/>
      <c r="AT1030" s="145" t="s">
        <v>166</v>
      </c>
      <c r="AU1030" s="145" t="s">
        <v>6</v>
      </c>
      <c r="AV1030" s="11" t="s">
        <v>85</v>
      </c>
      <c r="AW1030" s="11" t="s">
        <v>3</v>
      </c>
      <c r="AX1030" s="11" t="s">
        <v>6</v>
      </c>
      <c r="AY1030" s="145" t="s">
        <v>159</v>
      </c>
    </row>
    <row r="1031" spans="2:65" s="1" customFormat="1" ht="16.5" customHeight="1">
      <c r="B1031" s="122"/>
      <c r="C1031" s="123" t="s">
        <v>1229</v>
      </c>
      <c r="D1031" s="123" t="s">
        <v>160</v>
      </c>
      <c r="E1031" s="124" t="s">
        <v>1230</v>
      </c>
      <c r="F1031" s="125" t="s">
        <v>1231</v>
      </c>
      <c r="G1031" s="126" t="s">
        <v>179</v>
      </c>
      <c r="H1031" s="127">
        <v>1309.73</v>
      </c>
      <c r="I1031" s="128"/>
      <c r="J1031" s="129">
        <f>ROUND(I1031*H1031,0)</f>
        <v>0</v>
      </c>
      <c r="K1031" s="130"/>
      <c r="L1031" s="29"/>
      <c r="M1031" s="131" t="s">
        <v>1</v>
      </c>
      <c r="N1031" s="132" t="s">
        <v>41</v>
      </c>
      <c r="P1031" s="133">
        <f>O1031*H1031</f>
        <v>0</v>
      </c>
      <c r="Q1031" s="133">
        <v>2.1000000000000001E-4</v>
      </c>
      <c r="R1031" s="133">
        <f>Q1031*H1031</f>
        <v>0.27504329999999999</v>
      </c>
      <c r="S1031" s="133">
        <v>0</v>
      </c>
      <c r="T1031" s="134">
        <f>S1031*H1031</f>
        <v>0</v>
      </c>
      <c r="AR1031" s="135" t="s">
        <v>164</v>
      </c>
      <c r="AT1031" s="135" t="s">
        <v>160</v>
      </c>
      <c r="AU1031" s="135" t="s">
        <v>6</v>
      </c>
      <c r="AY1031" s="15" t="s">
        <v>159</v>
      </c>
      <c r="BE1031" s="136">
        <f>IF(N1031="základní",J1031,0)</f>
        <v>0</v>
      </c>
      <c r="BF1031" s="136">
        <f>IF(N1031="snížená",J1031,0)</f>
        <v>0</v>
      </c>
      <c r="BG1031" s="136">
        <f>IF(N1031="zákl. přenesená",J1031,0)</f>
        <v>0</v>
      </c>
      <c r="BH1031" s="136">
        <f>IF(N1031="sníž. přenesená",J1031,0)</f>
        <v>0</v>
      </c>
      <c r="BI1031" s="136">
        <f>IF(N1031="nulová",J1031,0)</f>
        <v>0</v>
      </c>
      <c r="BJ1031" s="15" t="s">
        <v>6</v>
      </c>
      <c r="BK1031" s="136">
        <f>ROUND(I1031*H1031,0)</f>
        <v>0</v>
      </c>
      <c r="BL1031" s="15" t="s">
        <v>164</v>
      </c>
      <c r="BM1031" s="135" t="s">
        <v>1232</v>
      </c>
    </row>
    <row r="1032" spans="2:65" s="10" customFormat="1">
      <c r="B1032" s="137"/>
      <c r="D1032" s="138" t="s">
        <v>166</v>
      </c>
      <c r="E1032" s="139" t="s">
        <v>1</v>
      </c>
      <c r="F1032" s="140" t="s">
        <v>1233</v>
      </c>
      <c r="H1032" s="139" t="s">
        <v>1</v>
      </c>
      <c r="I1032" s="141"/>
      <c r="L1032" s="137"/>
      <c r="M1032" s="142"/>
      <c r="T1032" s="143"/>
      <c r="AT1032" s="139" t="s">
        <v>166</v>
      </c>
      <c r="AU1032" s="139" t="s">
        <v>6</v>
      </c>
      <c r="AV1032" s="10" t="s">
        <v>6</v>
      </c>
      <c r="AW1032" s="10" t="s">
        <v>31</v>
      </c>
      <c r="AX1032" s="10" t="s">
        <v>76</v>
      </c>
      <c r="AY1032" s="139" t="s">
        <v>159</v>
      </c>
    </row>
    <row r="1033" spans="2:65" s="11" customFormat="1">
      <c r="B1033" s="144"/>
      <c r="D1033" s="138" t="s">
        <v>166</v>
      </c>
      <c r="E1033" s="145" t="s">
        <v>1</v>
      </c>
      <c r="F1033" s="146" t="s">
        <v>1234</v>
      </c>
      <c r="H1033" s="147">
        <v>524.23</v>
      </c>
      <c r="I1033" s="148"/>
      <c r="L1033" s="144"/>
      <c r="M1033" s="149"/>
      <c r="T1033" s="150"/>
      <c r="AT1033" s="145" t="s">
        <v>166</v>
      </c>
      <c r="AU1033" s="145" t="s">
        <v>6</v>
      </c>
      <c r="AV1033" s="11" t="s">
        <v>85</v>
      </c>
      <c r="AW1033" s="11" t="s">
        <v>31</v>
      </c>
      <c r="AX1033" s="11" t="s">
        <v>76</v>
      </c>
      <c r="AY1033" s="145" t="s">
        <v>159</v>
      </c>
    </row>
    <row r="1034" spans="2:65" s="10" customFormat="1">
      <c r="B1034" s="137"/>
      <c r="D1034" s="138" t="s">
        <v>166</v>
      </c>
      <c r="E1034" s="139" t="s">
        <v>1</v>
      </c>
      <c r="F1034" s="140" t="s">
        <v>1235</v>
      </c>
      <c r="H1034" s="139" t="s">
        <v>1</v>
      </c>
      <c r="I1034" s="141"/>
      <c r="L1034" s="137"/>
      <c r="M1034" s="142"/>
      <c r="T1034" s="143"/>
      <c r="AT1034" s="139" t="s">
        <v>166</v>
      </c>
      <c r="AU1034" s="139" t="s">
        <v>6</v>
      </c>
      <c r="AV1034" s="10" t="s">
        <v>6</v>
      </c>
      <c r="AW1034" s="10" t="s">
        <v>31</v>
      </c>
      <c r="AX1034" s="10" t="s">
        <v>76</v>
      </c>
      <c r="AY1034" s="139" t="s">
        <v>159</v>
      </c>
    </row>
    <row r="1035" spans="2:65" s="11" customFormat="1">
      <c r="B1035" s="144"/>
      <c r="D1035" s="138" t="s">
        <v>166</v>
      </c>
      <c r="E1035" s="145" t="s">
        <v>1</v>
      </c>
      <c r="F1035" s="146" t="s">
        <v>1236</v>
      </c>
      <c r="H1035" s="147">
        <v>-23</v>
      </c>
      <c r="I1035" s="148"/>
      <c r="L1035" s="144"/>
      <c r="M1035" s="149"/>
      <c r="T1035" s="150"/>
      <c r="AT1035" s="145" t="s">
        <v>166</v>
      </c>
      <c r="AU1035" s="145" t="s">
        <v>6</v>
      </c>
      <c r="AV1035" s="11" t="s">
        <v>85</v>
      </c>
      <c r="AW1035" s="11" t="s">
        <v>31</v>
      </c>
      <c r="AX1035" s="11" t="s">
        <v>76</v>
      </c>
      <c r="AY1035" s="145" t="s">
        <v>159</v>
      </c>
    </row>
    <row r="1036" spans="2:65" s="10" customFormat="1">
      <c r="B1036" s="137"/>
      <c r="D1036" s="138" t="s">
        <v>166</v>
      </c>
      <c r="E1036" s="139" t="s">
        <v>1</v>
      </c>
      <c r="F1036" s="140" t="s">
        <v>1237</v>
      </c>
      <c r="H1036" s="139" t="s">
        <v>1</v>
      </c>
      <c r="I1036" s="141"/>
      <c r="L1036" s="137"/>
      <c r="M1036" s="142"/>
      <c r="T1036" s="143"/>
      <c r="AT1036" s="139" t="s">
        <v>166</v>
      </c>
      <c r="AU1036" s="139" t="s">
        <v>6</v>
      </c>
      <c r="AV1036" s="10" t="s">
        <v>6</v>
      </c>
      <c r="AW1036" s="10" t="s">
        <v>31</v>
      </c>
      <c r="AX1036" s="10" t="s">
        <v>76</v>
      </c>
      <c r="AY1036" s="139" t="s">
        <v>159</v>
      </c>
    </row>
    <row r="1037" spans="2:65" s="11" customFormat="1">
      <c r="B1037" s="144"/>
      <c r="D1037" s="138" t="s">
        <v>166</v>
      </c>
      <c r="E1037" s="145" t="s">
        <v>1</v>
      </c>
      <c r="F1037" s="146" t="s">
        <v>1238</v>
      </c>
      <c r="H1037" s="147">
        <v>838.2</v>
      </c>
      <c r="I1037" s="148"/>
      <c r="L1037" s="144"/>
      <c r="M1037" s="149"/>
      <c r="T1037" s="150"/>
      <c r="AT1037" s="145" t="s">
        <v>166</v>
      </c>
      <c r="AU1037" s="145" t="s">
        <v>6</v>
      </c>
      <c r="AV1037" s="11" t="s">
        <v>85</v>
      </c>
      <c r="AW1037" s="11" t="s">
        <v>31</v>
      </c>
      <c r="AX1037" s="11" t="s">
        <v>76</v>
      </c>
      <c r="AY1037" s="145" t="s">
        <v>159</v>
      </c>
    </row>
    <row r="1038" spans="2:65" s="10" customFormat="1">
      <c r="B1038" s="137"/>
      <c r="D1038" s="138" t="s">
        <v>166</v>
      </c>
      <c r="E1038" s="139" t="s">
        <v>1</v>
      </c>
      <c r="F1038" s="140" t="s">
        <v>1239</v>
      </c>
      <c r="H1038" s="139" t="s">
        <v>1</v>
      </c>
      <c r="I1038" s="141"/>
      <c r="L1038" s="137"/>
      <c r="M1038" s="142"/>
      <c r="T1038" s="143"/>
      <c r="AT1038" s="139" t="s">
        <v>166</v>
      </c>
      <c r="AU1038" s="139" t="s">
        <v>6</v>
      </c>
      <c r="AV1038" s="10" t="s">
        <v>6</v>
      </c>
      <c r="AW1038" s="10" t="s">
        <v>31</v>
      </c>
      <c r="AX1038" s="10" t="s">
        <v>76</v>
      </c>
      <c r="AY1038" s="139" t="s">
        <v>159</v>
      </c>
    </row>
    <row r="1039" spans="2:65" s="11" customFormat="1">
      <c r="B1039" s="144"/>
      <c r="D1039" s="138" t="s">
        <v>166</v>
      </c>
      <c r="E1039" s="145" t="s">
        <v>1</v>
      </c>
      <c r="F1039" s="146" t="s">
        <v>1240</v>
      </c>
      <c r="H1039" s="147">
        <v>-29.7</v>
      </c>
      <c r="I1039" s="148"/>
      <c r="L1039" s="144"/>
      <c r="M1039" s="149"/>
      <c r="T1039" s="150"/>
      <c r="AT1039" s="145" t="s">
        <v>166</v>
      </c>
      <c r="AU1039" s="145" t="s">
        <v>6</v>
      </c>
      <c r="AV1039" s="11" t="s">
        <v>85</v>
      </c>
      <c r="AW1039" s="11" t="s">
        <v>31</v>
      </c>
      <c r="AX1039" s="11" t="s">
        <v>76</v>
      </c>
      <c r="AY1039" s="145" t="s">
        <v>159</v>
      </c>
    </row>
    <row r="1040" spans="2:65" s="12" customFormat="1">
      <c r="B1040" s="151"/>
      <c r="D1040" s="138" t="s">
        <v>166</v>
      </c>
      <c r="E1040" s="152" t="s">
        <v>1</v>
      </c>
      <c r="F1040" s="153" t="s">
        <v>171</v>
      </c>
      <c r="H1040" s="154">
        <v>1309.73</v>
      </c>
      <c r="I1040" s="155"/>
      <c r="L1040" s="151"/>
      <c r="M1040" s="156"/>
      <c r="T1040" s="157"/>
      <c r="AT1040" s="152" t="s">
        <v>166</v>
      </c>
      <c r="AU1040" s="152" t="s">
        <v>6</v>
      </c>
      <c r="AV1040" s="12" t="s">
        <v>164</v>
      </c>
      <c r="AW1040" s="12" t="s">
        <v>31</v>
      </c>
      <c r="AX1040" s="12" t="s">
        <v>6</v>
      </c>
      <c r="AY1040" s="152" t="s">
        <v>159</v>
      </c>
    </row>
    <row r="1041" spans="2:65" s="1" customFormat="1" ht="16.5" customHeight="1">
      <c r="B1041" s="122"/>
      <c r="C1041" s="123" t="s">
        <v>1241</v>
      </c>
      <c r="D1041" s="123" t="s">
        <v>160</v>
      </c>
      <c r="E1041" s="124" t="s">
        <v>1242</v>
      </c>
      <c r="F1041" s="125" t="s">
        <v>1243</v>
      </c>
      <c r="G1041" s="126" t="s">
        <v>179</v>
      </c>
      <c r="H1041" s="127">
        <v>1309.73</v>
      </c>
      <c r="I1041" s="128"/>
      <c r="J1041" s="129">
        <f>ROUND(I1041*H1041,0)</f>
        <v>0</v>
      </c>
      <c r="K1041" s="130"/>
      <c r="L1041" s="29"/>
      <c r="M1041" s="131" t="s">
        <v>1</v>
      </c>
      <c r="N1041" s="132" t="s">
        <v>41</v>
      </c>
      <c r="P1041" s="133">
        <f>O1041*H1041</f>
        <v>0</v>
      </c>
      <c r="Q1041" s="133">
        <v>4.0000000000000002E-4</v>
      </c>
      <c r="R1041" s="133">
        <f>Q1041*H1041</f>
        <v>0.52389200000000002</v>
      </c>
      <c r="S1041" s="133">
        <v>0</v>
      </c>
      <c r="T1041" s="134">
        <f>S1041*H1041</f>
        <v>0</v>
      </c>
      <c r="AR1041" s="135" t="s">
        <v>164</v>
      </c>
      <c r="AT1041" s="135" t="s">
        <v>160</v>
      </c>
      <c r="AU1041" s="135" t="s">
        <v>6</v>
      </c>
      <c r="AY1041" s="15" t="s">
        <v>159</v>
      </c>
      <c r="BE1041" s="136">
        <f>IF(N1041="základní",J1041,0)</f>
        <v>0</v>
      </c>
      <c r="BF1041" s="136">
        <f>IF(N1041="snížená",J1041,0)</f>
        <v>0</v>
      </c>
      <c r="BG1041" s="136">
        <f>IF(N1041="zákl. přenesená",J1041,0)</f>
        <v>0</v>
      </c>
      <c r="BH1041" s="136">
        <f>IF(N1041="sníž. přenesená",J1041,0)</f>
        <v>0</v>
      </c>
      <c r="BI1041" s="136">
        <f>IF(N1041="nulová",J1041,0)</f>
        <v>0</v>
      </c>
      <c r="BJ1041" s="15" t="s">
        <v>6</v>
      </c>
      <c r="BK1041" s="136">
        <f>ROUND(I1041*H1041,0)</f>
        <v>0</v>
      </c>
      <c r="BL1041" s="15" t="s">
        <v>164</v>
      </c>
      <c r="BM1041" s="135" t="s">
        <v>1244</v>
      </c>
    </row>
    <row r="1042" spans="2:65" s="11" customFormat="1">
      <c r="B1042" s="144"/>
      <c r="D1042" s="138" t="s">
        <v>166</v>
      </c>
      <c r="E1042" s="145" t="s">
        <v>1</v>
      </c>
      <c r="F1042" s="146" t="s">
        <v>1245</v>
      </c>
      <c r="H1042" s="147">
        <v>1309.73</v>
      </c>
      <c r="I1042" s="148"/>
      <c r="L1042" s="144"/>
      <c r="M1042" s="149"/>
      <c r="T1042" s="150"/>
      <c r="AT1042" s="145" t="s">
        <v>166</v>
      </c>
      <c r="AU1042" s="145" t="s">
        <v>6</v>
      </c>
      <c r="AV1042" s="11" t="s">
        <v>85</v>
      </c>
      <c r="AW1042" s="11" t="s">
        <v>31</v>
      </c>
      <c r="AX1042" s="11" t="s">
        <v>6</v>
      </c>
      <c r="AY1042" s="145" t="s">
        <v>159</v>
      </c>
    </row>
    <row r="1043" spans="2:65" s="1" customFormat="1" ht="16.5" customHeight="1">
      <c r="B1043" s="122"/>
      <c r="C1043" s="123" t="s">
        <v>1246</v>
      </c>
      <c r="D1043" s="123" t="s">
        <v>160</v>
      </c>
      <c r="E1043" s="124" t="s">
        <v>1247</v>
      </c>
      <c r="F1043" s="125" t="s">
        <v>1248</v>
      </c>
      <c r="G1043" s="126" t="s">
        <v>179</v>
      </c>
      <c r="H1043" s="127">
        <v>502</v>
      </c>
      <c r="I1043" s="128"/>
      <c r="J1043" s="129">
        <f>ROUND(I1043*H1043,0)</f>
        <v>0</v>
      </c>
      <c r="K1043" s="130"/>
      <c r="L1043" s="29"/>
      <c r="M1043" s="131" t="s">
        <v>1</v>
      </c>
      <c r="N1043" s="132" t="s">
        <v>41</v>
      </c>
      <c r="P1043" s="133">
        <f>O1043*H1043</f>
        <v>0</v>
      </c>
      <c r="Q1043" s="133">
        <v>2.1000000000000001E-4</v>
      </c>
      <c r="R1043" s="133">
        <f>Q1043*H1043</f>
        <v>0.10542</v>
      </c>
      <c r="S1043" s="133">
        <v>0</v>
      </c>
      <c r="T1043" s="134">
        <f>S1043*H1043</f>
        <v>0</v>
      </c>
      <c r="AR1043" s="135" t="s">
        <v>164</v>
      </c>
      <c r="AT1043" s="135" t="s">
        <v>160</v>
      </c>
      <c r="AU1043" s="135" t="s">
        <v>6</v>
      </c>
      <c r="AY1043" s="15" t="s">
        <v>159</v>
      </c>
      <c r="BE1043" s="136">
        <f>IF(N1043="základní",J1043,0)</f>
        <v>0</v>
      </c>
      <c r="BF1043" s="136">
        <f>IF(N1043="snížená",J1043,0)</f>
        <v>0</v>
      </c>
      <c r="BG1043" s="136">
        <f>IF(N1043="zákl. přenesená",J1043,0)</f>
        <v>0</v>
      </c>
      <c r="BH1043" s="136">
        <f>IF(N1043="sníž. přenesená",J1043,0)</f>
        <v>0</v>
      </c>
      <c r="BI1043" s="136">
        <f>IF(N1043="nulová",J1043,0)</f>
        <v>0</v>
      </c>
      <c r="BJ1043" s="15" t="s">
        <v>6</v>
      </c>
      <c r="BK1043" s="136">
        <f>ROUND(I1043*H1043,0)</f>
        <v>0</v>
      </c>
      <c r="BL1043" s="15" t="s">
        <v>164</v>
      </c>
      <c r="BM1043" s="135" t="s">
        <v>1249</v>
      </c>
    </row>
    <row r="1044" spans="2:65" s="10" customFormat="1">
      <c r="B1044" s="137"/>
      <c r="D1044" s="138" t="s">
        <v>166</v>
      </c>
      <c r="E1044" s="139" t="s">
        <v>1</v>
      </c>
      <c r="F1044" s="140" t="s">
        <v>1250</v>
      </c>
      <c r="H1044" s="139" t="s">
        <v>1</v>
      </c>
      <c r="I1044" s="141"/>
      <c r="L1044" s="137"/>
      <c r="M1044" s="142"/>
      <c r="T1044" s="143"/>
      <c r="AT1044" s="139" t="s">
        <v>166</v>
      </c>
      <c r="AU1044" s="139" t="s">
        <v>6</v>
      </c>
      <c r="AV1044" s="10" t="s">
        <v>6</v>
      </c>
      <c r="AW1044" s="10" t="s">
        <v>31</v>
      </c>
      <c r="AX1044" s="10" t="s">
        <v>76</v>
      </c>
      <c r="AY1044" s="139" t="s">
        <v>159</v>
      </c>
    </row>
    <row r="1045" spans="2:65" s="11" customFormat="1">
      <c r="B1045" s="144"/>
      <c r="D1045" s="138" t="s">
        <v>166</v>
      </c>
      <c r="E1045" s="145" t="s">
        <v>1</v>
      </c>
      <c r="F1045" s="146" t="s">
        <v>1251</v>
      </c>
      <c r="H1045" s="147">
        <v>150.80000000000001</v>
      </c>
      <c r="I1045" s="148"/>
      <c r="L1045" s="144"/>
      <c r="M1045" s="149"/>
      <c r="T1045" s="150"/>
      <c r="AT1045" s="145" t="s">
        <v>166</v>
      </c>
      <c r="AU1045" s="145" t="s">
        <v>6</v>
      </c>
      <c r="AV1045" s="11" t="s">
        <v>85</v>
      </c>
      <c r="AW1045" s="11" t="s">
        <v>31</v>
      </c>
      <c r="AX1045" s="11" t="s">
        <v>76</v>
      </c>
      <c r="AY1045" s="145" t="s">
        <v>159</v>
      </c>
    </row>
    <row r="1046" spans="2:65" s="10" customFormat="1">
      <c r="B1046" s="137"/>
      <c r="D1046" s="138" t="s">
        <v>166</v>
      </c>
      <c r="E1046" s="139" t="s">
        <v>1</v>
      </c>
      <c r="F1046" s="140" t="s">
        <v>1252</v>
      </c>
      <c r="H1046" s="139" t="s">
        <v>1</v>
      </c>
      <c r="I1046" s="141"/>
      <c r="L1046" s="137"/>
      <c r="M1046" s="142"/>
      <c r="T1046" s="143"/>
      <c r="AT1046" s="139" t="s">
        <v>166</v>
      </c>
      <c r="AU1046" s="139" t="s">
        <v>6</v>
      </c>
      <c r="AV1046" s="10" t="s">
        <v>6</v>
      </c>
      <c r="AW1046" s="10" t="s">
        <v>31</v>
      </c>
      <c r="AX1046" s="10" t="s">
        <v>76</v>
      </c>
      <c r="AY1046" s="139" t="s">
        <v>159</v>
      </c>
    </row>
    <row r="1047" spans="2:65" s="11" customFormat="1">
      <c r="B1047" s="144"/>
      <c r="D1047" s="138" t="s">
        <v>166</v>
      </c>
      <c r="E1047" s="145" t="s">
        <v>1</v>
      </c>
      <c r="F1047" s="146" t="s">
        <v>681</v>
      </c>
      <c r="H1047" s="147">
        <v>-23.3</v>
      </c>
      <c r="I1047" s="148"/>
      <c r="L1047" s="144"/>
      <c r="M1047" s="149"/>
      <c r="T1047" s="150"/>
      <c r="AT1047" s="145" t="s">
        <v>166</v>
      </c>
      <c r="AU1047" s="145" t="s">
        <v>6</v>
      </c>
      <c r="AV1047" s="11" t="s">
        <v>85</v>
      </c>
      <c r="AW1047" s="11" t="s">
        <v>31</v>
      </c>
      <c r="AX1047" s="11" t="s">
        <v>76</v>
      </c>
      <c r="AY1047" s="145" t="s">
        <v>159</v>
      </c>
    </row>
    <row r="1048" spans="2:65" s="10" customFormat="1">
      <c r="B1048" s="137"/>
      <c r="D1048" s="138" t="s">
        <v>166</v>
      </c>
      <c r="E1048" s="139" t="s">
        <v>1</v>
      </c>
      <c r="F1048" s="140" t="s">
        <v>1253</v>
      </c>
      <c r="H1048" s="139" t="s">
        <v>1</v>
      </c>
      <c r="I1048" s="141"/>
      <c r="L1048" s="137"/>
      <c r="M1048" s="142"/>
      <c r="T1048" s="143"/>
      <c r="AT1048" s="139" t="s">
        <v>166</v>
      </c>
      <c r="AU1048" s="139" t="s">
        <v>6</v>
      </c>
      <c r="AV1048" s="10" t="s">
        <v>6</v>
      </c>
      <c r="AW1048" s="10" t="s">
        <v>31</v>
      </c>
      <c r="AX1048" s="10" t="s">
        <v>76</v>
      </c>
      <c r="AY1048" s="139" t="s">
        <v>159</v>
      </c>
    </row>
    <row r="1049" spans="2:65" s="11" customFormat="1">
      <c r="B1049" s="144"/>
      <c r="D1049" s="138" t="s">
        <v>166</v>
      </c>
      <c r="E1049" s="145" t="s">
        <v>1</v>
      </c>
      <c r="F1049" s="146" t="s">
        <v>1254</v>
      </c>
      <c r="H1049" s="147">
        <v>469.5</v>
      </c>
      <c r="I1049" s="148"/>
      <c r="L1049" s="144"/>
      <c r="M1049" s="149"/>
      <c r="T1049" s="150"/>
      <c r="AT1049" s="145" t="s">
        <v>166</v>
      </c>
      <c r="AU1049" s="145" t="s">
        <v>6</v>
      </c>
      <c r="AV1049" s="11" t="s">
        <v>85</v>
      </c>
      <c r="AW1049" s="11" t="s">
        <v>31</v>
      </c>
      <c r="AX1049" s="11" t="s">
        <v>76</v>
      </c>
      <c r="AY1049" s="145" t="s">
        <v>159</v>
      </c>
    </row>
    <row r="1050" spans="2:65" s="10" customFormat="1">
      <c r="B1050" s="137"/>
      <c r="D1050" s="138" t="s">
        <v>166</v>
      </c>
      <c r="E1050" s="139" t="s">
        <v>1</v>
      </c>
      <c r="F1050" s="140" t="s">
        <v>1255</v>
      </c>
      <c r="H1050" s="139" t="s">
        <v>1</v>
      </c>
      <c r="I1050" s="141"/>
      <c r="L1050" s="137"/>
      <c r="M1050" s="142"/>
      <c r="T1050" s="143"/>
      <c r="AT1050" s="139" t="s">
        <v>166</v>
      </c>
      <c r="AU1050" s="139" t="s">
        <v>6</v>
      </c>
      <c r="AV1050" s="10" t="s">
        <v>6</v>
      </c>
      <c r="AW1050" s="10" t="s">
        <v>31</v>
      </c>
      <c r="AX1050" s="10" t="s">
        <v>76</v>
      </c>
      <c r="AY1050" s="139" t="s">
        <v>159</v>
      </c>
    </row>
    <row r="1051" spans="2:65" s="11" customFormat="1">
      <c r="B1051" s="144"/>
      <c r="D1051" s="138" t="s">
        <v>166</v>
      </c>
      <c r="E1051" s="145" t="s">
        <v>1</v>
      </c>
      <c r="F1051" s="146" t="s">
        <v>1256</v>
      </c>
      <c r="H1051" s="147">
        <v>-95</v>
      </c>
      <c r="I1051" s="148"/>
      <c r="L1051" s="144"/>
      <c r="M1051" s="149"/>
      <c r="T1051" s="150"/>
      <c r="AT1051" s="145" t="s">
        <v>166</v>
      </c>
      <c r="AU1051" s="145" t="s">
        <v>6</v>
      </c>
      <c r="AV1051" s="11" t="s">
        <v>85</v>
      </c>
      <c r="AW1051" s="11" t="s">
        <v>31</v>
      </c>
      <c r="AX1051" s="11" t="s">
        <v>76</v>
      </c>
      <c r="AY1051" s="145" t="s">
        <v>159</v>
      </c>
    </row>
    <row r="1052" spans="2:65" s="12" customFormat="1">
      <c r="B1052" s="151"/>
      <c r="D1052" s="138" t="s">
        <v>166</v>
      </c>
      <c r="E1052" s="152" t="s">
        <v>1</v>
      </c>
      <c r="F1052" s="153" t="s">
        <v>171</v>
      </c>
      <c r="H1052" s="154">
        <v>502</v>
      </c>
      <c r="I1052" s="155"/>
      <c r="L1052" s="151"/>
      <c r="M1052" s="156"/>
      <c r="T1052" s="157"/>
      <c r="AT1052" s="152" t="s">
        <v>166</v>
      </c>
      <c r="AU1052" s="152" t="s">
        <v>6</v>
      </c>
      <c r="AV1052" s="12" t="s">
        <v>164</v>
      </c>
      <c r="AW1052" s="12" t="s">
        <v>31</v>
      </c>
      <c r="AX1052" s="12" t="s">
        <v>6</v>
      </c>
      <c r="AY1052" s="152" t="s">
        <v>159</v>
      </c>
    </row>
    <row r="1053" spans="2:65" s="1" customFormat="1" ht="24.2" customHeight="1">
      <c r="B1053" s="122"/>
      <c r="C1053" s="123" t="s">
        <v>1257</v>
      </c>
      <c r="D1053" s="123" t="s">
        <v>160</v>
      </c>
      <c r="E1053" s="124" t="s">
        <v>1258</v>
      </c>
      <c r="F1053" s="125" t="s">
        <v>1259</v>
      </c>
      <c r="G1053" s="126" t="s">
        <v>179</v>
      </c>
      <c r="H1053" s="127">
        <v>502</v>
      </c>
      <c r="I1053" s="128"/>
      <c r="J1053" s="129">
        <f>ROUND(I1053*H1053,0)</f>
        <v>0</v>
      </c>
      <c r="K1053" s="130"/>
      <c r="L1053" s="29"/>
      <c r="M1053" s="131" t="s">
        <v>1</v>
      </c>
      <c r="N1053" s="132" t="s">
        <v>41</v>
      </c>
      <c r="P1053" s="133">
        <f>O1053*H1053</f>
        <v>0</v>
      </c>
      <c r="Q1053" s="133">
        <v>2.9999999999999997E-4</v>
      </c>
      <c r="R1053" s="133">
        <f>Q1053*H1053</f>
        <v>0.15059999999999998</v>
      </c>
      <c r="S1053" s="133">
        <v>0</v>
      </c>
      <c r="T1053" s="134">
        <f>S1053*H1053</f>
        <v>0</v>
      </c>
      <c r="AR1053" s="135" t="s">
        <v>164</v>
      </c>
      <c r="AT1053" s="135" t="s">
        <v>160</v>
      </c>
      <c r="AU1053" s="135" t="s">
        <v>6</v>
      </c>
      <c r="AY1053" s="15" t="s">
        <v>159</v>
      </c>
      <c r="BE1053" s="136">
        <f>IF(N1053="základní",J1053,0)</f>
        <v>0</v>
      </c>
      <c r="BF1053" s="136">
        <f>IF(N1053="snížená",J1053,0)</f>
        <v>0</v>
      </c>
      <c r="BG1053" s="136">
        <f>IF(N1053="zákl. přenesená",J1053,0)</f>
        <v>0</v>
      </c>
      <c r="BH1053" s="136">
        <f>IF(N1053="sníž. přenesená",J1053,0)</f>
        <v>0</v>
      </c>
      <c r="BI1053" s="136">
        <f>IF(N1053="nulová",J1053,0)</f>
        <v>0</v>
      </c>
      <c r="BJ1053" s="15" t="s">
        <v>6</v>
      </c>
      <c r="BK1053" s="136">
        <f>ROUND(I1053*H1053,0)</f>
        <v>0</v>
      </c>
      <c r="BL1053" s="15" t="s">
        <v>164</v>
      </c>
      <c r="BM1053" s="135" t="s">
        <v>1260</v>
      </c>
    </row>
    <row r="1054" spans="2:65" s="11" customFormat="1">
      <c r="B1054" s="144"/>
      <c r="D1054" s="138" t="s">
        <v>166</v>
      </c>
      <c r="E1054" s="145" t="s">
        <v>1</v>
      </c>
      <c r="F1054" s="146" t="s">
        <v>1261</v>
      </c>
      <c r="H1054" s="147">
        <v>502</v>
      </c>
      <c r="I1054" s="148"/>
      <c r="L1054" s="144"/>
      <c r="M1054" s="149"/>
      <c r="T1054" s="150"/>
      <c r="AT1054" s="145" t="s">
        <v>166</v>
      </c>
      <c r="AU1054" s="145" t="s">
        <v>6</v>
      </c>
      <c r="AV1054" s="11" t="s">
        <v>85</v>
      </c>
      <c r="AW1054" s="11" t="s">
        <v>31</v>
      </c>
      <c r="AX1054" s="11" t="s">
        <v>6</v>
      </c>
      <c r="AY1054" s="145" t="s">
        <v>159</v>
      </c>
    </row>
    <row r="1055" spans="2:65" s="9" customFormat="1" ht="25.9" customHeight="1">
      <c r="B1055" s="112"/>
      <c r="D1055" s="113" t="s">
        <v>75</v>
      </c>
      <c r="E1055" s="114" t="s">
        <v>1262</v>
      </c>
      <c r="F1055" s="114" t="s">
        <v>1263</v>
      </c>
      <c r="I1055" s="115"/>
      <c r="J1055" s="116">
        <f>BK1055</f>
        <v>0</v>
      </c>
      <c r="L1055" s="112"/>
      <c r="M1055" s="117"/>
      <c r="P1055" s="118">
        <f>SUM(P1056:P1063)</f>
        <v>0</v>
      </c>
      <c r="R1055" s="118">
        <f>SUM(R1056:R1063)</f>
        <v>0.25</v>
      </c>
      <c r="T1055" s="119">
        <f>SUM(T1056:T1063)</f>
        <v>0.25</v>
      </c>
      <c r="AR1055" s="113" t="s">
        <v>6</v>
      </c>
      <c r="AT1055" s="120" t="s">
        <v>75</v>
      </c>
      <c r="AU1055" s="120" t="s">
        <v>76</v>
      </c>
      <c r="AY1055" s="113" t="s">
        <v>159</v>
      </c>
      <c r="BK1055" s="121">
        <f>SUM(BK1056:BK1063)</f>
        <v>0</v>
      </c>
    </row>
    <row r="1056" spans="2:65" s="1" customFormat="1" ht="16.5" customHeight="1">
      <c r="B1056" s="122"/>
      <c r="C1056" s="123" t="s">
        <v>1264</v>
      </c>
      <c r="D1056" s="123" t="s">
        <v>160</v>
      </c>
      <c r="E1056" s="124" t="s">
        <v>1265</v>
      </c>
      <c r="F1056" s="125" t="s">
        <v>1266</v>
      </c>
      <c r="G1056" s="126" t="s">
        <v>997</v>
      </c>
      <c r="H1056" s="127">
        <v>1</v>
      </c>
      <c r="I1056" s="128"/>
      <c r="J1056" s="129">
        <f>ROUND(I1056*H1056,0)</f>
        <v>0</v>
      </c>
      <c r="K1056" s="130"/>
      <c r="L1056" s="29"/>
      <c r="M1056" s="131" t="s">
        <v>1</v>
      </c>
      <c r="N1056" s="132" t="s">
        <v>41</v>
      </c>
      <c r="P1056" s="133">
        <f>O1056*H1056</f>
        <v>0</v>
      </c>
      <c r="Q1056" s="133">
        <v>0.15</v>
      </c>
      <c r="R1056" s="133">
        <f>Q1056*H1056</f>
        <v>0.15</v>
      </c>
      <c r="S1056" s="133">
        <v>0.15</v>
      </c>
      <c r="T1056" s="134">
        <f>S1056*H1056</f>
        <v>0.15</v>
      </c>
      <c r="AR1056" s="135" t="s">
        <v>164</v>
      </c>
      <c r="AT1056" s="135" t="s">
        <v>160</v>
      </c>
      <c r="AU1056" s="135" t="s">
        <v>6</v>
      </c>
      <c r="AY1056" s="15" t="s">
        <v>159</v>
      </c>
      <c r="BE1056" s="136">
        <f>IF(N1056="základní",J1056,0)</f>
        <v>0</v>
      </c>
      <c r="BF1056" s="136">
        <f>IF(N1056="snížená",J1056,0)</f>
        <v>0</v>
      </c>
      <c r="BG1056" s="136">
        <f>IF(N1056="zákl. přenesená",J1056,0)</f>
        <v>0</v>
      </c>
      <c r="BH1056" s="136">
        <f>IF(N1056="sníž. přenesená",J1056,0)</f>
        <v>0</v>
      </c>
      <c r="BI1056" s="136">
        <f>IF(N1056="nulová",J1056,0)</f>
        <v>0</v>
      </c>
      <c r="BJ1056" s="15" t="s">
        <v>6</v>
      </c>
      <c r="BK1056" s="136">
        <f>ROUND(I1056*H1056,0)</f>
        <v>0</v>
      </c>
      <c r="BL1056" s="15" t="s">
        <v>164</v>
      </c>
      <c r="BM1056" s="135" t="s">
        <v>1267</v>
      </c>
    </row>
    <row r="1057" spans="2:65" s="1" customFormat="1" ht="273">
      <c r="B1057" s="29"/>
      <c r="D1057" s="138" t="s">
        <v>303</v>
      </c>
      <c r="F1057" s="158" t="s">
        <v>1268</v>
      </c>
      <c r="I1057" s="159"/>
      <c r="L1057" s="29"/>
      <c r="M1057" s="160"/>
      <c r="T1057" s="50"/>
      <c r="AT1057" s="15" t="s">
        <v>303</v>
      </c>
      <c r="AU1057" s="15" t="s">
        <v>6</v>
      </c>
    </row>
    <row r="1058" spans="2:65" s="10" customFormat="1">
      <c r="B1058" s="137"/>
      <c r="D1058" s="138" t="s">
        <v>166</v>
      </c>
      <c r="E1058" s="139" t="s">
        <v>1</v>
      </c>
      <c r="F1058" s="140" t="s">
        <v>1269</v>
      </c>
      <c r="H1058" s="139" t="s">
        <v>1</v>
      </c>
      <c r="I1058" s="141"/>
      <c r="L1058" s="137"/>
      <c r="M1058" s="142"/>
      <c r="T1058" s="143"/>
      <c r="AT1058" s="139" t="s">
        <v>166</v>
      </c>
      <c r="AU1058" s="139" t="s">
        <v>6</v>
      </c>
      <c r="AV1058" s="10" t="s">
        <v>6</v>
      </c>
      <c r="AW1058" s="10" t="s">
        <v>31</v>
      </c>
      <c r="AX1058" s="10" t="s">
        <v>76</v>
      </c>
      <c r="AY1058" s="139" t="s">
        <v>159</v>
      </c>
    </row>
    <row r="1059" spans="2:65" s="11" customFormat="1">
      <c r="B1059" s="144"/>
      <c r="D1059" s="138" t="s">
        <v>166</v>
      </c>
      <c r="E1059" s="145" t="s">
        <v>1</v>
      </c>
      <c r="F1059" s="146" t="s">
        <v>186</v>
      </c>
      <c r="H1059" s="147">
        <v>1</v>
      </c>
      <c r="I1059" s="148"/>
      <c r="L1059" s="144"/>
      <c r="M1059" s="149"/>
      <c r="T1059" s="150"/>
      <c r="AT1059" s="145" t="s">
        <v>166</v>
      </c>
      <c r="AU1059" s="145" t="s">
        <v>6</v>
      </c>
      <c r="AV1059" s="11" t="s">
        <v>85</v>
      </c>
      <c r="AW1059" s="11" t="s">
        <v>31</v>
      </c>
      <c r="AX1059" s="11" t="s">
        <v>6</v>
      </c>
      <c r="AY1059" s="145" t="s">
        <v>159</v>
      </c>
    </row>
    <row r="1060" spans="2:65" s="1" customFormat="1" ht="16.5" customHeight="1">
      <c r="B1060" s="122"/>
      <c r="C1060" s="123" t="s">
        <v>1270</v>
      </c>
      <c r="D1060" s="123" t="s">
        <v>160</v>
      </c>
      <c r="E1060" s="124" t="s">
        <v>1271</v>
      </c>
      <c r="F1060" s="125" t="s">
        <v>1272</v>
      </c>
      <c r="G1060" s="126" t="s">
        <v>997</v>
      </c>
      <c r="H1060" s="127">
        <v>1</v>
      </c>
      <c r="I1060" s="128"/>
      <c r="J1060" s="129">
        <f>ROUND(I1060*H1060,0)</f>
        <v>0</v>
      </c>
      <c r="K1060" s="130"/>
      <c r="L1060" s="29"/>
      <c r="M1060" s="131" t="s">
        <v>1</v>
      </c>
      <c r="N1060" s="132" t="s">
        <v>41</v>
      </c>
      <c r="P1060" s="133">
        <f>O1060*H1060</f>
        <v>0</v>
      </c>
      <c r="Q1060" s="133">
        <v>0.1</v>
      </c>
      <c r="R1060" s="133">
        <f>Q1060*H1060</f>
        <v>0.1</v>
      </c>
      <c r="S1060" s="133">
        <v>0.1</v>
      </c>
      <c r="T1060" s="134">
        <f>S1060*H1060</f>
        <v>0.1</v>
      </c>
      <c r="AR1060" s="135" t="s">
        <v>164</v>
      </c>
      <c r="AT1060" s="135" t="s">
        <v>160</v>
      </c>
      <c r="AU1060" s="135" t="s">
        <v>6</v>
      </c>
      <c r="AY1060" s="15" t="s">
        <v>159</v>
      </c>
      <c r="BE1060" s="136">
        <f>IF(N1060="základní",J1060,0)</f>
        <v>0</v>
      </c>
      <c r="BF1060" s="136">
        <f>IF(N1060="snížená",J1060,0)</f>
        <v>0</v>
      </c>
      <c r="BG1060" s="136">
        <f>IF(N1060="zákl. přenesená",J1060,0)</f>
        <v>0</v>
      </c>
      <c r="BH1060" s="136">
        <f>IF(N1060="sníž. přenesená",J1060,0)</f>
        <v>0</v>
      </c>
      <c r="BI1060" s="136">
        <f>IF(N1060="nulová",J1060,0)</f>
        <v>0</v>
      </c>
      <c r="BJ1060" s="15" t="s">
        <v>6</v>
      </c>
      <c r="BK1060" s="136">
        <f>ROUND(I1060*H1060,0)</f>
        <v>0</v>
      </c>
      <c r="BL1060" s="15" t="s">
        <v>164</v>
      </c>
      <c r="BM1060" s="135" t="s">
        <v>1273</v>
      </c>
    </row>
    <row r="1061" spans="2:65" s="1" customFormat="1" ht="282.75">
      <c r="B1061" s="29"/>
      <c r="D1061" s="138" t="s">
        <v>303</v>
      </c>
      <c r="F1061" s="158" t="s">
        <v>1274</v>
      </c>
      <c r="I1061" s="159"/>
      <c r="L1061" s="29"/>
      <c r="M1061" s="160"/>
      <c r="T1061" s="50"/>
      <c r="AT1061" s="15" t="s">
        <v>303</v>
      </c>
      <c r="AU1061" s="15" t="s">
        <v>6</v>
      </c>
    </row>
    <row r="1062" spans="2:65" s="10" customFormat="1">
      <c r="B1062" s="137"/>
      <c r="D1062" s="138" t="s">
        <v>166</v>
      </c>
      <c r="E1062" s="139" t="s">
        <v>1</v>
      </c>
      <c r="F1062" s="140" t="s">
        <v>1269</v>
      </c>
      <c r="H1062" s="139" t="s">
        <v>1</v>
      </c>
      <c r="I1062" s="141"/>
      <c r="L1062" s="137"/>
      <c r="M1062" s="142"/>
      <c r="T1062" s="143"/>
      <c r="AT1062" s="139" t="s">
        <v>166</v>
      </c>
      <c r="AU1062" s="139" t="s">
        <v>6</v>
      </c>
      <c r="AV1062" s="10" t="s">
        <v>6</v>
      </c>
      <c r="AW1062" s="10" t="s">
        <v>31</v>
      </c>
      <c r="AX1062" s="10" t="s">
        <v>76</v>
      </c>
      <c r="AY1062" s="139" t="s">
        <v>159</v>
      </c>
    </row>
    <row r="1063" spans="2:65" s="11" customFormat="1">
      <c r="B1063" s="144"/>
      <c r="D1063" s="138" t="s">
        <v>166</v>
      </c>
      <c r="E1063" s="145" t="s">
        <v>1</v>
      </c>
      <c r="F1063" s="146" t="s">
        <v>186</v>
      </c>
      <c r="H1063" s="147">
        <v>1</v>
      </c>
      <c r="I1063" s="148"/>
      <c r="L1063" s="144"/>
      <c r="M1063" s="149"/>
      <c r="T1063" s="150"/>
      <c r="AT1063" s="145" t="s">
        <v>166</v>
      </c>
      <c r="AU1063" s="145" t="s">
        <v>6</v>
      </c>
      <c r="AV1063" s="11" t="s">
        <v>85</v>
      </c>
      <c r="AW1063" s="11" t="s">
        <v>31</v>
      </c>
      <c r="AX1063" s="11" t="s">
        <v>6</v>
      </c>
      <c r="AY1063" s="145" t="s">
        <v>159</v>
      </c>
    </row>
    <row r="1064" spans="2:65" s="9" customFormat="1" ht="25.9" customHeight="1">
      <c r="B1064" s="112"/>
      <c r="D1064" s="113" t="s">
        <v>75</v>
      </c>
      <c r="E1064" s="114" t="s">
        <v>1275</v>
      </c>
      <c r="F1064" s="114" t="s">
        <v>1276</v>
      </c>
      <c r="I1064" s="115"/>
      <c r="J1064" s="116">
        <f>BK1064</f>
        <v>0</v>
      </c>
      <c r="L1064" s="112"/>
      <c r="M1064" s="117"/>
      <c r="P1064" s="118">
        <f>SUM(P1065:P1102)</f>
        <v>0</v>
      </c>
      <c r="R1064" s="118">
        <f>SUM(R1065:R1102)</f>
        <v>2.9893278999999997</v>
      </c>
      <c r="T1064" s="119">
        <f>SUM(T1065:T1102)</f>
        <v>7.6705000000000011E-3</v>
      </c>
      <c r="AR1064" s="113" t="s">
        <v>6</v>
      </c>
      <c r="AT1064" s="120" t="s">
        <v>75</v>
      </c>
      <c r="AU1064" s="120" t="s">
        <v>76</v>
      </c>
      <c r="AY1064" s="113" t="s">
        <v>159</v>
      </c>
      <c r="BK1064" s="121">
        <f>SUM(BK1065:BK1102)</f>
        <v>0</v>
      </c>
    </row>
    <row r="1065" spans="2:65" s="1" customFormat="1" ht="21.75" customHeight="1">
      <c r="B1065" s="122"/>
      <c r="C1065" s="123" t="s">
        <v>1277</v>
      </c>
      <c r="D1065" s="123" t="s">
        <v>160</v>
      </c>
      <c r="E1065" s="124" t="s">
        <v>1278</v>
      </c>
      <c r="F1065" s="125" t="s">
        <v>1279</v>
      </c>
      <c r="G1065" s="126" t="s">
        <v>179</v>
      </c>
      <c r="H1065" s="127">
        <v>121.2</v>
      </c>
      <c r="I1065" s="128"/>
      <c r="J1065" s="129">
        <f>ROUND(I1065*H1065,0)</f>
        <v>0</v>
      </c>
      <c r="K1065" s="130"/>
      <c r="L1065" s="29"/>
      <c r="M1065" s="131" t="s">
        <v>1</v>
      </c>
      <c r="N1065" s="132" t="s">
        <v>41</v>
      </c>
      <c r="P1065" s="133">
        <f>O1065*H1065</f>
        <v>0</v>
      </c>
      <c r="Q1065" s="133">
        <v>3.8999999999999999E-4</v>
      </c>
      <c r="R1065" s="133">
        <f>Q1065*H1065</f>
        <v>4.7267999999999998E-2</v>
      </c>
      <c r="S1065" s="133">
        <v>6.0000000000000002E-5</v>
      </c>
      <c r="T1065" s="134">
        <f>S1065*H1065</f>
        <v>7.2720000000000007E-3</v>
      </c>
      <c r="AR1065" s="135" t="s">
        <v>164</v>
      </c>
      <c r="AT1065" s="135" t="s">
        <v>160</v>
      </c>
      <c r="AU1065" s="135" t="s">
        <v>6</v>
      </c>
      <c r="AY1065" s="15" t="s">
        <v>159</v>
      </c>
      <c r="BE1065" s="136">
        <f>IF(N1065="základní",J1065,0)</f>
        <v>0</v>
      </c>
      <c r="BF1065" s="136">
        <f>IF(N1065="snížená",J1065,0)</f>
        <v>0</v>
      </c>
      <c r="BG1065" s="136">
        <f>IF(N1065="zákl. přenesená",J1065,0)</f>
        <v>0</v>
      </c>
      <c r="BH1065" s="136">
        <f>IF(N1065="sníž. přenesená",J1065,0)</f>
        <v>0</v>
      </c>
      <c r="BI1065" s="136">
        <f>IF(N1065="nulová",J1065,0)</f>
        <v>0</v>
      </c>
      <c r="BJ1065" s="15" t="s">
        <v>6</v>
      </c>
      <c r="BK1065" s="136">
        <f>ROUND(I1065*H1065,0)</f>
        <v>0</v>
      </c>
      <c r="BL1065" s="15" t="s">
        <v>164</v>
      </c>
      <c r="BM1065" s="135" t="s">
        <v>1280</v>
      </c>
    </row>
    <row r="1066" spans="2:65" s="10" customFormat="1">
      <c r="B1066" s="137"/>
      <c r="D1066" s="138" t="s">
        <v>166</v>
      </c>
      <c r="E1066" s="139" t="s">
        <v>1</v>
      </c>
      <c r="F1066" s="140" t="s">
        <v>1281</v>
      </c>
      <c r="H1066" s="139" t="s">
        <v>1</v>
      </c>
      <c r="I1066" s="141"/>
      <c r="L1066" s="137"/>
      <c r="M1066" s="142"/>
      <c r="T1066" s="143"/>
      <c r="AT1066" s="139" t="s">
        <v>166</v>
      </c>
      <c r="AU1066" s="139" t="s">
        <v>6</v>
      </c>
      <c r="AV1066" s="10" t="s">
        <v>6</v>
      </c>
      <c r="AW1066" s="10" t="s">
        <v>31</v>
      </c>
      <c r="AX1066" s="10" t="s">
        <v>76</v>
      </c>
      <c r="AY1066" s="139" t="s">
        <v>159</v>
      </c>
    </row>
    <row r="1067" spans="2:65" s="11" customFormat="1">
      <c r="B1067" s="144"/>
      <c r="D1067" s="138" t="s">
        <v>166</v>
      </c>
      <c r="E1067" s="145" t="s">
        <v>1</v>
      </c>
      <c r="F1067" s="146" t="s">
        <v>1282</v>
      </c>
      <c r="H1067" s="147">
        <v>121.2</v>
      </c>
      <c r="I1067" s="148"/>
      <c r="L1067" s="144"/>
      <c r="M1067" s="149"/>
      <c r="T1067" s="150"/>
      <c r="AT1067" s="145" t="s">
        <v>166</v>
      </c>
      <c r="AU1067" s="145" t="s">
        <v>6</v>
      </c>
      <c r="AV1067" s="11" t="s">
        <v>85</v>
      </c>
      <c r="AW1067" s="11" t="s">
        <v>31</v>
      </c>
      <c r="AX1067" s="11" t="s">
        <v>6</v>
      </c>
      <c r="AY1067" s="145" t="s">
        <v>159</v>
      </c>
    </row>
    <row r="1068" spans="2:65" s="1" customFormat="1" ht="16.5" customHeight="1">
      <c r="B1068" s="122"/>
      <c r="C1068" s="123" t="s">
        <v>1283</v>
      </c>
      <c r="D1068" s="123" t="s">
        <v>160</v>
      </c>
      <c r="E1068" s="124" t="s">
        <v>1284</v>
      </c>
      <c r="F1068" s="125" t="s">
        <v>1285</v>
      </c>
      <c r="G1068" s="126" t="s">
        <v>179</v>
      </c>
      <c r="H1068" s="127">
        <v>39.06</v>
      </c>
      <c r="I1068" s="128"/>
      <c r="J1068" s="129">
        <f>ROUND(I1068*H1068,0)</f>
        <v>0</v>
      </c>
      <c r="K1068" s="130"/>
      <c r="L1068" s="29"/>
      <c r="M1068" s="131" t="s">
        <v>1</v>
      </c>
      <c r="N1068" s="132" t="s">
        <v>41</v>
      </c>
      <c r="P1068" s="133">
        <f>O1068*H1068</f>
        <v>0</v>
      </c>
      <c r="Q1068" s="133">
        <v>0</v>
      </c>
      <c r="R1068" s="133">
        <f>Q1068*H1068</f>
        <v>0</v>
      </c>
      <c r="S1068" s="133">
        <v>0</v>
      </c>
      <c r="T1068" s="134">
        <f>S1068*H1068</f>
        <v>0</v>
      </c>
      <c r="AR1068" s="135" t="s">
        <v>164</v>
      </c>
      <c r="AT1068" s="135" t="s">
        <v>160</v>
      </c>
      <c r="AU1068" s="135" t="s">
        <v>6</v>
      </c>
      <c r="AY1068" s="15" t="s">
        <v>159</v>
      </c>
      <c r="BE1068" s="136">
        <f>IF(N1068="základní",J1068,0)</f>
        <v>0</v>
      </c>
      <c r="BF1068" s="136">
        <f>IF(N1068="snížená",J1068,0)</f>
        <v>0</v>
      </c>
      <c r="BG1068" s="136">
        <f>IF(N1068="zákl. přenesená",J1068,0)</f>
        <v>0</v>
      </c>
      <c r="BH1068" s="136">
        <f>IF(N1068="sníž. přenesená",J1068,0)</f>
        <v>0</v>
      </c>
      <c r="BI1068" s="136">
        <f>IF(N1068="nulová",J1068,0)</f>
        <v>0</v>
      </c>
      <c r="BJ1068" s="15" t="s">
        <v>6</v>
      </c>
      <c r="BK1068" s="136">
        <f>ROUND(I1068*H1068,0)</f>
        <v>0</v>
      </c>
      <c r="BL1068" s="15" t="s">
        <v>164</v>
      </c>
      <c r="BM1068" s="135" t="s">
        <v>1286</v>
      </c>
    </row>
    <row r="1069" spans="2:65" s="10" customFormat="1">
      <c r="B1069" s="137"/>
      <c r="D1069" s="138" t="s">
        <v>166</v>
      </c>
      <c r="E1069" s="139" t="s">
        <v>1</v>
      </c>
      <c r="F1069" s="140" t="s">
        <v>483</v>
      </c>
      <c r="H1069" s="139" t="s">
        <v>1</v>
      </c>
      <c r="I1069" s="141"/>
      <c r="L1069" s="137"/>
      <c r="M1069" s="142"/>
      <c r="T1069" s="143"/>
      <c r="AT1069" s="139" t="s">
        <v>166</v>
      </c>
      <c r="AU1069" s="139" t="s">
        <v>6</v>
      </c>
      <c r="AV1069" s="10" t="s">
        <v>6</v>
      </c>
      <c r="AW1069" s="10" t="s">
        <v>31</v>
      </c>
      <c r="AX1069" s="10" t="s">
        <v>76</v>
      </c>
      <c r="AY1069" s="139" t="s">
        <v>159</v>
      </c>
    </row>
    <row r="1070" spans="2:65" s="11" customFormat="1">
      <c r="B1070" s="144"/>
      <c r="D1070" s="138" t="s">
        <v>166</v>
      </c>
      <c r="E1070" s="145" t="s">
        <v>1</v>
      </c>
      <c r="F1070" s="146" t="s">
        <v>484</v>
      </c>
      <c r="H1070" s="147">
        <v>39.06</v>
      </c>
      <c r="I1070" s="148"/>
      <c r="L1070" s="144"/>
      <c r="M1070" s="149"/>
      <c r="T1070" s="150"/>
      <c r="AT1070" s="145" t="s">
        <v>166</v>
      </c>
      <c r="AU1070" s="145" t="s">
        <v>6</v>
      </c>
      <c r="AV1070" s="11" t="s">
        <v>85</v>
      </c>
      <c r="AW1070" s="11" t="s">
        <v>31</v>
      </c>
      <c r="AX1070" s="11" t="s">
        <v>6</v>
      </c>
      <c r="AY1070" s="145" t="s">
        <v>159</v>
      </c>
    </row>
    <row r="1071" spans="2:65" s="1" customFormat="1" ht="16.5" customHeight="1">
      <c r="B1071" s="122"/>
      <c r="C1071" s="123" t="s">
        <v>1287</v>
      </c>
      <c r="D1071" s="123" t="s">
        <v>160</v>
      </c>
      <c r="E1071" s="124" t="s">
        <v>1288</v>
      </c>
      <c r="F1071" s="125" t="s">
        <v>1289</v>
      </c>
      <c r="G1071" s="126" t="s">
        <v>179</v>
      </c>
      <c r="H1071" s="127">
        <v>39.06</v>
      </c>
      <c r="I1071" s="128"/>
      <c r="J1071" s="129">
        <f>ROUND(I1071*H1071,0)</f>
        <v>0</v>
      </c>
      <c r="K1071" s="130"/>
      <c r="L1071" s="29"/>
      <c r="M1071" s="131" t="s">
        <v>1</v>
      </c>
      <c r="N1071" s="132" t="s">
        <v>41</v>
      </c>
      <c r="P1071" s="133">
        <f>O1071*H1071</f>
        <v>0</v>
      </c>
      <c r="Q1071" s="133">
        <v>8.9999999999999993E-3</v>
      </c>
      <c r="R1071" s="133">
        <f>Q1071*H1071</f>
        <v>0.35154000000000002</v>
      </c>
      <c r="S1071" s="133">
        <v>0</v>
      </c>
      <c r="T1071" s="134">
        <f>S1071*H1071</f>
        <v>0</v>
      </c>
      <c r="AR1071" s="135" t="s">
        <v>164</v>
      </c>
      <c r="AT1071" s="135" t="s">
        <v>160</v>
      </c>
      <c r="AU1071" s="135" t="s">
        <v>6</v>
      </c>
      <c r="AY1071" s="15" t="s">
        <v>159</v>
      </c>
      <c r="BE1071" s="136">
        <f>IF(N1071="základní",J1071,0)</f>
        <v>0</v>
      </c>
      <c r="BF1071" s="136">
        <f>IF(N1071="snížená",J1071,0)</f>
        <v>0</v>
      </c>
      <c r="BG1071" s="136">
        <f>IF(N1071="zákl. přenesená",J1071,0)</f>
        <v>0</v>
      </c>
      <c r="BH1071" s="136">
        <f>IF(N1071="sníž. přenesená",J1071,0)</f>
        <v>0</v>
      </c>
      <c r="BI1071" s="136">
        <f>IF(N1071="nulová",J1071,0)</f>
        <v>0</v>
      </c>
      <c r="BJ1071" s="15" t="s">
        <v>6</v>
      </c>
      <c r="BK1071" s="136">
        <f>ROUND(I1071*H1071,0)</f>
        <v>0</v>
      </c>
      <c r="BL1071" s="15" t="s">
        <v>164</v>
      </c>
      <c r="BM1071" s="135" t="s">
        <v>1290</v>
      </c>
    </row>
    <row r="1072" spans="2:65" s="11" customFormat="1">
      <c r="B1072" s="144"/>
      <c r="D1072" s="138" t="s">
        <v>166</v>
      </c>
      <c r="E1072" s="145" t="s">
        <v>1</v>
      </c>
      <c r="F1072" s="146" t="s">
        <v>1291</v>
      </c>
      <c r="H1072" s="147">
        <v>39.06</v>
      </c>
      <c r="I1072" s="148"/>
      <c r="L1072" s="144"/>
      <c r="M1072" s="149"/>
      <c r="T1072" s="150"/>
      <c r="AT1072" s="145" t="s">
        <v>166</v>
      </c>
      <c r="AU1072" s="145" t="s">
        <v>6</v>
      </c>
      <c r="AV1072" s="11" t="s">
        <v>85</v>
      </c>
      <c r="AW1072" s="11" t="s">
        <v>31</v>
      </c>
      <c r="AX1072" s="11" t="s">
        <v>6</v>
      </c>
      <c r="AY1072" s="145" t="s">
        <v>159</v>
      </c>
    </row>
    <row r="1073" spans="2:65" s="1" customFormat="1" ht="16.5" customHeight="1">
      <c r="B1073" s="122"/>
      <c r="C1073" s="123" t="s">
        <v>1292</v>
      </c>
      <c r="D1073" s="123" t="s">
        <v>160</v>
      </c>
      <c r="E1073" s="124" t="s">
        <v>1293</v>
      </c>
      <c r="F1073" s="125" t="s">
        <v>1294</v>
      </c>
      <c r="G1073" s="126" t="s">
        <v>179</v>
      </c>
      <c r="H1073" s="127">
        <v>39.06</v>
      </c>
      <c r="I1073" s="128"/>
      <c r="J1073" s="129">
        <f>ROUND(I1073*H1073,0)</f>
        <v>0</v>
      </c>
      <c r="K1073" s="130"/>
      <c r="L1073" s="29"/>
      <c r="M1073" s="131" t="s">
        <v>1</v>
      </c>
      <c r="N1073" s="132" t="s">
        <v>41</v>
      </c>
      <c r="P1073" s="133">
        <f>O1073*H1073</f>
        <v>0</v>
      </c>
      <c r="Q1073" s="133">
        <v>1.208E-2</v>
      </c>
      <c r="R1073" s="133">
        <f>Q1073*H1073</f>
        <v>0.47184480000000006</v>
      </c>
      <c r="S1073" s="133">
        <v>0</v>
      </c>
      <c r="T1073" s="134">
        <f>S1073*H1073</f>
        <v>0</v>
      </c>
      <c r="AR1073" s="135" t="s">
        <v>164</v>
      </c>
      <c r="AT1073" s="135" t="s">
        <v>160</v>
      </c>
      <c r="AU1073" s="135" t="s">
        <v>6</v>
      </c>
      <c r="AY1073" s="15" t="s">
        <v>159</v>
      </c>
      <c r="BE1073" s="136">
        <f>IF(N1073="základní",J1073,0)</f>
        <v>0</v>
      </c>
      <c r="BF1073" s="136">
        <f>IF(N1073="snížená",J1073,0)</f>
        <v>0</v>
      </c>
      <c r="BG1073" s="136">
        <f>IF(N1073="zákl. přenesená",J1073,0)</f>
        <v>0</v>
      </c>
      <c r="BH1073" s="136">
        <f>IF(N1073="sníž. přenesená",J1073,0)</f>
        <v>0</v>
      </c>
      <c r="BI1073" s="136">
        <f>IF(N1073="nulová",J1073,0)</f>
        <v>0</v>
      </c>
      <c r="BJ1073" s="15" t="s">
        <v>6</v>
      </c>
      <c r="BK1073" s="136">
        <f>ROUND(I1073*H1073,0)</f>
        <v>0</v>
      </c>
      <c r="BL1073" s="15" t="s">
        <v>164</v>
      </c>
      <c r="BM1073" s="135" t="s">
        <v>1295</v>
      </c>
    </row>
    <row r="1074" spans="2:65" s="11" customFormat="1">
      <c r="B1074" s="144"/>
      <c r="D1074" s="138" t="s">
        <v>166</v>
      </c>
      <c r="E1074" s="145" t="s">
        <v>1</v>
      </c>
      <c r="F1074" s="146" t="s">
        <v>1291</v>
      </c>
      <c r="H1074" s="147">
        <v>39.06</v>
      </c>
      <c r="I1074" s="148"/>
      <c r="L1074" s="144"/>
      <c r="M1074" s="149"/>
      <c r="T1074" s="150"/>
      <c r="AT1074" s="145" t="s">
        <v>166</v>
      </c>
      <c r="AU1074" s="145" t="s">
        <v>6</v>
      </c>
      <c r="AV1074" s="11" t="s">
        <v>85</v>
      </c>
      <c r="AW1074" s="11" t="s">
        <v>31</v>
      </c>
      <c r="AX1074" s="11" t="s">
        <v>6</v>
      </c>
      <c r="AY1074" s="145" t="s">
        <v>159</v>
      </c>
    </row>
    <row r="1075" spans="2:65" s="1" customFormat="1" ht="16.5" customHeight="1">
      <c r="B1075" s="122"/>
      <c r="C1075" s="123" t="s">
        <v>1296</v>
      </c>
      <c r="D1075" s="123" t="s">
        <v>160</v>
      </c>
      <c r="E1075" s="124" t="s">
        <v>1297</v>
      </c>
      <c r="F1075" s="125" t="s">
        <v>1298</v>
      </c>
      <c r="G1075" s="126" t="s">
        <v>179</v>
      </c>
      <c r="H1075" s="127">
        <v>39.06</v>
      </c>
      <c r="I1075" s="128"/>
      <c r="J1075" s="129">
        <f>ROUND(I1075*H1075,0)</f>
        <v>0</v>
      </c>
      <c r="K1075" s="130"/>
      <c r="L1075" s="29"/>
      <c r="M1075" s="131" t="s">
        <v>1</v>
      </c>
      <c r="N1075" s="132" t="s">
        <v>41</v>
      </c>
      <c r="P1075" s="133">
        <f>O1075*H1075</f>
        <v>0</v>
      </c>
      <c r="Q1075" s="133">
        <v>1.6199999999999999E-2</v>
      </c>
      <c r="R1075" s="133">
        <f>Q1075*H1075</f>
        <v>0.632772</v>
      </c>
      <c r="S1075" s="133">
        <v>0</v>
      </c>
      <c r="T1075" s="134">
        <f>S1075*H1075</f>
        <v>0</v>
      </c>
      <c r="AR1075" s="135" t="s">
        <v>164</v>
      </c>
      <c r="AT1075" s="135" t="s">
        <v>160</v>
      </c>
      <c r="AU1075" s="135" t="s">
        <v>6</v>
      </c>
      <c r="AY1075" s="15" t="s">
        <v>159</v>
      </c>
      <c r="BE1075" s="136">
        <f>IF(N1075="základní",J1075,0)</f>
        <v>0</v>
      </c>
      <c r="BF1075" s="136">
        <f>IF(N1075="snížená",J1075,0)</f>
        <v>0</v>
      </c>
      <c r="BG1075" s="136">
        <f>IF(N1075="zákl. přenesená",J1075,0)</f>
        <v>0</v>
      </c>
      <c r="BH1075" s="136">
        <f>IF(N1075="sníž. přenesená",J1075,0)</f>
        <v>0</v>
      </c>
      <c r="BI1075" s="136">
        <f>IF(N1075="nulová",J1075,0)</f>
        <v>0</v>
      </c>
      <c r="BJ1075" s="15" t="s">
        <v>6</v>
      </c>
      <c r="BK1075" s="136">
        <f>ROUND(I1075*H1075,0)</f>
        <v>0</v>
      </c>
      <c r="BL1075" s="15" t="s">
        <v>164</v>
      </c>
      <c r="BM1075" s="135" t="s">
        <v>1299</v>
      </c>
    </row>
    <row r="1076" spans="2:65" s="11" customFormat="1">
      <c r="B1076" s="144"/>
      <c r="D1076" s="138" t="s">
        <v>166</v>
      </c>
      <c r="E1076" s="145" t="s">
        <v>1</v>
      </c>
      <c r="F1076" s="146" t="s">
        <v>1291</v>
      </c>
      <c r="H1076" s="147">
        <v>39.06</v>
      </c>
      <c r="I1076" s="148"/>
      <c r="L1076" s="144"/>
      <c r="M1076" s="149"/>
      <c r="T1076" s="150"/>
      <c r="AT1076" s="145" t="s">
        <v>166</v>
      </c>
      <c r="AU1076" s="145" t="s">
        <v>6</v>
      </c>
      <c r="AV1076" s="11" t="s">
        <v>85</v>
      </c>
      <c r="AW1076" s="11" t="s">
        <v>31</v>
      </c>
      <c r="AX1076" s="11" t="s">
        <v>6</v>
      </c>
      <c r="AY1076" s="145" t="s">
        <v>159</v>
      </c>
    </row>
    <row r="1077" spans="2:65" s="1" customFormat="1" ht="16.5" customHeight="1">
      <c r="B1077" s="122"/>
      <c r="C1077" s="123" t="s">
        <v>1300</v>
      </c>
      <c r="D1077" s="123" t="s">
        <v>160</v>
      </c>
      <c r="E1077" s="124" t="s">
        <v>1301</v>
      </c>
      <c r="F1077" s="125" t="s">
        <v>1302</v>
      </c>
      <c r="G1077" s="126" t="s">
        <v>179</v>
      </c>
      <c r="H1077" s="127">
        <v>39.06</v>
      </c>
      <c r="I1077" s="128"/>
      <c r="J1077" s="129">
        <f>ROUND(I1077*H1077,0)</f>
        <v>0</v>
      </c>
      <c r="K1077" s="130"/>
      <c r="L1077" s="29"/>
      <c r="M1077" s="131" t="s">
        <v>1</v>
      </c>
      <c r="N1077" s="132" t="s">
        <v>41</v>
      </c>
      <c r="P1077" s="133">
        <f>O1077*H1077</f>
        <v>0</v>
      </c>
      <c r="Q1077" s="133">
        <v>4.0000000000000001E-3</v>
      </c>
      <c r="R1077" s="133">
        <f>Q1077*H1077</f>
        <v>0.15624000000000002</v>
      </c>
      <c r="S1077" s="133">
        <v>0</v>
      </c>
      <c r="T1077" s="134">
        <f>S1077*H1077</f>
        <v>0</v>
      </c>
      <c r="AR1077" s="135" t="s">
        <v>164</v>
      </c>
      <c r="AT1077" s="135" t="s">
        <v>160</v>
      </c>
      <c r="AU1077" s="135" t="s">
        <v>6</v>
      </c>
      <c r="AY1077" s="15" t="s">
        <v>159</v>
      </c>
      <c r="BE1077" s="136">
        <f>IF(N1077="základní",J1077,0)</f>
        <v>0</v>
      </c>
      <c r="BF1077" s="136">
        <f>IF(N1077="snížená",J1077,0)</f>
        <v>0</v>
      </c>
      <c r="BG1077" s="136">
        <f>IF(N1077="zákl. přenesená",J1077,0)</f>
        <v>0</v>
      </c>
      <c r="BH1077" s="136">
        <f>IF(N1077="sníž. přenesená",J1077,0)</f>
        <v>0</v>
      </c>
      <c r="BI1077" s="136">
        <f>IF(N1077="nulová",J1077,0)</f>
        <v>0</v>
      </c>
      <c r="BJ1077" s="15" t="s">
        <v>6</v>
      </c>
      <c r="BK1077" s="136">
        <f>ROUND(I1077*H1077,0)</f>
        <v>0</v>
      </c>
      <c r="BL1077" s="15" t="s">
        <v>164</v>
      </c>
      <c r="BM1077" s="135" t="s">
        <v>1303</v>
      </c>
    </row>
    <row r="1078" spans="2:65" s="11" customFormat="1">
      <c r="B1078" s="144"/>
      <c r="D1078" s="138" t="s">
        <v>166</v>
      </c>
      <c r="E1078" s="145" t="s">
        <v>1</v>
      </c>
      <c r="F1078" s="146" t="s">
        <v>1291</v>
      </c>
      <c r="H1078" s="147">
        <v>39.06</v>
      </c>
      <c r="I1078" s="148"/>
      <c r="L1078" s="144"/>
      <c r="M1078" s="149"/>
      <c r="T1078" s="150"/>
      <c r="AT1078" s="145" t="s">
        <v>166</v>
      </c>
      <c r="AU1078" s="145" t="s">
        <v>6</v>
      </c>
      <c r="AV1078" s="11" t="s">
        <v>85</v>
      </c>
      <c r="AW1078" s="11" t="s">
        <v>31</v>
      </c>
      <c r="AX1078" s="11" t="s">
        <v>6</v>
      </c>
      <c r="AY1078" s="145" t="s">
        <v>159</v>
      </c>
    </row>
    <row r="1079" spans="2:65" s="1" customFormat="1" ht="24.2" customHeight="1">
      <c r="B1079" s="122"/>
      <c r="C1079" s="123" t="s">
        <v>1304</v>
      </c>
      <c r="D1079" s="123" t="s">
        <v>160</v>
      </c>
      <c r="E1079" s="124" t="s">
        <v>1305</v>
      </c>
      <c r="F1079" s="125" t="s">
        <v>1306</v>
      </c>
      <c r="G1079" s="126" t="s">
        <v>291</v>
      </c>
      <c r="H1079" s="127">
        <v>58.4</v>
      </c>
      <c r="I1079" s="128"/>
      <c r="J1079" s="129">
        <f>ROUND(I1079*H1079,0)</f>
        <v>0</v>
      </c>
      <c r="K1079" s="130"/>
      <c r="L1079" s="29"/>
      <c r="M1079" s="131" t="s">
        <v>1</v>
      </c>
      <c r="N1079" s="132" t="s">
        <v>41</v>
      </c>
      <c r="P1079" s="133">
        <f>O1079*H1079</f>
        <v>0</v>
      </c>
      <c r="Q1079" s="133">
        <v>3.5000000000000001E-3</v>
      </c>
      <c r="R1079" s="133">
        <f>Q1079*H1079</f>
        <v>0.2044</v>
      </c>
      <c r="S1079" s="133">
        <v>0</v>
      </c>
      <c r="T1079" s="134">
        <f>S1079*H1079</f>
        <v>0</v>
      </c>
      <c r="AR1079" s="135" t="s">
        <v>164</v>
      </c>
      <c r="AT1079" s="135" t="s">
        <v>160</v>
      </c>
      <c r="AU1079" s="135" t="s">
        <v>6</v>
      </c>
      <c r="AY1079" s="15" t="s">
        <v>159</v>
      </c>
      <c r="BE1079" s="136">
        <f>IF(N1079="základní",J1079,0)</f>
        <v>0</v>
      </c>
      <c r="BF1079" s="136">
        <f>IF(N1079="snížená",J1079,0)</f>
        <v>0</v>
      </c>
      <c r="BG1079" s="136">
        <f>IF(N1079="zákl. přenesená",J1079,0)</f>
        <v>0</v>
      </c>
      <c r="BH1079" s="136">
        <f>IF(N1079="sníž. přenesená",J1079,0)</f>
        <v>0</v>
      </c>
      <c r="BI1079" s="136">
        <f>IF(N1079="nulová",J1079,0)</f>
        <v>0</v>
      </c>
      <c r="BJ1079" s="15" t="s">
        <v>6</v>
      </c>
      <c r="BK1079" s="136">
        <f>ROUND(I1079*H1079,0)</f>
        <v>0</v>
      </c>
      <c r="BL1079" s="15" t="s">
        <v>164</v>
      </c>
      <c r="BM1079" s="135" t="s">
        <v>1307</v>
      </c>
    </row>
    <row r="1080" spans="2:65" s="11" customFormat="1">
      <c r="B1080" s="144"/>
      <c r="D1080" s="138" t="s">
        <v>166</v>
      </c>
      <c r="E1080" s="145" t="s">
        <v>1</v>
      </c>
      <c r="F1080" s="146" t="s">
        <v>1308</v>
      </c>
      <c r="H1080" s="147">
        <v>58.4</v>
      </c>
      <c r="I1080" s="148"/>
      <c r="L1080" s="144"/>
      <c r="M1080" s="149"/>
      <c r="T1080" s="150"/>
      <c r="AT1080" s="145" t="s">
        <v>166</v>
      </c>
      <c r="AU1080" s="145" t="s">
        <v>6</v>
      </c>
      <c r="AV1080" s="11" t="s">
        <v>85</v>
      </c>
      <c r="AW1080" s="11" t="s">
        <v>31</v>
      </c>
      <c r="AX1080" s="11" t="s">
        <v>6</v>
      </c>
      <c r="AY1080" s="145" t="s">
        <v>159</v>
      </c>
    </row>
    <row r="1081" spans="2:65" s="1" customFormat="1" ht="21.75" customHeight="1">
      <c r="B1081" s="122"/>
      <c r="C1081" s="123" t="s">
        <v>1309</v>
      </c>
      <c r="D1081" s="123" t="s">
        <v>160</v>
      </c>
      <c r="E1081" s="124" t="s">
        <v>1310</v>
      </c>
      <c r="F1081" s="125" t="s">
        <v>1311</v>
      </c>
      <c r="G1081" s="126" t="s">
        <v>179</v>
      </c>
      <c r="H1081" s="127">
        <v>39.85</v>
      </c>
      <c r="I1081" s="128"/>
      <c r="J1081" s="129">
        <f>ROUND(I1081*H1081,0)</f>
        <v>0</v>
      </c>
      <c r="K1081" s="130"/>
      <c r="L1081" s="29"/>
      <c r="M1081" s="131" t="s">
        <v>1</v>
      </c>
      <c r="N1081" s="132" t="s">
        <v>41</v>
      </c>
      <c r="P1081" s="133">
        <f>O1081*H1081</f>
        <v>0</v>
      </c>
      <c r="Q1081" s="133">
        <v>3.8999999999999999E-4</v>
      </c>
      <c r="R1081" s="133">
        <f>Q1081*H1081</f>
        <v>1.55415E-2</v>
      </c>
      <c r="S1081" s="133">
        <v>1.0000000000000001E-5</v>
      </c>
      <c r="T1081" s="134">
        <f>S1081*H1081</f>
        <v>3.9850000000000004E-4</v>
      </c>
      <c r="AR1081" s="135" t="s">
        <v>164</v>
      </c>
      <c r="AT1081" s="135" t="s">
        <v>160</v>
      </c>
      <c r="AU1081" s="135" t="s">
        <v>6</v>
      </c>
      <c r="AY1081" s="15" t="s">
        <v>159</v>
      </c>
      <c r="BE1081" s="136">
        <f>IF(N1081="základní",J1081,0)</f>
        <v>0</v>
      </c>
      <c r="BF1081" s="136">
        <f>IF(N1081="snížená",J1081,0)</f>
        <v>0</v>
      </c>
      <c r="BG1081" s="136">
        <f>IF(N1081="zákl. přenesená",J1081,0)</f>
        <v>0</v>
      </c>
      <c r="BH1081" s="136">
        <f>IF(N1081="sníž. přenesená",J1081,0)</f>
        <v>0</v>
      </c>
      <c r="BI1081" s="136">
        <f>IF(N1081="nulová",J1081,0)</f>
        <v>0</v>
      </c>
      <c r="BJ1081" s="15" t="s">
        <v>6</v>
      </c>
      <c r="BK1081" s="136">
        <f>ROUND(I1081*H1081,0)</f>
        <v>0</v>
      </c>
      <c r="BL1081" s="15" t="s">
        <v>164</v>
      </c>
      <c r="BM1081" s="135" t="s">
        <v>1312</v>
      </c>
    </row>
    <row r="1082" spans="2:65" s="10" customFormat="1">
      <c r="B1082" s="137"/>
      <c r="D1082" s="138" t="s">
        <v>166</v>
      </c>
      <c r="E1082" s="139" t="s">
        <v>1</v>
      </c>
      <c r="F1082" s="140" t="s">
        <v>1313</v>
      </c>
      <c r="H1082" s="139" t="s">
        <v>1</v>
      </c>
      <c r="I1082" s="141"/>
      <c r="L1082" s="137"/>
      <c r="M1082" s="142"/>
      <c r="T1082" s="143"/>
      <c r="AT1082" s="139" t="s">
        <v>166</v>
      </c>
      <c r="AU1082" s="139" t="s">
        <v>6</v>
      </c>
      <c r="AV1082" s="10" t="s">
        <v>6</v>
      </c>
      <c r="AW1082" s="10" t="s">
        <v>31</v>
      </c>
      <c r="AX1082" s="10" t="s">
        <v>76</v>
      </c>
      <c r="AY1082" s="139" t="s">
        <v>159</v>
      </c>
    </row>
    <row r="1083" spans="2:65" s="11" customFormat="1">
      <c r="B1083" s="144"/>
      <c r="D1083" s="138" t="s">
        <v>166</v>
      </c>
      <c r="E1083" s="145" t="s">
        <v>1</v>
      </c>
      <c r="F1083" s="146" t="s">
        <v>1314</v>
      </c>
      <c r="H1083" s="147">
        <v>37.270000000000003</v>
      </c>
      <c r="I1083" s="148"/>
      <c r="L1083" s="144"/>
      <c r="M1083" s="149"/>
      <c r="T1083" s="150"/>
      <c r="AT1083" s="145" t="s">
        <v>166</v>
      </c>
      <c r="AU1083" s="145" t="s">
        <v>6</v>
      </c>
      <c r="AV1083" s="11" t="s">
        <v>85</v>
      </c>
      <c r="AW1083" s="11" t="s">
        <v>31</v>
      </c>
      <c r="AX1083" s="11" t="s">
        <v>76</v>
      </c>
      <c r="AY1083" s="145" t="s">
        <v>159</v>
      </c>
    </row>
    <row r="1084" spans="2:65" s="11" customFormat="1">
      <c r="B1084" s="144"/>
      <c r="D1084" s="138" t="s">
        <v>166</v>
      </c>
      <c r="E1084" s="145" t="s">
        <v>1</v>
      </c>
      <c r="F1084" s="146" t="s">
        <v>1315</v>
      </c>
      <c r="H1084" s="147">
        <v>1.28</v>
      </c>
      <c r="I1084" s="148"/>
      <c r="L1084" s="144"/>
      <c r="M1084" s="149"/>
      <c r="T1084" s="150"/>
      <c r="AT1084" s="145" t="s">
        <v>166</v>
      </c>
      <c r="AU1084" s="145" t="s">
        <v>6</v>
      </c>
      <c r="AV1084" s="11" t="s">
        <v>85</v>
      </c>
      <c r="AW1084" s="11" t="s">
        <v>31</v>
      </c>
      <c r="AX1084" s="11" t="s">
        <v>76</v>
      </c>
      <c r="AY1084" s="145" t="s">
        <v>159</v>
      </c>
    </row>
    <row r="1085" spans="2:65" s="10" customFormat="1">
      <c r="B1085" s="137"/>
      <c r="D1085" s="138" t="s">
        <v>166</v>
      </c>
      <c r="E1085" s="139" t="s">
        <v>1</v>
      </c>
      <c r="F1085" s="140" t="s">
        <v>1224</v>
      </c>
      <c r="H1085" s="139" t="s">
        <v>1</v>
      </c>
      <c r="I1085" s="141"/>
      <c r="L1085" s="137"/>
      <c r="M1085" s="142"/>
      <c r="T1085" s="143"/>
      <c r="AT1085" s="139" t="s">
        <v>166</v>
      </c>
      <c r="AU1085" s="139" t="s">
        <v>6</v>
      </c>
      <c r="AV1085" s="10" t="s">
        <v>6</v>
      </c>
      <c r="AW1085" s="10" t="s">
        <v>31</v>
      </c>
      <c r="AX1085" s="10" t="s">
        <v>76</v>
      </c>
      <c r="AY1085" s="139" t="s">
        <v>159</v>
      </c>
    </row>
    <row r="1086" spans="2:65" s="11" customFormat="1">
      <c r="B1086" s="144"/>
      <c r="D1086" s="138" t="s">
        <v>166</v>
      </c>
      <c r="E1086" s="145" t="s">
        <v>1</v>
      </c>
      <c r="F1086" s="146" t="s">
        <v>1316</v>
      </c>
      <c r="H1086" s="147">
        <v>1.3</v>
      </c>
      <c r="I1086" s="148"/>
      <c r="L1086" s="144"/>
      <c r="M1086" s="149"/>
      <c r="T1086" s="150"/>
      <c r="AT1086" s="145" t="s">
        <v>166</v>
      </c>
      <c r="AU1086" s="145" t="s">
        <v>6</v>
      </c>
      <c r="AV1086" s="11" t="s">
        <v>85</v>
      </c>
      <c r="AW1086" s="11" t="s">
        <v>31</v>
      </c>
      <c r="AX1086" s="11" t="s">
        <v>76</v>
      </c>
      <c r="AY1086" s="145" t="s">
        <v>159</v>
      </c>
    </row>
    <row r="1087" spans="2:65" s="12" customFormat="1">
      <c r="B1087" s="151"/>
      <c r="D1087" s="138" t="s">
        <v>166</v>
      </c>
      <c r="E1087" s="152" t="s">
        <v>1</v>
      </c>
      <c r="F1087" s="153" t="s">
        <v>171</v>
      </c>
      <c r="H1087" s="154">
        <v>39.85</v>
      </c>
      <c r="I1087" s="155"/>
      <c r="L1087" s="151"/>
      <c r="M1087" s="156"/>
      <c r="T1087" s="157"/>
      <c r="AT1087" s="152" t="s">
        <v>166</v>
      </c>
      <c r="AU1087" s="152" t="s">
        <v>6</v>
      </c>
      <c r="AV1087" s="12" t="s">
        <v>164</v>
      </c>
      <c r="AW1087" s="12" t="s">
        <v>31</v>
      </c>
      <c r="AX1087" s="12" t="s">
        <v>6</v>
      </c>
      <c r="AY1087" s="152" t="s">
        <v>159</v>
      </c>
    </row>
    <row r="1088" spans="2:65" s="1" customFormat="1" ht="16.5" customHeight="1">
      <c r="B1088" s="122"/>
      <c r="C1088" s="123" t="s">
        <v>1317</v>
      </c>
      <c r="D1088" s="123" t="s">
        <v>160</v>
      </c>
      <c r="E1088" s="124" t="s">
        <v>1318</v>
      </c>
      <c r="F1088" s="125" t="s">
        <v>1319</v>
      </c>
      <c r="G1088" s="126" t="s">
        <v>179</v>
      </c>
      <c r="H1088" s="127">
        <v>449.28</v>
      </c>
      <c r="I1088" s="128"/>
      <c r="J1088" s="129">
        <f>ROUND(I1088*H1088,0)</f>
        <v>0</v>
      </c>
      <c r="K1088" s="130"/>
      <c r="L1088" s="29"/>
      <c r="M1088" s="131" t="s">
        <v>1</v>
      </c>
      <c r="N1088" s="132" t="s">
        <v>41</v>
      </c>
      <c r="P1088" s="133">
        <f>O1088*H1088</f>
        <v>0</v>
      </c>
      <c r="Q1088" s="133">
        <v>1.5E-3</v>
      </c>
      <c r="R1088" s="133">
        <f>Q1088*H1088</f>
        <v>0.67391999999999996</v>
      </c>
      <c r="S1088" s="133">
        <v>0</v>
      </c>
      <c r="T1088" s="134">
        <f>S1088*H1088</f>
        <v>0</v>
      </c>
      <c r="AR1088" s="135" t="s">
        <v>164</v>
      </c>
      <c r="AT1088" s="135" t="s">
        <v>160</v>
      </c>
      <c r="AU1088" s="135" t="s">
        <v>6</v>
      </c>
      <c r="AY1088" s="15" t="s">
        <v>159</v>
      </c>
      <c r="BE1088" s="136">
        <f>IF(N1088="základní",J1088,0)</f>
        <v>0</v>
      </c>
      <c r="BF1088" s="136">
        <f>IF(N1088="snížená",J1088,0)</f>
        <v>0</v>
      </c>
      <c r="BG1088" s="136">
        <f>IF(N1088="zákl. přenesená",J1088,0)</f>
        <v>0</v>
      </c>
      <c r="BH1088" s="136">
        <f>IF(N1088="sníž. přenesená",J1088,0)</f>
        <v>0</v>
      </c>
      <c r="BI1088" s="136">
        <f>IF(N1088="nulová",J1088,0)</f>
        <v>0</v>
      </c>
      <c r="BJ1088" s="15" t="s">
        <v>6</v>
      </c>
      <c r="BK1088" s="136">
        <f>ROUND(I1088*H1088,0)</f>
        <v>0</v>
      </c>
      <c r="BL1088" s="15" t="s">
        <v>164</v>
      </c>
      <c r="BM1088" s="135" t="s">
        <v>1320</v>
      </c>
    </row>
    <row r="1089" spans="2:65" s="10" customFormat="1">
      <c r="B1089" s="137"/>
      <c r="D1089" s="138" t="s">
        <v>166</v>
      </c>
      <c r="E1089" s="139" t="s">
        <v>1</v>
      </c>
      <c r="F1089" s="140" t="s">
        <v>1321</v>
      </c>
      <c r="H1089" s="139" t="s">
        <v>1</v>
      </c>
      <c r="I1089" s="141"/>
      <c r="L1089" s="137"/>
      <c r="M1089" s="142"/>
      <c r="T1089" s="143"/>
      <c r="AT1089" s="139" t="s">
        <v>166</v>
      </c>
      <c r="AU1089" s="139" t="s">
        <v>6</v>
      </c>
      <c r="AV1089" s="10" t="s">
        <v>6</v>
      </c>
      <c r="AW1089" s="10" t="s">
        <v>31</v>
      </c>
      <c r="AX1089" s="10" t="s">
        <v>76</v>
      </c>
      <c r="AY1089" s="139" t="s">
        <v>159</v>
      </c>
    </row>
    <row r="1090" spans="2:65" s="11" customFormat="1">
      <c r="B1090" s="144"/>
      <c r="D1090" s="138" t="s">
        <v>166</v>
      </c>
      <c r="E1090" s="145" t="s">
        <v>1</v>
      </c>
      <c r="F1090" s="146" t="s">
        <v>1322</v>
      </c>
      <c r="H1090" s="147">
        <v>459.95</v>
      </c>
      <c r="I1090" s="148"/>
      <c r="L1090" s="144"/>
      <c r="M1090" s="149"/>
      <c r="T1090" s="150"/>
      <c r="AT1090" s="145" t="s">
        <v>166</v>
      </c>
      <c r="AU1090" s="145" t="s">
        <v>6</v>
      </c>
      <c r="AV1090" s="11" t="s">
        <v>85</v>
      </c>
      <c r="AW1090" s="11" t="s">
        <v>31</v>
      </c>
      <c r="AX1090" s="11" t="s">
        <v>76</v>
      </c>
      <c r="AY1090" s="145" t="s">
        <v>159</v>
      </c>
    </row>
    <row r="1091" spans="2:65" s="11" customFormat="1">
      <c r="B1091" s="144"/>
      <c r="D1091" s="138" t="s">
        <v>166</v>
      </c>
      <c r="E1091" s="145" t="s">
        <v>1</v>
      </c>
      <c r="F1091" s="146" t="s">
        <v>1323</v>
      </c>
      <c r="H1091" s="147">
        <v>-37.270000000000003</v>
      </c>
      <c r="I1091" s="148"/>
      <c r="L1091" s="144"/>
      <c r="M1091" s="149"/>
      <c r="T1091" s="150"/>
      <c r="AT1091" s="145" t="s">
        <v>166</v>
      </c>
      <c r="AU1091" s="145" t="s">
        <v>6</v>
      </c>
      <c r="AV1091" s="11" t="s">
        <v>85</v>
      </c>
      <c r="AW1091" s="11" t="s">
        <v>31</v>
      </c>
      <c r="AX1091" s="11" t="s">
        <v>76</v>
      </c>
      <c r="AY1091" s="145" t="s">
        <v>159</v>
      </c>
    </row>
    <row r="1092" spans="2:65" s="10" customFormat="1">
      <c r="B1092" s="137"/>
      <c r="D1092" s="138" t="s">
        <v>166</v>
      </c>
      <c r="E1092" s="139" t="s">
        <v>1</v>
      </c>
      <c r="F1092" s="140" t="s">
        <v>1324</v>
      </c>
      <c r="H1092" s="139" t="s">
        <v>1</v>
      </c>
      <c r="I1092" s="141"/>
      <c r="L1092" s="137"/>
      <c r="M1092" s="142"/>
      <c r="T1092" s="143"/>
      <c r="AT1092" s="139" t="s">
        <v>166</v>
      </c>
      <c r="AU1092" s="139" t="s">
        <v>6</v>
      </c>
      <c r="AV1092" s="10" t="s">
        <v>6</v>
      </c>
      <c r="AW1092" s="10" t="s">
        <v>31</v>
      </c>
      <c r="AX1092" s="10" t="s">
        <v>76</v>
      </c>
      <c r="AY1092" s="139" t="s">
        <v>159</v>
      </c>
    </row>
    <row r="1093" spans="2:65" s="11" customFormat="1">
      <c r="B1093" s="144"/>
      <c r="D1093" s="138" t="s">
        <v>166</v>
      </c>
      <c r="E1093" s="145" t="s">
        <v>1</v>
      </c>
      <c r="F1093" s="146" t="s">
        <v>1325</v>
      </c>
      <c r="H1093" s="147">
        <v>2.4500000000000002</v>
      </c>
      <c r="I1093" s="148"/>
      <c r="L1093" s="144"/>
      <c r="M1093" s="149"/>
      <c r="T1093" s="150"/>
      <c r="AT1093" s="145" t="s">
        <v>166</v>
      </c>
      <c r="AU1093" s="145" t="s">
        <v>6</v>
      </c>
      <c r="AV1093" s="11" t="s">
        <v>85</v>
      </c>
      <c r="AW1093" s="11" t="s">
        <v>31</v>
      </c>
      <c r="AX1093" s="11" t="s">
        <v>76</v>
      </c>
      <c r="AY1093" s="145" t="s">
        <v>159</v>
      </c>
    </row>
    <row r="1094" spans="2:65" s="10" customFormat="1">
      <c r="B1094" s="137"/>
      <c r="D1094" s="138" t="s">
        <v>166</v>
      </c>
      <c r="E1094" s="139" t="s">
        <v>1</v>
      </c>
      <c r="F1094" s="140" t="s">
        <v>1326</v>
      </c>
      <c r="H1094" s="139" t="s">
        <v>1</v>
      </c>
      <c r="I1094" s="141"/>
      <c r="L1094" s="137"/>
      <c r="M1094" s="142"/>
      <c r="T1094" s="143"/>
      <c r="AT1094" s="139" t="s">
        <v>166</v>
      </c>
      <c r="AU1094" s="139" t="s">
        <v>6</v>
      </c>
      <c r="AV1094" s="10" t="s">
        <v>6</v>
      </c>
      <c r="AW1094" s="10" t="s">
        <v>31</v>
      </c>
      <c r="AX1094" s="10" t="s">
        <v>76</v>
      </c>
      <c r="AY1094" s="139" t="s">
        <v>159</v>
      </c>
    </row>
    <row r="1095" spans="2:65" s="11" customFormat="1">
      <c r="B1095" s="144"/>
      <c r="D1095" s="138" t="s">
        <v>166</v>
      </c>
      <c r="E1095" s="145" t="s">
        <v>1</v>
      </c>
      <c r="F1095" s="146" t="s">
        <v>1327</v>
      </c>
      <c r="H1095" s="147">
        <v>24.15</v>
      </c>
      <c r="I1095" s="148"/>
      <c r="L1095" s="144"/>
      <c r="M1095" s="149"/>
      <c r="T1095" s="150"/>
      <c r="AT1095" s="145" t="s">
        <v>166</v>
      </c>
      <c r="AU1095" s="145" t="s">
        <v>6</v>
      </c>
      <c r="AV1095" s="11" t="s">
        <v>85</v>
      </c>
      <c r="AW1095" s="11" t="s">
        <v>31</v>
      </c>
      <c r="AX1095" s="11" t="s">
        <v>76</v>
      </c>
      <c r="AY1095" s="145" t="s">
        <v>159</v>
      </c>
    </row>
    <row r="1096" spans="2:65" s="12" customFormat="1">
      <c r="B1096" s="151"/>
      <c r="D1096" s="138" t="s">
        <v>166</v>
      </c>
      <c r="E1096" s="152" t="s">
        <v>1</v>
      </c>
      <c r="F1096" s="153" t="s">
        <v>171</v>
      </c>
      <c r="H1096" s="154">
        <v>449.28</v>
      </c>
      <c r="I1096" s="155"/>
      <c r="L1096" s="151"/>
      <c r="M1096" s="156"/>
      <c r="T1096" s="157"/>
      <c r="AT1096" s="152" t="s">
        <v>166</v>
      </c>
      <c r="AU1096" s="152" t="s">
        <v>6</v>
      </c>
      <c r="AV1096" s="12" t="s">
        <v>164</v>
      </c>
      <c r="AW1096" s="12" t="s">
        <v>31</v>
      </c>
      <c r="AX1096" s="12" t="s">
        <v>6</v>
      </c>
      <c r="AY1096" s="152" t="s">
        <v>159</v>
      </c>
    </row>
    <row r="1097" spans="2:65" s="1" customFormat="1" ht="16.5" customHeight="1">
      <c r="B1097" s="122"/>
      <c r="C1097" s="123" t="s">
        <v>1328</v>
      </c>
      <c r="D1097" s="123" t="s">
        <v>160</v>
      </c>
      <c r="E1097" s="124" t="s">
        <v>1329</v>
      </c>
      <c r="F1097" s="125" t="s">
        <v>1330</v>
      </c>
      <c r="G1097" s="126" t="s">
        <v>179</v>
      </c>
      <c r="H1097" s="127">
        <v>449.28</v>
      </c>
      <c r="I1097" s="128"/>
      <c r="J1097" s="129">
        <f>ROUND(I1097*H1097,0)</f>
        <v>0</v>
      </c>
      <c r="K1097" s="130"/>
      <c r="L1097" s="29"/>
      <c r="M1097" s="131" t="s">
        <v>1</v>
      </c>
      <c r="N1097" s="132" t="s">
        <v>41</v>
      </c>
      <c r="P1097" s="133">
        <f>O1097*H1097</f>
        <v>0</v>
      </c>
      <c r="Q1097" s="133">
        <v>1.2E-4</v>
      </c>
      <c r="R1097" s="133">
        <f>Q1097*H1097</f>
        <v>5.3913599999999999E-2</v>
      </c>
      <c r="S1097" s="133">
        <v>0</v>
      </c>
      <c r="T1097" s="134">
        <f>S1097*H1097</f>
        <v>0</v>
      </c>
      <c r="AR1097" s="135" t="s">
        <v>164</v>
      </c>
      <c r="AT1097" s="135" t="s">
        <v>160</v>
      </c>
      <c r="AU1097" s="135" t="s">
        <v>6</v>
      </c>
      <c r="AY1097" s="15" t="s">
        <v>159</v>
      </c>
      <c r="BE1097" s="136">
        <f>IF(N1097="základní",J1097,0)</f>
        <v>0</v>
      </c>
      <c r="BF1097" s="136">
        <f>IF(N1097="snížená",J1097,0)</f>
        <v>0</v>
      </c>
      <c r="BG1097" s="136">
        <f>IF(N1097="zákl. přenesená",J1097,0)</f>
        <v>0</v>
      </c>
      <c r="BH1097" s="136">
        <f>IF(N1097="sníž. přenesená",J1097,0)</f>
        <v>0</v>
      </c>
      <c r="BI1097" s="136">
        <f>IF(N1097="nulová",J1097,0)</f>
        <v>0</v>
      </c>
      <c r="BJ1097" s="15" t="s">
        <v>6</v>
      </c>
      <c r="BK1097" s="136">
        <f>ROUND(I1097*H1097,0)</f>
        <v>0</v>
      </c>
      <c r="BL1097" s="15" t="s">
        <v>164</v>
      </c>
      <c r="BM1097" s="135" t="s">
        <v>1331</v>
      </c>
    </row>
    <row r="1098" spans="2:65" s="11" customFormat="1">
      <c r="B1098" s="144"/>
      <c r="D1098" s="138" t="s">
        <v>166</v>
      </c>
      <c r="E1098" s="145" t="s">
        <v>1</v>
      </c>
      <c r="F1098" s="146" t="s">
        <v>1332</v>
      </c>
      <c r="H1098" s="147">
        <v>449.28</v>
      </c>
      <c r="I1098" s="148"/>
      <c r="L1098" s="144"/>
      <c r="M1098" s="149"/>
      <c r="T1098" s="150"/>
      <c r="AT1098" s="145" t="s">
        <v>166</v>
      </c>
      <c r="AU1098" s="145" t="s">
        <v>6</v>
      </c>
      <c r="AV1098" s="11" t="s">
        <v>85</v>
      </c>
      <c r="AW1098" s="11" t="s">
        <v>31</v>
      </c>
      <c r="AX1098" s="11" t="s">
        <v>6</v>
      </c>
      <c r="AY1098" s="145" t="s">
        <v>159</v>
      </c>
    </row>
    <row r="1099" spans="2:65" s="1" customFormat="1" ht="21.75" customHeight="1">
      <c r="B1099" s="122"/>
      <c r="C1099" s="123" t="s">
        <v>1333</v>
      </c>
      <c r="D1099" s="123" t="s">
        <v>160</v>
      </c>
      <c r="E1099" s="124" t="s">
        <v>1334</v>
      </c>
      <c r="F1099" s="125" t="s">
        <v>1335</v>
      </c>
      <c r="G1099" s="126" t="s">
        <v>179</v>
      </c>
      <c r="H1099" s="127">
        <v>449.28</v>
      </c>
      <c r="I1099" s="128"/>
      <c r="J1099" s="129">
        <f>ROUND(I1099*H1099,0)</f>
        <v>0</v>
      </c>
      <c r="K1099" s="130"/>
      <c r="L1099" s="29"/>
      <c r="M1099" s="131" t="s">
        <v>1</v>
      </c>
      <c r="N1099" s="132" t="s">
        <v>41</v>
      </c>
      <c r="P1099" s="133">
        <f>O1099*H1099</f>
        <v>0</v>
      </c>
      <c r="Q1099" s="133">
        <v>8.3000000000000001E-4</v>
      </c>
      <c r="R1099" s="133">
        <f>Q1099*H1099</f>
        <v>0.37290239999999997</v>
      </c>
      <c r="S1099" s="133">
        <v>0</v>
      </c>
      <c r="T1099" s="134">
        <f>S1099*H1099</f>
        <v>0</v>
      </c>
      <c r="AR1099" s="135" t="s">
        <v>164</v>
      </c>
      <c r="AT1099" s="135" t="s">
        <v>160</v>
      </c>
      <c r="AU1099" s="135" t="s">
        <v>6</v>
      </c>
      <c r="AY1099" s="15" t="s">
        <v>159</v>
      </c>
      <c r="BE1099" s="136">
        <f>IF(N1099="základní",J1099,0)</f>
        <v>0</v>
      </c>
      <c r="BF1099" s="136">
        <f>IF(N1099="snížená",J1099,0)</f>
        <v>0</v>
      </c>
      <c r="BG1099" s="136">
        <f>IF(N1099="zákl. přenesená",J1099,0)</f>
        <v>0</v>
      </c>
      <c r="BH1099" s="136">
        <f>IF(N1099="sníž. přenesená",J1099,0)</f>
        <v>0</v>
      </c>
      <c r="BI1099" s="136">
        <f>IF(N1099="nulová",J1099,0)</f>
        <v>0</v>
      </c>
      <c r="BJ1099" s="15" t="s">
        <v>6</v>
      </c>
      <c r="BK1099" s="136">
        <f>ROUND(I1099*H1099,0)</f>
        <v>0</v>
      </c>
      <c r="BL1099" s="15" t="s">
        <v>164</v>
      </c>
      <c r="BM1099" s="135" t="s">
        <v>1336</v>
      </c>
    </row>
    <row r="1100" spans="2:65" s="11" customFormat="1">
      <c r="B1100" s="144"/>
      <c r="D1100" s="138" t="s">
        <v>166</v>
      </c>
      <c r="E1100" s="145" t="s">
        <v>1</v>
      </c>
      <c r="F1100" s="146" t="s">
        <v>1332</v>
      </c>
      <c r="H1100" s="147">
        <v>449.28</v>
      </c>
      <c r="I1100" s="148"/>
      <c r="L1100" s="144"/>
      <c r="M1100" s="149"/>
      <c r="T1100" s="150"/>
      <c r="AT1100" s="145" t="s">
        <v>166</v>
      </c>
      <c r="AU1100" s="145" t="s">
        <v>6</v>
      </c>
      <c r="AV1100" s="11" t="s">
        <v>85</v>
      </c>
      <c r="AW1100" s="11" t="s">
        <v>31</v>
      </c>
      <c r="AX1100" s="11" t="s">
        <v>6</v>
      </c>
      <c r="AY1100" s="145" t="s">
        <v>159</v>
      </c>
    </row>
    <row r="1101" spans="2:65" s="1" customFormat="1" ht="16.5" customHeight="1">
      <c r="B1101" s="122"/>
      <c r="C1101" s="123" t="s">
        <v>1337</v>
      </c>
      <c r="D1101" s="123" t="s">
        <v>160</v>
      </c>
      <c r="E1101" s="124" t="s">
        <v>1338</v>
      </c>
      <c r="F1101" s="125" t="s">
        <v>1339</v>
      </c>
      <c r="G1101" s="126" t="s">
        <v>179</v>
      </c>
      <c r="H1101" s="127">
        <v>449.28</v>
      </c>
      <c r="I1101" s="128"/>
      <c r="J1101" s="129">
        <f>ROUND(I1101*H1101,0)</f>
        <v>0</v>
      </c>
      <c r="K1101" s="130"/>
      <c r="L1101" s="29"/>
      <c r="M1101" s="131" t="s">
        <v>1</v>
      </c>
      <c r="N1101" s="132" t="s">
        <v>41</v>
      </c>
      <c r="P1101" s="133">
        <f>O1101*H1101</f>
        <v>0</v>
      </c>
      <c r="Q1101" s="133">
        <v>2.0000000000000002E-5</v>
      </c>
      <c r="R1101" s="133">
        <f>Q1101*H1101</f>
        <v>8.9855999999999998E-3</v>
      </c>
      <c r="S1101" s="133">
        <v>0</v>
      </c>
      <c r="T1101" s="134">
        <f>S1101*H1101</f>
        <v>0</v>
      </c>
      <c r="AR1101" s="135" t="s">
        <v>164</v>
      </c>
      <c r="AT1101" s="135" t="s">
        <v>160</v>
      </c>
      <c r="AU1101" s="135" t="s">
        <v>6</v>
      </c>
      <c r="AY1101" s="15" t="s">
        <v>159</v>
      </c>
      <c r="BE1101" s="136">
        <f>IF(N1101="základní",J1101,0)</f>
        <v>0</v>
      </c>
      <c r="BF1101" s="136">
        <f>IF(N1101="snížená",J1101,0)</f>
        <v>0</v>
      </c>
      <c r="BG1101" s="136">
        <f>IF(N1101="zákl. přenesená",J1101,0)</f>
        <v>0</v>
      </c>
      <c r="BH1101" s="136">
        <f>IF(N1101="sníž. přenesená",J1101,0)</f>
        <v>0</v>
      </c>
      <c r="BI1101" s="136">
        <f>IF(N1101="nulová",J1101,0)</f>
        <v>0</v>
      </c>
      <c r="BJ1101" s="15" t="s">
        <v>6</v>
      </c>
      <c r="BK1101" s="136">
        <f>ROUND(I1101*H1101,0)</f>
        <v>0</v>
      </c>
      <c r="BL1101" s="15" t="s">
        <v>164</v>
      </c>
      <c r="BM1101" s="135" t="s">
        <v>1340</v>
      </c>
    </row>
    <row r="1102" spans="2:65" s="11" customFormat="1">
      <c r="B1102" s="144"/>
      <c r="D1102" s="138" t="s">
        <v>166</v>
      </c>
      <c r="E1102" s="145" t="s">
        <v>1</v>
      </c>
      <c r="F1102" s="146" t="s">
        <v>1332</v>
      </c>
      <c r="H1102" s="147">
        <v>449.28</v>
      </c>
      <c r="I1102" s="148"/>
      <c r="L1102" s="144"/>
      <c r="M1102" s="149"/>
      <c r="T1102" s="150"/>
      <c r="AT1102" s="145" t="s">
        <v>166</v>
      </c>
      <c r="AU1102" s="145" t="s">
        <v>6</v>
      </c>
      <c r="AV1102" s="11" t="s">
        <v>85</v>
      </c>
      <c r="AW1102" s="11" t="s">
        <v>31</v>
      </c>
      <c r="AX1102" s="11" t="s">
        <v>6</v>
      </c>
      <c r="AY1102" s="145" t="s">
        <v>159</v>
      </c>
    </row>
    <row r="1103" spans="2:65" s="9" customFormat="1" ht="25.9" customHeight="1">
      <c r="B1103" s="112"/>
      <c r="D1103" s="113" t="s">
        <v>75</v>
      </c>
      <c r="E1103" s="114" t="s">
        <v>1341</v>
      </c>
      <c r="F1103" s="114" t="s">
        <v>1342</v>
      </c>
      <c r="I1103" s="115"/>
      <c r="J1103" s="116">
        <f>BK1103</f>
        <v>0</v>
      </c>
      <c r="L1103" s="112"/>
      <c r="M1103" s="117"/>
      <c r="P1103" s="118">
        <f>SUM(P1104:P1108)</f>
        <v>0</v>
      </c>
      <c r="R1103" s="118">
        <f>SUM(R1104:R1108)</f>
        <v>0</v>
      </c>
      <c r="T1103" s="119">
        <f>SUM(T1104:T1108)</f>
        <v>0</v>
      </c>
      <c r="AR1103" s="113" t="s">
        <v>6</v>
      </c>
      <c r="AT1103" s="120" t="s">
        <v>75</v>
      </c>
      <c r="AU1103" s="120" t="s">
        <v>76</v>
      </c>
      <c r="AY1103" s="113" t="s">
        <v>159</v>
      </c>
      <c r="BK1103" s="121">
        <f>SUM(BK1104:BK1108)</f>
        <v>0</v>
      </c>
    </row>
    <row r="1104" spans="2:65" s="1" customFormat="1" ht="21.75" customHeight="1">
      <c r="B1104" s="122"/>
      <c r="C1104" s="123" t="s">
        <v>1343</v>
      </c>
      <c r="D1104" s="123" t="s">
        <v>160</v>
      </c>
      <c r="E1104" s="124" t="s">
        <v>1344</v>
      </c>
      <c r="F1104" s="125" t="s">
        <v>1345</v>
      </c>
      <c r="G1104" s="126" t="s">
        <v>997</v>
      </c>
      <c r="H1104" s="127">
        <v>1</v>
      </c>
      <c r="I1104" s="128"/>
      <c r="J1104" s="129">
        <f>ROUND(I1104*H1104,0)</f>
        <v>0</v>
      </c>
      <c r="K1104" s="130"/>
      <c r="L1104" s="29"/>
      <c r="M1104" s="131" t="s">
        <v>1</v>
      </c>
      <c r="N1104" s="132" t="s">
        <v>41</v>
      </c>
      <c r="P1104" s="133">
        <f>O1104*H1104</f>
        <v>0</v>
      </c>
      <c r="Q1104" s="133">
        <v>0</v>
      </c>
      <c r="R1104" s="133">
        <f>Q1104*H1104</f>
        <v>0</v>
      </c>
      <c r="S1104" s="133">
        <v>0</v>
      </c>
      <c r="T1104" s="134">
        <f>S1104*H1104</f>
        <v>0</v>
      </c>
      <c r="AR1104" s="135" t="s">
        <v>164</v>
      </c>
      <c r="AT1104" s="135" t="s">
        <v>160</v>
      </c>
      <c r="AU1104" s="135" t="s">
        <v>6</v>
      </c>
      <c r="AY1104" s="15" t="s">
        <v>159</v>
      </c>
      <c r="BE1104" s="136">
        <f>IF(N1104="základní",J1104,0)</f>
        <v>0</v>
      </c>
      <c r="BF1104" s="136">
        <f>IF(N1104="snížená",J1104,0)</f>
        <v>0</v>
      </c>
      <c r="BG1104" s="136">
        <f>IF(N1104="zákl. přenesená",J1104,0)</f>
        <v>0</v>
      </c>
      <c r="BH1104" s="136">
        <f>IF(N1104="sníž. přenesená",J1104,0)</f>
        <v>0</v>
      </c>
      <c r="BI1104" s="136">
        <f>IF(N1104="nulová",J1104,0)</f>
        <v>0</v>
      </c>
      <c r="BJ1104" s="15" t="s">
        <v>6</v>
      </c>
      <c r="BK1104" s="136">
        <f>ROUND(I1104*H1104,0)</f>
        <v>0</v>
      </c>
      <c r="BL1104" s="15" t="s">
        <v>164</v>
      </c>
      <c r="BM1104" s="135" t="s">
        <v>1346</v>
      </c>
    </row>
    <row r="1105" spans="2:65" s="11" customFormat="1">
      <c r="B1105" s="144"/>
      <c r="D1105" s="138" t="s">
        <v>166</v>
      </c>
      <c r="E1105" s="145" t="s">
        <v>1</v>
      </c>
      <c r="F1105" s="146" t="s">
        <v>186</v>
      </c>
      <c r="H1105" s="147">
        <v>1</v>
      </c>
      <c r="I1105" s="148"/>
      <c r="L1105" s="144"/>
      <c r="M1105" s="149"/>
      <c r="T1105" s="150"/>
      <c r="AT1105" s="145" t="s">
        <v>166</v>
      </c>
      <c r="AU1105" s="145" t="s">
        <v>6</v>
      </c>
      <c r="AV1105" s="11" t="s">
        <v>85</v>
      </c>
      <c r="AW1105" s="11" t="s">
        <v>31</v>
      </c>
      <c r="AX1105" s="11" t="s">
        <v>6</v>
      </c>
      <c r="AY1105" s="145" t="s">
        <v>159</v>
      </c>
    </row>
    <row r="1106" spans="2:65" s="1" customFormat="1" ht="24.2" customHeight="1">
      <c r="B1106" s="122"/>
      <c r="C1106" s="123" t="s">
        <v>1347</v>
      </c>
      <c r="D1106" s="123" t="s">
        <v>160</v>
      </c>
      <c r="E1106" s="124" t="s">
        <v>1348</v>
      </c>
      <c r="F1106" s="125" t="s">
        <v>1349</v>
      </c>
      <c r="G1106" s="126" t="s">
        <v>997</v>
      </c>
      <c r="H1106" s="127">
        <v>3</v>
      </c>
      <c r="I1106" s="128"/>
      <c r="J1106" s="129">
        <f>ROUND(I1106*H1106,0)</f>
        <v>0</v>
      </c>
      <c r="K1106" s="130"/>
      <c r="L1106" s="29"/>
      <c r="M1106" s="131" t="s">
        <v>1</v>
      </c>
      <c r="N1106" s="132" t="s">
        <v>41</v>
      </c>
      <c r="P1106" s="133">
        <f>O1106*H1106</f>
        <v>0</v>
      </c>
      <c r="Q1106" s="133">
        <v>0</v>
      </c>
      <c r="R1106" s="133">
        <f>Q1106*H1106</f>
        <v>0</v>
      </c>
      <c r="S1106" s="133">
        <v>0</v>
      </c>
      <c r="T1106" s="134">
        <f>S1106*H1106</f>
        <v>0</v>
      </c>
      <c r="AR1106" s="135" t="s">
        <v>164</v>
      </c>
      <c r="AT1106" s="135" t="s">
        <v>160</v>
      </c>
      <c r="AU1106" s="135" t="s">
        <v>6</v>
      </c>
      <c r="AY1106" s="15" t="s">
        <v>159</v>
      </c>
      <c r="BE1106" s="136">
        <f>IF(N1106="základní",J1106,0)</f>
        <v>0</v>
      </c>
      <c r="BF1106" s="136">
        <f>IF(N1106="snížená",J1106,0)</f>
        <v>0</v>
      </c>
      <c r="BG1106" s="136">
        <f>IF(N1106="zákl. přenesená",J1106,0)</f>
        <v>0</v>
      </c>
      <c r="BH1106" s="136">
        <f>IF(N1106="sníž. přenesená",J1106,0)</f>
        <v>0</v>
      </c>
      <c r="BI1106" s="136">
        <f>IF(N1106="nulová",J1106,0)</f>
        <v>0</v>
      </c>
      <c r="BJ1106" s="15" t="s">
        <v>6</v>
      </c>
      <c r="BK1106" s="136">
        <f>ROUND(I1106*H1106,0)</f>
        <v>0</v>
      </c>
      <c r="BL1106" s="15" t="s">
        <v>164</v>
      </c>
      <c r="BM1106" s="135" t="s">
        <v>1350</v>
      </c>
    </row>
    <row r="1107" spans="2:65" s="10" customFormat="1">
      <c r="B1107" s="137"/>
      <c r="D1107" s="138" t="s">
        <v>166</v>
      </c>
      <c r="E1107" s="139" t="s">
        <v>1</v>
      </c>
      <c r="F1107" s="140" t="s">
        <v>1351</v>
      </c>
      <c r="H1107" s="139" t="s">
        <v>1</v>
      </c>
      <c r="I1107" s="141"/>
      <c r="L1107" s="137"/>
      <c r="M1107" s="142"/>
      <c r="T1107" s="143"/>
      <c r="AT1107" s="139" t="s">
        <v>166</v>
      </c>
      <c r="AU1107" s="139" t="s">
        <v>6</v>
      </c>
      <c r="AV1107" s="10" t="s">
        <v>6</v>
      </c>
      <c r="AW1107" s="10" t="s">
        <v>31</v>
      </c>
      <c r="AX1107" s="10" t="s">
        <v>76</v>
      </c>
      <c r="AY1107" s="139" t="s">
        <v>159</v>
      </c>
    </row>
    <row r="1108" spans="2:65" s="11" customFormat="1">
      <c r="B1108" s="144"/>
      <c r="D1108" s="138" t="s">
        <v>166</v>
      </c>
      <c r="E1108" s="145" t="s">
        <v>1</v>
      </c>
      <c r="F1108" s="146" t="s">
        <v>258</v>
      </c>
      <c r="H1108" s="147">
        <v>3</v>
      </c>
      <c r="I1108" s="148"/>
      <c r="L1108" s="144"/>
      <c r="M1108" s="149"/>
      <c r="T1108" s="150"/>
      <c r="AT1108" s="145" t="s">
        <v>166</v>
      </c>
      <c r="AU1108" s="145" t="s">
        <v>6</v>
      </c>
      <c r="AV1108" s="11" t="s">
        <v>85</v>
      </c>
      <c r="AW1108" s="11" t="s">
        <v>31</v>
      </c>
      <c r="AX1108" s="11" t="s">
        <v>6</v>
      </c>
      <c r="AY1108" s="145" t="s">
        <v>159</v>
      </c>
    </row>
    <row r="1109" spans="2:65" s="9" customFormat="1" ht="25.9" customHeight="1">
      <c r="B1109" s="112"/>
      <c r="D1109" s="113" t="s">
        <v>75</v>
      </c>
      <c r="E1109" s="114" t="s">
        <v>1352</v>
      </c>
      <c r="F1109" s="114" t="s">
        <v>1353</v>
      </c>
      <c r="I1109" s="115"/>
      <c r="J1109" s="116">
        <f>BK1109</f>
        <v>0</v>
      </c>
      <c r="L1109" s="112"/>
      <c r="M1109" s="117"/>
      <c r="P1109" s="118">
        <f>SUM(P1110:P1127)</f>
        <v>0</v>
      </c>
      <c r="R1109" s="118">
        <f>SUM(R1110:R1127)</f>
        <v>0</v>
      </c>
      <c r="T1109" s="119">
        <f>SUM(T1110:T1127)</f>
        <v>0</v>
      </c>
      <c r="AR1109" s="113" t="s">
        <v>6</v>
      </c>
      <c r="AT1109" s="120" t="s">
        <v>75</v>
      </c>
      <c r="AU1109" s="120" t="s">
        <v>76</v>
      </c>
      <c r="AY1109" s="113" t="s">
        <v>159</v>
      </c>
      <c r="BK1109" s="121">
        <f>SUM(BK1110:BK1127)</f>
        <v>0</v>
      </c>
    </row>
    <row r="1110" spans="2:65" s="1" customFormat="1" ht="24.2" customHeight="1">
      <c r="B1110" s="122"/>
      <c r="C1110" s="123" t="s">
        <v>1354</v>
      </c>
      <c r="D1110" s="123" t="s">
        <v>160</v>
      </c>
      <c r="E1110" s="124" t="s">
        <v>1355</v>
      </c>
      <c r="F1110" s="125" t="s">
        <v>1356</v>
      </c>
      <c r="G1110" s="126" t="s">
        <v>448</v>
      </c>
      <c r="H1110" s="127">
        <v>45</v>
      </c>
      <c r="I1110" s="128"/>
      <c r="J1110" s="129">
        <f>ROUND(I1110*H1110,0)</f>
        <v>0</v>
      </c>
      <c r="K1110" s="130"/>
      <c r="L1110" s="29"/>
      <c r="M1110" s="131" t="s">
        <v>1</v>
      </c>
      <c r="N1110" s="132" t="s">
        <v>41</v>
      </c>
      <c r="P1110" s="133">
        <f>O1110*H1110</f>
        <v>0</v>
      </c>
      <c r="Q1110" s="133">
        <v>0</v>
      </c>
      <c r="R1110" s="133">
        <f>Q1110*H1110</f>
        <v>0</v>
      </c>
      <c r="S1110" s="133">
        <v>0</v>
      </c>
      <c r="T1110" s="134">
        <f>S1110*H1110</f>
        <v>0</v>
      </c>
      <c r="AR1110" s="135" t="s">
        <v>164</v>
      </c>
      <c r="AT1110" s="135" t="s">
        <v>160</v>
      </c>
      <c r="AU1110" s="135" t="s">
        <v>6</v>
      </c>
      <c r="AY1110" s="15" t="s">
        <v>159</v>
      </c>
      <c r="BE1110" s="136">
        <f>IF(N1110="základní",J1110,0)</f>
        <v>0</v>
      </c>
      <c r="BF1110" s="136">
        <f>IF(N1110="snížená",J1110,0)</f>
        <v>0</v>
      </c>
      <c r="BG1110" s="136">
        <f>IF(N1110="zákl. přenesená",J1110,0)</f>
        <v>0</v>
      </c>
      <c r="BH1110" s="136">
        <f>IF(N1110="sníž. přenesená",J1110,0)</f>
        <v>0</v>
      </c>
      <c r="BI1110" s="136">
        <f>IF(N1110="nulová",J1110,0)</f>
        <v>0</v>
      </c>
      <c r="BJ1110" s="15" t="s">
        <v>6</v>
      </c>
      <c r="BK1110" s="136">
        <f>ROUND(I1110*H1110,0)</f>
        <v>0</v>
      </c>
      <c r="BL1110" s="15" t="s">
        <v>164</v>
      </c>
      <c r="BM1110" s="135" t="s">
        <v>1357</v>
      </c>
    </row>
    <row r="1111" spans="2:65" s="11" customFormat="1">
      <c r="B1111" s="144"/>
      <c r="D1111" s="138" t="s">
        <v>166</v>
      </c>
      <c r="E1111" s="145" t="s">
        <v>1</v>
      </c>
      <c r="F1111" s="146" t="s">
        <v>293</v>
      </c>
      <c r="H1111" s="147">
        <v>45</v>
      </c>
      <c r="I1111" s="148"/>
      <c r="L1111" s="144"/>
      <c r="M1111" s="149"/>
      <c r="T1111" s="150"/>
      <c r="AT1111" s="145" t="s">
        <v>166</v>
      </c>
      <c r="AU1111" s="145" t="s">
        <v>6</v>
      </c>
      <c r="AV1111" s="11" t="s">
        <v>85</v>
      </c>
      <c r="AW1111" s="11" t="s">
        <v>31</v>
      </c>
      <c r="AX1111" s="11" t="s">
        <v>6</v>
      </c>
      <c r="AY1111" s="145" t="s">
        <v>159</v>
      </c>
    </row>
    <row r="1112" spans="2:65" s="1" customFormat="1" ht="16.5" customHeight="1">
      <c r="B1112" s="122"/>
      <c r="C1112" s="123" t="s">
        <v>1358</v>
      </c>
      <c r="D1112" s="123" t="s">
        <v>160</v>
      </c>
      <c r="E1112" s="124" t="s">
        <v>1359</v>
      </c>
      <c r="F1112" s="125" t="s">
        <v>1360</v>
      </c>
      <c r="G1112" s="126" t="s">
        <v>448</v>
      </c>
      <c r="H1112" s="127">
        <v>12</v>
      </c>
      <c r="I1112" s="128"/>
      <c r="J1112" s="129">
        <f>ROUND(I1112*H1112,0)</f>
        <v>0</v>
      </c>
      <c r="K1112" s="130"/>
      <c r="L1112" s="29"/>
      <c r="M1112" s="131" t="s">
        <v>1</v>
      </c>
      <c r="N1112" s="132" t="s">
        <v>41</v>
      </c>
      <c r="P1112" s="133">
        <f>O1112*H1112</f>
        <v>0</v>
      </c>
      <c r="Q1112" s="133">
        <v>0</v>
      </c>
      <c r="R1112" s="133">
        <f>Q1112*H1112</f>
        <v>0</v>
      </c>
      <c r="S1112" s="133">
        <v>0</v>
      </c>
      <c r="T1112" s="134">
        <f>S1112*H1112</f>
        <v>0</v>
      </c>
      <c r="AR1112" s="135" t="s">
        <v>164</v>
      </c>
      <c r="AT1112" s="135" t="s">
        <v>160</v>
      </c>
      <c r="AU1112" s="135" t="s">
        <v>6</v>
      </c>
      <c r="AY1112" s="15" t="s">
        <v>159</v>
      </c>
      <c r="BE1112" s="136">
        <f>IF(N1112="základní",J1112,0)</f>
        <v>0</v>
      </c>
      <c r="BF1112" s="136">
        <f>IF(N1112="snížená",J1112,0)</f>
        <v>0</v>
      </c>
      <c r="BG1112" s="136">
        <f>IF(N1112="zákl. přenesená",J1112,0)</f>
        <v>0</v>
      </c>
      <c r="BH1112" s="136">
        <f>IF(N1112="sníž. přenesená",J1112,0)</f>
        <v>0</v>
      </c>
      <c r="BI1112" s="136">
        <f>IF(N1112="nulová",J1112,0)</f>
        <v>0</v>
      </c>
      <c r="BJ1112" s="15" t="s">
        <v>6</v>
      </c>
      <c r="BK1112" s="136">
        <f>ROUND(I1112*H1112,0)</f>
        <v>0</v>
      </c>
      <c r="BL1112" s="15" t="s">
        <v>164</v>
      </c>
      <c r="BM1112" s="135" t="s">
        <v>1361</v>
      </c>
    </row>
    <row r="1113" spans="2:65" s="11" customFormat="1">
      <c r="B1113" s="144"/>
      <c r="D1113" s="138" t="s">
        <v>166</v>
      </c>
      <c r="E1113" s="145" t="s">
        <v>1</v>
      </c>
      <c r="F1113" s="146" t="s">
        <v>1362</v>
      </c>
      <c r="H1113" s="147">
        <v>12</v>
      </c>
      <c r="I1113" s="148"/>
      <c r="L1113" s="144"/>
      <c r="M1113" s="149"/>
      <c r="T1113" s="150"/>
      <c r="AT1113" s="145" t="s">
        <v>166</v>
      </c>
      <c r="AU1113" s="145" t="s">
        <v>6</v>
      </c>
      <c r="AV1113" s="11" t="s">
        <v>85</v>
      </c>
      <c r="AW1113" s="11" t="s">
        <v>31</v>
      </c>
      <c r="AX1113" s="11" t="s">
        <v>6</v>
      </c>
      <c r="AY1113" s="145" t="s">
        <v>159</v>
      </c>
    </row>
    <row r="1114" spans="2:65" s="1" customFormat="1" ht="16.5" customHeight="1">
      <c r="B1114" s="122"/>
      <c r="C1114" s="123" t="s">
        <v>1363</v>
      </c>
      <c r="D1114" s="123" t="s">
        <v>160</v>
      </c>
      <c r="E1114" s="124" t="s">
        <v>1364</v>
      </c>
      <c r="F1114" s="125" t="s">
        <v>1365</v>
      </c>
      <c r="G1114" s="126" t="s">
        <v>448</v>
      </c>
      <c r="H1114" s="127">
        <v>33</v>
      </c>
      <c r="I1114" s="128"/>
      <c r="J1114" s="129">
        <f>ROUND(I1114*H1114,0)</f>
        <v>0</v>
      </c>
      <c r="K1114" s="130"/>
      <c r="L1114" s="29"/>
      <c r="M1114" s="131" t="s">
        <v>1</v>
      </c>
      <c r="N1114" s="132" t="s">
        <v>41</v>
      </c>
      <c r="P1114" s="133">
        <f>O1114*H1114</f>
        <v>0</v>
      </c>
      <c r="Q1114" s="133">
        <v>0</v>
      </c>
      <c r="R1114" s="133">
        <f>Q1114*H1114</f>
        <v>0</v>
      </c>
      <c r="S1114" s="133">
        <v>0</v>
      </c>
      <c r="T1114" s="134">
        <f>S1114*H1114</f>
        <v>0</v>
      </c>
      <c r="AR1114" s="135" t="s">
        <v>164</v>
      </c>
      <c r="AT1114" s="135" t="s">
        <v>160</v>
      </c>
      <c r="AU1114" s="135" t="s">
        <v>6</v>
      </c>
      <c r="AY1114" s="15" t="s">
        <v>159</v>
      </c>
      <c r="BE1114" s="136">
        <f>IF(N1114="základní",J1114,0)</f>
        <v>0</v>
      </c>
      <c r="BF1114" s="136">
        <f>IF(N1114="snížená",J1114,0)</f>
        <v>0</v>
      </c>
      <c r="BG1114" s="136">
        <f>IF(N1114="zákl. přenesená",J1114,0)</f>
        <v>0</v>
      </c>
      <c r="BH1114" s="136">
        <f>IF(N1114="sníž. přenesená",J1114,0)</f>
        <v>0</v>
      </c>
      <c r="BI1114" s="136">
        <f>IF(N1114="nulová",J1114,0)</f>
        <v>0</v>
      </c>
      <c r="BJ1114" s="15" t="s">
        <v>6</v>
      </c>
      <c r="BK1114" s="136">
        <f>ROUND(I1114*H1114,0)</f>
        <v>0</v>
      </c>
      <c r="BL1114" s="15" t="s">
        <v>164</v>
      </c>
      <c r="BM1114" s="135" t="s">
        <v>1366</v>
      </c>
    </row>
    <row r="1115" spans="2:65" s="11" customFormat="1">
      <c r="B1115" s="144"/>
      <c r="D1115" s="138" t="s">
        <v>166</v>
      </c>
      <c r="E1115" s="145" t="s">
        <v>1</v>
      </c>
      <c r="F1115" s="146" t="s">
        <v>1367</v>
      </c>
      <c r="H1115" s="147">
        <v>33</v>
      </c>
      <c r="I1115" s="148"/>
      <c r="L1115" s="144"/>
      <c r="M1115" s="149"/>
      <c r="T1115" s="150"/>
      <c r="AT1115" s="145" t="s">
        <v>166</v>
      </c>
      <c r="AU1115" s="145" t="s">
        <v>6</v>
      </c>
      <c r="AV1115" s="11" t="s">
        <v>85</v>
      </c>
      <c r="AW1115" s="11" t="s">
        <v>31</v>
      </c>
      <c r="AX1115" s="11" t="s">
        <v>6</v>
      </c>
      <c r="AY1115" s="145" t="s">
        <v>159</v>
      </c>
    </row>
    <row r="1116" spans="2:65" s="1" customFormat="1" ht="16.5" customHeight="1">
      <c r="B1116" s="122"/>
      <c r="C1116" s="123" t="s">
        <v>1368</v>
      </c>
      <c r="D1116" s="123" t="s">
        <v>160</v>
      </c>
      <c r="E1116" s="124" t="s">
        <v>1369</v>
      </c>
      <c r="F1116" s="125" t="s">
        <v>1370</v>
      </c>
      <c r="G1116" s="126" t="s">
        <v>448</v>
      </c>
      <c r="H1116" s="127">
        <v>12</v>
      </c>
      <c r="I1116" s="128"/>
      <c r="J1116" s="129">
        <f>ROUND(I1116*H1116,0)</f>
        <v>0</v>
      </c>
      <c r="K1116" s="130"/>
      <c r="L1116" s="29"/>
      <c r="M1116" s="131" t="s">
        <v>1</v>
      </c>
      <c r="N1116" s="132" t="s">
        <v>41</v>
      </c>
      <c r="P1116" s="133">
        <f>O1116*H1116</f>
        <v>0</v>
      </c>
      <c r="Q1116" s="133">
        <v>0</v>
      </c>
      <c r="R1116" s="133">
        <f>Q1116*H1116</f>
        <v>0</v>
      </c>
      <c r="S1116" s="133">
        <v>0</v>
      </c>
      <c r="T1116" s="134">
        <f>S1116*H1116</f>
        <v>0</v>
      </c>
      <c r="AR1116" s="135" t="s">
        <v>164</v>
      </c>
      <c r="AT1116" s="135" t="s">
        <v>160</v>
      </c>
      <c r="AU1116" s="135" t="s">
        <v>6</v>
      </c>
      <c r="AY1116" s="15" t="s">
        <v>159</v>
      </c>
      <c r="BE1116" s="136">
        <f>IF(N1116="základní",J1116,0)</f>
        <v>0</v>
      </c>
      <c r="BF1116" s="136">
        <f>IF(N1116="snížená",J1116,0)</f>
        <v>0</v>
      </c>
      <c r="BG1116" s="136">
        <f>IF(N1116="zákl. přenesená",J1116,0)</f>
        <v>0</v>
      </c>
      <c r="BH1116" s="136">
        <f>IF(N1116="sníž. přenesená",J1116,0)</f>
        <v>0</v>
      </c>
      <c r="BI1116" s="136">
        <f>IF(N1116="nulová",J1116,0)</f>
        <v>0</v>
      </c>
      <c r="BJ1116" s="15" t="s">
        <v>6</v>
      </c>
      <c r="BK1116" s="136">
        <f>ROUND(I1116*H1116,0)</f>
        <v>0</v>
      </c>
      <c r="BL1116" s="15" t="s">
        <v>164</v>
      </c>
      <c r="BM1116" s="135" t="s">
        <v>1371</v>
      </c>
    </row>
    <row r="1117" spans="2:65" s="10" customFormat="1">
      <c r="B1117" s="137"/>
      <c r="D1117" s="138" t="s">
        <v>166</v>
      </c>
      <c r="E1117" s="139" t="s">
        <v>1</v>
      </c>
      <c r="F1117" s="140" t="s">
        <v>1372</v>
      </c>
      <c r="H1117" s="139" t="s">
        <v>1</v>
      </c>
      <c r="I1117" s="141"/>
      <c r="L1117" s="137"/>
      <c r="M1117" s="142"/>
      <c r="T1117" s="143"/>
      <c r="AT1117" s="139" t="s">
        <v>166</v>
      </c>
      <c r="AU1117" s="139" t="s">
        <v>6</v>
      </c>
      <c r="AV1117" s="10" t="s">
        <v>6</v>
      </c>
      <c r="AW1117" s="10" t="s">
        <v>31</v>
      </c>
      <c r="AX1117" s="10" t="s">
        <v>76</v>
      </c>
      <c r="AY1117" s="139" t="s">
        <v>159</v>
      </c>
    </row>
    <row r="1118" spans="2:65" s="11" customFormat="1">
      <c r="B1118" s="144"/>
      <c r="D1118" s="138" t="s">
        <v>166</v>
      </c>
      <c r="E1118" s="145" t="s">
        <v>1</v>
      </c>
      <c r="F1118" s="146" t="s">
        <v>1362</v>
      </c>
      <c r="H1118" s="147">
        <v>12</v>
      </c>
      <c r="I1118" s="148"/>
      <c r="L1118" s="144"/>
      <c r="M1118" s="149"/>
      <c r="T1118" s="150"/>
      <c r="AT1118" s="145" t="s">
        <v>166</v>
      </c>
      <c r="AU1118" s="145" t="s">
        <v>6</v>
      </c>
      <c r="AV1118" s="11" t="s">
        <v>85</v>
      </c>
      <c r="AW1118" s="11" t="s">
        <v>31</v>
      </c>
      <c r="AX1118" s="11" t="s">
        <v>6</v>
      </c>
      <c r="AY1118" s="145" t="s">
        <v>159</v>
      </c>
    </row>
    <row r="1119" spans="2:65" s="1" customFormat="1" ht="24.2" customHeight="1">
      <c r="B1119" s="122"/>
      <c r="C1119" s="123" t="s">
        <v>1373</v>
      </c>
      <c r="D1119" s="123" t="s">
        <v>160</v>
      </c>
      <c r="E1119" s="124" t="s">
        <v>1374</v>
      </c>
      <c r="F1119" s="125" t="s">
        <v>1375</v>
      </c>
      <c r="G1119" s="126" t="s">
        <v>448</v>
      </c>
      <c r="H1119" s="127">
        <v>12</v>
      </c>
      <c r="I1119" s="128"/>
      <c r="J1119" s="129">
        <f>ROUND(I1119*H1119,0)</f>
        <v>0</v>
      </c>
      <c r="K1119" s="130"/>
      <c r="L1119" s="29"/>
      <c r="M1119" s="131" t="s">
        <v>1</v>
      </c>
      <c r="N1119" s="132" t="s">
        <v>41</v>
      </c>
      <c r="P1119" s="133">
        <f>O1119*H1119</f>
        <v>0</v>
      </c>
      <c r="Q1119" s="133">
        <v>0</v>
      </c>
      <c r="R1119" s="133">
        <f>Q1119*H1119</f>
        <v>0</v>
      </c>
      <c r="S1119" s="133">
        <v>0</v>
      </c>
      <c r="T1119" s="134">
        <f>S1119*H1119</f>
        <v>0</v>
      </c>
      <c r="AR1119" s="135" t="s">
        <v>164</v>
      </c>
      <c r="AT1119" s="135" t="s">
        <v>160</v>
      </c>
      <c r="AU1119" s="135" t="s">
        <v>6</v>
      </c>
      <c r="AY1119" s="15" t="s">
        <v>159</v>
      </c>
      <c r="BE1119" s="136">
        <f>IF(N1119="základní",J1119,0)</f>
        <v>0</v>
      </c>
      <c r="BF1119" s="136">
        <f>IF(N1119="snížená",J1119,0)</f>
        <v>0</v>
      </c>
      <c r="BG1119" s="136">
        <f>IF(N1119="zákl. přenesená",J1119,0)</f>
        <v>0</v>
      </c>
      <c r="BH1119" s="136">
        <f>IF(N1119="sníž. přenesená",J1119,0)</f>
        <v>0</v>
      </c>
      <c r="BI1119" s="136">
        <f>IF(N1119="nulová",J1119,0)</f>
        <v>0</v>
      </c>
      <c r="BJ1119" s="15" t="s">
        <v>6</v>
      </c>
      <c r="BK1119" s="136">
        <f>ROUND(I1119*H1119,0)</f>
        <v>0</v>
      </c>
      <c r="BL1119" s="15" t="s">
        <v>164</v>
      </c>
      <c r="BM1119" s="135" t="s">
        <v>1376</v>
      </c>
    </row>
    <row r="1120" spans="2:65" s="11" customFormat="1">
      <c r="B1120" s="144"/>
      <c r="D1120" s="138" t="s">
        <v>166</v>
      </c>
      <c r="E1120" s="145" t="s">
        <v>1</v>
      </c>
      <c r="F1120" s="146" t="s">
        <v>1362</v>
      </c>
      <c r="H1120" s="147">
        <v>12</v>
      </c>
      <c r="I1120" s="148"/>
      <c r="L1120" s="144"/>
      <c r="M1120" s="149"/>
      <c r="T1120" s="150"/>
      <c r="AT1120" s="145" t="s">
        <v>166</v>
      </c>
      <c r="AU1120" s="145" t="s">
        <v>6</v>
      </c>
      <c r="AV1120" s="11" t="s">
        <v>85</v>
      </c>
      <c r="AW1120" s="11" t="s">
        <v>31</v>
      </c>
      <c r="AX1120" s="11" t="s">
        <v>6</v>
      </c>
      <c r="AY1120" s="145" t="s">
        <v>159</v>
      </c>
    </row>
    <row r="1121" spans="2:65" s="1" customFormat="1" ht="16.5" customHeight="1">
      <c r="B1121" s="122"/>
      <c r="C1121" s="123" t="s">
        <v>1377</v>
      </c>
      <c r="D1121" s="123" t="s">
        <v>160</v>
      </c>
      <c r="E1121" s="124" t="s">
        <v>1378</v>
      </c>
      <c r="F1121" s="125" t="s">
        <v>1379</v>
      </c>
      <c r="G1121" s="126" t="s">
        <v>448</v>
      </c>
      <c r="H1121" s="127">
        <v>12</v>
      </c>
      <c r="I1121" s="128"/>
      <c r="J1121" s="129">
        <f>ROUND(I1121*H1121,0)</f>
        <v>0</v>
      </c>
      <c r="K1121" s="130"/>
      <c r="L1121" s="29"/>
      <c r="M1121" s="131" t="s">
        <v>1</v>
      </c>
      <c r="N1121" s="132" t="s">
        <v>41</v>
      </c>
      <c r="P1121" s="133">
        <f>O1121*H1121</f>
        <v>0</v>
      </c>
      <c r="Q1121" s="133">
        <v>0</v>
      </c>
      <c r="R1121" s="133">
        <f>Q1121*H1121</f>
        <v>0</v>
      </c>
      <c r="S1121" s="133">
        <v>0</v>
      </c>
      <c r="T1121" s="134">
        <f>S1121*H1121</f>
        <v>0</v>
      </c>
      <c r="AR1121" s="135" t="s">
        <v>164</v>
      </c>
      <c r="AT1121" s="135" t="s">
        <v>160</v>
      </c>
      <c r="AU1121" s="135" t="s">
        <v>6</v>
      </c>
      <c r="AY1121" s="15" t="s">
        <v>159</v>
      </c>
      <c r="BE1121" s="136">
        <f>IF(N1121="základní",J1121,0)</f>
        <v>0</v>
      </c>
      <c r="BF1121" s="136">
        <f>IF(N1121="snížená",J1121,0)</f>
        <v>0</v>
      </c>
      <c r="BG1121" s="136">
        <f>IF(N1121="zákl. přenesená",J1121,0)</f>
        <v>0</v>
      </c>
      <c r="BH1121" s="136">
        <f>IF(N1121="sníž. přenesená",J1121,0)</f>
        <v>0</v>
      </c>
      <c r="BI1121" s="136">
        <f>IF(N1121="nulová",J1121,0)</f>
        <v>0</v>
      </c>
      <c r="BJ1121" s="15" t="s">
        <v>6</v>
      </c>
      <c r="BK1121" s="136">
        <f>ROUND(I1121*H1121,0)</f>
        <v>0</v>
      </c>
      <c r="BL1121" s="15" t="s">
        <v>164</v>
      </c>
      <c r="BM1121" s="135" t="s">
        <v>1380</v>
      </c>
    </row>
    <row r="1122" spans="2:65" s="11" customFormat="1">
      <c r="B1122" s="144"/>
      <c r="D1122" s="138" t="s">
        <v>166</v>
      </c>
      <c r="E1122" s="145" t="s">
        <v>1</v>
      </c>
      <c r="F1122" s="146" t="s">
        <v>1362</v>
      </c>
      <c r="H1122" s="147">
        <v>12</v>
      </c>
      <c r="I1122" s="148"/>
      <c r="L1122" s="144"/>
      <c r="M1122" s="149"/>
      <c r="T1122" s="150"/>
      <c r="AT1122" s="145" t="s">
        <v>166</v>
      </c>
      <c r="AU1122" s="145" t="s">
        <v>6</v>
      </c>
      <c r="AV1122" s="11" t="s">
        <v>85</v>
      </c>
      <c r="AW1122" s="11" t="s">
        <v>31</v>
      </c>
      <c r="AX1122" s="11" t="s">
        <v>6</v>
      </c>
      <c r="AY1122" s="145" t="s">
        <v>159</v>
      </c>
    </row>
    <row r="1123" spans="2:65" s="1" customFormat="1" ht="16.5" customHeight="1">
      <c r="B1123" s="122"/>
      <c r="C1123" s="123" t="s">
        <v>1381</v>
      </c>
      <c r="D1123" s="123" t="s">
        <v>160</v>
      </c>
      <c r="E1123" s="124" t="s">
        <v>1382</v>
      </c>
      <c r="F1123" s="125" t="s">
        <v>1383</v>
      </c>
      <c r="G1123" s="126" t="s">
        <v>163</v>
      </c>
      <c r="H1123" s="127">
        <v>5</v>
      </c>
      <c r="I1123" s="128"/>
      <c r="J1123" s="129">
        <f>ROUND(I1123*H1123,0)</f>
        <v>0</v>
      </c>
      <c r="K1123" s="130"/>
      <c r="L1123" s="29"/>
      <c r="M1123" s="131" t="s">
        <v>1</v>
      </c>
      <c r="N1123" s="132" t="s">
        <v>41</v>
      </c>
      <c r="P1123" s="133">
        <f>O1123*H1123</f>
        <v>0</v>
      </c>
      <c r="Q1123" s="133">
        <v>0</v>
      </c>
      <c r="R1123" s="133">
        <f>Q1123*H1123</f>
        <v>0</v>
      </c>
      <c r="S1123" s="133">
        <v>0</v>
      </c>
      <c r="T1123" s="134">
        <f>S1123*H1123</f>
        <v>0</v>
      </c>
      <c r="AR1123" s="135" t="s">
        <v>164</v>
      </c>
      <c r="AT1123" s="135" t="s">
        <v>160</v>
      </c>
      <c r="AU1123" s="135" t="s">
        <v>6</v>
      </c>
      <c r="AY1123" s="15" t="s">
        <v>159</v>
      </c>
      <c r="BE1123" s="136">
        <f>IF(N1123="základní",J1123,0)</f>
        <v>0</v>
      </c>
      <c r="BF1123" s="136">
        <f>IF(N1123="snížená",J1123,0)</f>
        <v>0</v>
      </c>
      <c r="BG1123" s="136">
        <f>IF(N1123="zákl. přenesená",J1123,0)</f>
        <v>0</v>
      </c>
      <c r="BH1123" s="136">
        <f>IF(N1123="sníž. přenesená",J1123,0)</f>
        <v>0</v>
      </c>
      <c r="BI1123" s="136">
        <f>IF(N1123="nulová",J1123,0)</f>
        <v>0</v>
      </c>
      <c r="BJ1123" s="15" t="s">
        <v>6</v>
      </c>
      <c r="BK1123" s="136">
        <f>ROUND(I1123*H1123,0)</f>
        <v>0</v>
      </c>
      <c r="BL1123" s="15" t="s">
        <v>164</v>
      </c>
      <c r="BM1123" s="135" t="s">
        <v>1384</v>
      </c>
    </row>
    <row r="1124" spans="2:65" s="11" customFormat="1">
      <c r="B1124" s="144"/>
      <c r="D1124" s="138" t="s">
        <v>166</v>
      </c>
      <c r="E1124" s="145" t="s">
        <v>1</v>
      </c>
      <c r="F1124" s="146" t="s">
        <v>175</v>
      </c>
      <c r="H1124" s="147">
        <v>5</v>
      </c>
      <c r="I1124" s="148"/>
      <c r="L1124" s="144"/>
      <c r="M1124" s="149"/>
      <c r="T1124" s="150"/>
      <c r="AT1124" s="145" t="s">
        <v>166</v>
      </c>
      <c r="AU1124" s="145" t="s">
        <v>6</v>
      </c>
      <c r="AV1124" s="11" t="s">
        <v>85</v>
      </c>
      <c r="AW1124" s="11" t="s">
        <v>31</v>
      </c>
      <c r="AX1124" s="11" t="s">
        <v>6</v>
      </c>
      <c r="AY1124" s="145" t="s">
        <v>159</v>
      </c>
    </row>
    <row r="1125" spans="2:65" s="1" customFormat="1" ht="16.5" customHeight="1">
      <c r="B1125" s="122"/>
      <c r="C1125" s="123" t="s">
        <v>1385</v>
      </c>
      <c r="D1125" s="123" t="s">
        <v>160</v>
      </c>
      <c r="E1125" s="124" t="s">
        <v>1386</v>
      </c>
      <c r="F1125" s="125" t="s">
        <v>1387</v>
      </c>
      <c r="G1125" s="126" t="s">
        <v>516</v>
      </c>
      <c r="H1125" s="127">
        <v>30</v>
      </c>
      <c r="I1125" s="128"/>
      <c r="J1125" s="129">
        <f>ROUND(I1125*H1125,0)</f>
        <v>0</v>
      </c>
      <c r="K1125" s="130"/>
      <c r="L1125" s="29"/>
      <c r="M1125" s="131" t="s">
        <v>1</v>
      </c>
      <c r="N1125" s="132" t="s">
        <v>41</v>
      </c>
      <c r="P1125" s="133">
        <f>O1125*H1125</f>
        <v>0</v>
      </c>
      <c r="Q1125" s="133">
        <v>0</v>
      </c>
      <c r="R1125" s="133">
        <f>Q1125*H1125</f>
        <v>0</v>
      </c>
      <c r="S1125" s="133">
        <v>0</v>
      </c>
      <c r="T1125" s="134">
        <f>S1125*H1125</f>
        <v>0</v>
      </c>
      <c r="AR1125" s="135" t="s">
        <v>164</v>
      </c>
      <c r="AT1125" s="135" t="s">
        <v>160</v>
      </c>
      <c r="AU1125" s="135" t="s">
        <v>6</v>
      </c>
      <c r="AY1125" s="15" t="s">
        <v>159</v>
      </c>
      <c r="BE1125" s="136">
        <f>IF(N1125="základní",J1125,0)</f>
        <v>0</v>
      </c>
      <c r="BF1125" s="136">
        <f>IF(N1125="snížená",J1125,0)</f>
        <v>0</v>
      </c>
      <c r="BG1125" s="136">
        <f>IF(N1125="zákl. přenesená",J1125,0)</f>
        <v>0</v>
      </c>
      <c r="BH1125" s="136">
        <f>IF(N1125="sníž. přenesená",J1125,0)</f>
        <v>0</v>
      </c>
      <c r="BI1125" s="136">
        <f>IF(N1125="nulová",J1125,0)</f>
        <v>0</v>
      </c>
      <c r="BJ1125" s="15" t="s">
        <v>6</v>
      </c>
      <c r="BK1125" s="136">
        <f>ROUND(I1125*H1125,0)</f>
        <v>0</v>
      </c>
      <c r="BL1125" s="15" t="s">
        <v>164</v>
      </c>
      <c r="BM1125" s="135" t="s">
        <v>1388</v>
      </c>
    </row>
    <row r="1126" spans="2:65" s="10" customFormat="1">
      <c r="B1126" s="137"/>
      <c r="D1126" s="138" t="s">
        <v>166</v>
      </c>
      <c r="E1126" s="139" t="s">
        <v>1</v>
      </c>
      <c r="F1126" s="140" t="s">
        <v>518</v>
      </c>
      <c r="H1126" s="139" t="s">
        <v>1</v>
      </c>
      <c r="I1126" s="141"/>
      <c r="L1126" s="137"/>
      <c r="M1126" s="142"/>
      <c r="T1126" s="143"/>
      <c r="AT1126" s="139" t="s">
        <v>166</v>
      </c>
      <c r="AU1126" s="139" t="s">
        <v>6</v>
      </c>
      <c r="AV1126" s="10" t="s">
        <v>6</v>
      </c>
      <c r="AW1126" s="10" t="s">
        <v>31</v>
      </c>
      <c r="AX1126" s="10" t="s">
        <v>76</v>
      </c>
      <c r="AY1126" s="139" t="s">
        <v>159</v>
      </c>
    </row>
    <row r="1127" spans="2:65" s="11" customFormat="1">
      <c r="B1127" s="144"/>
      <c r="D1127" s="138" t="s">
        <v>166</v>
      </c>
      <c r="E1127" s="145" t="s">
        <v>1</v>
      </c>
      <c r="F1127" s="146" t="s">
        <v>519</v>
      </c>
      <c r="H1127" s="147">
        <v>30</v>
      </c>
      <c r="I1127" s="148"/>
      <c r="L1127" s="144"/>
      <c r="M1127" s="149"/>
      <c r="T1127" s="150"/>
      <c r="AT1127" s="145" t="s">
        <v>166</v>
      </c>
      <c r="AU1127" s="145" t="s">
        <v>6</v>
      </c>
      <c r="AV1127" s="11" t="s">
        <v>85</v>
      </c>
      <c r="AW1127" s="11" t="s">
        <v>31</v>
      </c>
      <c r="AX1127" s="11" t="s">
        <v>6</v>
      </c>
      <c r="AY1127" s="145" t="s">
        <v>159</v>
      </c>
    </row>
    <row r="1128" spans="2:65" s="9" customFormat="1" ht="25.9" customHeight="1">
      <c r="B1128" s="112"/>
      <c r="D1128" s="113" t="s">
        <v>75</v>
      </c>
      <c r="E1128" s="114" t="s">
        <v>1389</v>
      </c>
      <c r="F1128" s="114" t="s">
        <v>1390</v>
      </c>
      <c r="I1128" s="115"/>
      <c r="J1128" s="116">
        <f>BK1128</f>
        <v>0</v>
      </c>
      <c r="L1128" s="112"/>
      <c r="M1128" s="117"/>
      <c r="P1128" s="118">
        <f>SUM(P1129:P1139)</f>
        <v>0</v>
      </c>
      <c r="R1128" s="118">
        <f>SUM(R1129:R1139)</f>
        <v>5.5120000000000002E-2</v>
      </c>
      <c r="T1128" s="119">
        <f>SUM(T1129:T1139)</f>
        <v>0</v>
      </c>
      <c r="AR1128" s="113" t="s">
        <v>6</v>
      </c>
      <c r="AT1128" s="120" t="s">
        <v>75</v>
      </c>
      <c r="AU1128" s="120" t="s">
        <v>76</v>
      </c>
      <c r="AY1128" s="113" t="s">
        <v>159</v>
      </c>
      <c r="BK1128" s="121">
        <f>SUM(BK1129:BK1139)</f>
        <v>0</v>
      </c>
    </row>
    <row r="1129" spans="2:65" s="1" customFormat="1" ht="24.2" customHeight="1">
      <c r="B1129" s="122"/>
      <c r="C1129" s="123" t="s">
        <v>1391</v>
      </c>
      <c r="D1129" s="123" t="s">
        <v>160</v>
      </c>
      <c r="E1129" s="124" t="s">
        <v>1392</v>
      </c>
      <c r="F1129" s="125" t="s">
        <v>1393</v>
      </c>
      <c r="G1129" s="126" t="s">
        <v>163</v>
      </c>
      <c r="H1129" s="127">
        <v>4</v>
      </c>
      <c r="I1129" s="128"/>
      <c r="J1129" s="129">
        <f>ROUND(I1129*H1129,0)</f>
        <v>0</v>
      </c>
      <c r="K1129" s="130"/>
      <c r="L1129" s="29"/>
      <c r="M1129" s="131" t="s">
        <v>1</v>
      </c>
      <c r="N1129" s="132" t="s">
        <v>41</v>
      </c>
      <c r="P1129" s="133">
        <f>O1129*H1129</f>
        <v>0</v>
      </c>
      <c r="Q1129" s="133">
        <v>3.4000000000000002E-4</v>
      </c>
      <c r="R1129" s="133">
        <f>Q1129*H1129</f>
        <v>1.3600000000000001E-3</v>
      </c>
      <c r="S1129" s="133">
        <v>0</v>
      </c>
      <c r="T1129" s="134">
        <f>S1129*H1129</f>
        <v>0</v>
      </c>
      <c r="AR1129" s="135" t="s">
        <v>164</v>
      </c>
      <c r="AT1129" s="135" t="s">
        <v>160</v>
      </c>
      <c r="AU1129" s="135" t="s">
        <v>6</v>
      </c>
      <c r="AY1129" s="15" t="s">
        <v>159</v>
      </c>
      <c r="BE1129" s="136">
        <f>IF(N1129="základní",J1129,0)</f>
        <v>0</v>
      </c>
      <c r="BF1129" s="136">
        <f>IF(N1129="snížená",J1129,0)</f>
        <v>0</v>
      </c>
      <c r="BG1129" s="136">
        <f>IF(N1129="zákl. přenesená",J1129,0)</f>
        <v>0</v>
      </c>
      <c r="BH1129" s="136">
        <f>IF(N1129="sníž. přenesená",J1129,0)</f>
        <v>0</v>
      </c>
      <c r="BI1129" s="136">
        <f>IF(N1129="nulová",J1129,0)</f>
        <v>0</v>
      </c>
      <c r="BJ1129" s="15" t="s">
        <v>6</v>
      </c>
      <c r="BK1129" s="136">
        <f>ROUND(I1129*H1129,0)</f>
        <v>0</v>
      </c>
      <c r="BL1129" s="15" t="s">
        <v>164</v>
      </c>
      <c r="BM1129" s="135" t="s">
        <v>1394</v>
      </c>
    </row>
    <row r="1130" spans="2:65" s="11" customFormat="1">
      <c r="B1130" s="144"/>
      <c r="D1130" s="138" t="s">
        <v>166</v>
      </c>
      <c r="E1130" s="145" t="s">
        <v>1</v>
      </c>
      <c r="F1130" s="146" t="s">
        <v>231</v>
      </c>
      <c r="H1130" s="147">
        <v>4</v>
      </c>
      <c r="I1130" s="148"/>
      <c r="L1130" s="144"/>
      <c r="M1130" s="149"/>
      <c r="T1130" s="150"/>
      <c r="AT1130" s="145" t="s">
        <v>166</v>
      </c>
      <c r="AU1130" s="145" t="s">
        <v>6</v>
      </c>
      <c r="AV1130" s="11" t="s">
        <v>85</v>
      </c>
      <c r="AW1130" s="11" t="s">
        <v>31</v>
      </c>
      <c r="AX1130" s="11" t="s">
        <v>6</v>
      </c>
      <c r="AY1130" s="145" t="s">
        <v>159</v>
      </c>
    </row>
    <row r="1131" spans="2:65" s="1" customFormat="1" ht="24.2" customHeight="1">
      <c r="B1131" s="122"/>
      <c r="C1131" s="123" t="s">
        <v>1395</v>
      </c>
      <c r="D1131" s="123" t="s">
        <v>160</v>
      </c>
      <c r="E1131" s="124" t="s">
        <v>1396</v>
      </c>
      <c r="F1131" s="125" t="s">
        <v>1397</v>
      </c>
      <c r="G1131" s="126" t="s">
        <v>163</v>
      </c>
      <c r="H1131" s="127">
        <v>10</v>
      </c>
      <c r="I1131" s="128"/>
      <c r="J1131" s="129">
        <f>ROUND(I1131*H1131,0)</f>
        <v>0</v>
      </c>
      <c r="K1131" s="130"/>
      <c r="L1131" s="29"/>
      <c r="M1131" s="131" t="s">
        <v>1</v>
      </c>
      <c r="N1131" s="132" t="s">
        <v>41</v>
      </c>
      <c r="P1131" s="133">
        <f>O1131*H1131</f>
        <v>0</v>
      </c>
      <c r="Q1131" s="133">
        <v>2.1000000000000001E-4</v>
      </c>
      <c r="R1131" s="133">
        <f>Q1131*H1131</f>
        <v>2.1000000000000003E-3</v>
      </c>
      <c r="S1131" s="133">
        <v>0</v>
      </c>
      <c r="T1131" s="134">
        <f>S1131*H1131</f>
        <v>0</v>
      </c>
      <c r="AR1131" s="135" t="s">
        <v>164</v>
      </c>
      <c r="AT1131" s="135" t="s">
        <v>160</v>
      </c>
      <c r="AU1131" s="135" t="s">
        <v>6</v>
      </c>
      <c r="AY1131" s="15" t="s">
        <v>159</v>
      </c>
      <c r="BE1131" s="136">
        <f>IF(N1131="základní",J1131,0)</f>
        <v>0</v>
      </c>
      <c r="BF1131" s="136">
        <f>IF(N1131="snížená",J1131,0)</f>
        <v>0</v>
      </c>
      <c r="BG1131" s="136">
        <f>IF(N1131="zákl. přenesená",J1131,0)</f>
        <v>0</v>
      </c>
      <c r="BH1131" s="136">
        <f>IF(N1131="sníž. přenesená",J1131,0)</f>
        <v>0</v>
      </c>
      <c r="BI1131" s="136">
        <f>IF(N1131="nulová",J1131,0)</f>
        <v>0</v>
      </c>
      <c r="BJ1131" s="15" t="s">
        <v>6</v>
      </c>
      <c r="BK1131" s="136">
        <f>ROUND(I1131*H1131,0)</f>
        <v>0</v>
      </c>
      <c r="BL1131" s="15" t="s">
        <v>164</v>
      </c>
      <c r="BM1131" s="135" t="s">
        <v>1398</v>
      </c>
    </row>
    <row r="1132" spans="2:65" s="11" customFormat="1">
      <c r="B1132" s="144"/>
      <c r="D1132" s="138" t="s">
        <v>166</v>
      </c>
      <c r="E1132" s="145" t="s">
        <v>1</v>
      </c>
      <c r="F1132" s="146" t="s">
        <v>1399</v>
      </c>
      <c r="H1132" s="147">
        <v>10</v>
      </c>
      <c r="I1132" s="148"/>
      <c r="L1132" s="144"/>
      <c r="M1132" s="149"/>
      <c r="T1132" s="150"/>
      <c r="AT1132" s="145" t="s">
        <v>166</v>
      </c>
      <c r="AU1132" s="145" t="s">
        <v>6</v>
      </c>
      <c r="AV1132" s="11" t="s">
        <v>85</v>
      </c>
      <c r="AW1132" s="11" t="s">
        <v>31</v>
      </c>
      <c r="AX1132" s="11" t="s">
        <v>6</v>
      </c>
      <c r="AY1132" s="145" t="s">
        <v>159</v>
      </c>
    </row>
    <row r="1133" spans="2:65" s="1" customFormat="1" ht="16.5" customHeight="1">
      <c r="B1133" s="122"/>
      <c r="C1133" s="123" t="s">
        <v>1400</v>
      </c>
      <c r="D1133" s="123" t="s">
        <v>160</v>
      </c>
      <c r="E1133" s="124" t="s">
        <v>1401</v>
      </c>
      <c r="F1133" s="125" t="s">
        <v>1402</v>
      </c>
      <c r="G1133" s="126" t="s">
        <v>163</v>
      </c>
      <c r="H1133" s="127">
        <v>3</v>
      </c>
      <c r="I1133" s="128"/>
      <c r="J1133" s="129">
        <f>ROUND(I1133*H1133,0)</f>
        <v>0</v>
      </c>
      <c r="K1133" s="130"/>
      <c r="L1133" s="29"/>
      <c r="M1133" s="131" t="s">
        <v>1</v>
      </c>
      <c r="N1133" s="132" t="s">
        <v>41</v>
      </c>
      <c r="P1133" s="133">
        <f>O1133*H1133</f>
        <v>0</v>
      </c>
      <c r="Q1133" s="133">
        <v>1.1E-4</v>
      </c>
      <c r="R1133" s="133">
        <f>Q1133*H1133</f>
        <v>3.3E-4</v>
      </c>
      <c r="S1133" s="133">
        <v>0</v>
      </c>
      <c r="T1133" s="134">
        <f>S1133*H1133</f>
        <v>0</v>
      </c>
      <c r="AR1133" s="135" t="s">
        <v>164</v>
      </c>
      <c r="AT1133" s="135" t="s">
        <v>160</v>
      </c>
      <c r="AU1133" s="135" t="s">
        <v>6</v>
      </c>
      <c r="AY1133" s="15" t="s">
        <v>159</v>
      </c>
      <c r="BE1133" s="136">
        <f>IF(N1133="základní",J1133,0)</f>
        <v>0</v>
      </c>
      <c r="BF1133" s="136">
        <f>IF(N1133="snížená",J1133,0)</f>
        <v>0</v>
      </c>
      <c r="BG1133" s="136">
        <f>IF(N1133="zákl. přenesená",J1133,0)</f>
        <v>0</v>
      </c>
      <c r="BH1133" s="136">
        <f>IF(N1133="sníž. přenesená",J1133,0)</f>
        <v>0</v>
      </c>
      <c r="BI1133" s="136">
        <f>IF(N1133="nulová",J1133,0)</f>
        <v>0</v>
      </c>
      <c r="BJ1133" s="15" t="s">
        <v>6</v>
      </c>
      <c r="BK1133" s="136">
        <f>ROUND(I1133*H1133,0)</f>
        <v>0</v>
      </c>
      <c r="BL1133" s="15" t="s">
        <v>164</v>
      </c>
      <c r="BM1133" s="135" t="s">
        <v>1403</v>
      </c>
    </row>
    <row r="1134" spans="2:65" s="11" customFormat="1">
      <c r="B1134" s="144"/>
      <c r="D1134" s="138" t="s">
        <v>166</v>
      </c>
      <c r="E1134" s="145" t="s">
        <v>1</v>
      </c>
      <c r="F1134" s="146" t="s">
        <v>258</v>
      </c>
      <c r="H1134" s="147">
        <v>3</v>
      </c>
      <c r="I1134" s="148"/>
      <c r="L1134" s="144"/>
      <c r="M1134" s="149"/>
      <c r="T1134" s="150"/>
      <c r="AT1134" s="145" t="s">
        <v>166</v>
      </c>
      <c r="AU1134" s="145" t="s">
        <v>6</v>
      </c>
      <c r="AV1134" s="11" t="s">
        <v>85</v>
      </c>
      <c r="AW1134" s="11" t="s">
        <v>31</v>
      </c>
      <c r="AX1134" s="11" t="s">
        <v>6</v>
      </c>
      <c r="AY1134" s="145" t="s">
        <v>159</v>
      </c>
    </row>
    <row r="1135" spans="2:65" s="1" customFormat="1" ht="16.5" customHeight="1">
      <c r="B1135" s="122"/>
      <c r="C1135" s="161" t="s">
        <v>1404</v>
      </c>
      <c r="D1135" s="161" t="s">
        <v>707</v>
      </c>
      <c r="E1135" s="162" t="s">
        <v>1405</v>
      </c>
      <c r="F1135" s="163" t="s">
        <v>1406</v>
      </c>
      <c r="G1135" s="164" t="s">
        <v>163</v>
      </c>
      <c r="H1135" s="165">
        <v>3</v>
      </c>
      <c r="I1135" s="166"/>
      <c r="J1135" s="167">
        <f>ROUND(I1135*H1135,0)</f>
        <v>0</v>
      </c>
      <c r="K1135" s="168"/>
      <c r="L1135" s="169"/>
      <c r="M1135" s="170" t="s">
        <v>1</v>
      </c>
      <c r="N1135" s="171" t="s">
        <v>41</v>
      </c>
      <c r="P1135" s="133">
        <f>O1135*H1135</f>
        <v>0</v>
      </c>
      <c r="Q1135" s="133">
        <v>5.0000000000000001E-3</v>
      </c>
      <c r="R1135" s="133">
        <f>Q1135*H1135</f>
        <v>1.4999999999999999E-2</v>
      </c>
      <c r="S1135" s="133">
        <v>0</v>
      </c>
      <c r="T1135" s="134">
        <f>S1135*H1135</f>
        <v>0</v>
      </c>
      <c r="AR1135" s="135" t="s">
        <v>200</v>
      </c>
      <c r="AT1135" s="135" t="s">
        <v>707</v>
      </c>
      <c r="AU1135" s="135" t="s">
        <v>6</v>
      </c>
      <c r="AY1135" s="15" t="s">
        <v>159</v>
      </c>
      <c r="BE1135" s="136">
        <f>IF(N1135="základní",J1135,0)</f>
        <v>0</v>
      </c>
      <c r="BF1135" s="136">
        <f>IF(N1135="snížená",J1135,0)</f>
        <v>0</v>
      </c>
      <c r="BG1135" s="136">
        <f>IF(N1135="zákl. přenesená",J1135,0)</f>
        <v>0</v>
      </c>
      <c r="BH1135" s="136">
        <f>IF(N1135="sníž. přenesená",J1135,0)</f>
        <v>0</v>
      </c>
      <c r="BI1135" s="136">
        <f>IF(N1135="nulová",J1135,0)</f>
        <v>0</v>
      </c>
      <c r="BJ1135" s="15" t="s">
        <v>6</v>
      </c>
      <c r="BK1135" s="136">
        <f>ROUND(I1135*H1135,0)</f>
        <v>0</v>
      </c>
      <c r="BL1135" s="15" t="s">
        <v>164</v>
      </c>
      <c r="BM1135" s="135" t="s">
        <v>1407</v>
      </c>
    </row>
    <row r="1136" spans="2:65" s="11" customFormat="1">
      <c r="B1136" s="144"/>
      <c r="D1136" s="138" t="s">
        <v>166</v>
      </c>
      <c r="E1136" s="145" t="s">
        <v>1</v>
      </c>
      <c r="F1136" s="146" t="s">
        <v>258</v>
      </c>
      <c r="H1136" s="147">
        <v>3</v>
      </c>
      <c r="I1136" s="148"/>
      <c r="L1136" s="144"/>
      <c r="M1136" s="149"/>
      <c r="T1136" s="150"/>
      <c r="AT1136" s="145" t="s">
        <v>166</v>
      </c>
      <c r="AU1136" s="145" t="s">
        <v>6</v>
      </c>
      <c r="AV1136" s="11" t="s">
        <v>85</v>
      </c>
      <c r="AW1136" s="11" t="s">
        <v>31</v>
      </c>
      <c r="AX1136" s="11" t="s">
        <v>6</v>
      </c>
      <c r="AY1136" s="145" t="s">
        <v>159</v>
      </c>
    </row>
    <row r="1137" spans="2:65" s="1" customFormat="1" ht="16.5" customHeight="1">
      <c r="B1137" s="122"/>
      <c r="C1137" s="123" t="s">
        <v>1408</v>
      </c>
      <c r="D1137" s="123" t="s">
        <v>160</v>
      </c>
      <c r="E1137" s="124" t="s">
        <v>1409</v>
      </c>
      <c r="F1137" s="125" t="s">
        <v>1410</v>
      </c>
      <c r="G1137" s="126" t="s">
        <v>163</v>
      </c>
      <c r="H1137" s="127">
        <v>3</v>
      </c>
      <c r="I1137" s="128"/>
      <c r="J1137" s="129">
        <f>ROUND(I1137*H1137,0)</f>
        <v>0</v>
      </c>
      <c r="K1137" s="130"/>
      <c r="L1137" s="29"/>
      <c r="M1137" s="131" t="s">
        <v>1</v>
      </c>
      <c r="N1137" s="132" t="s">
        <v>41</v>
      </c>
      <c r="P1137" s="133">
        <f>O1137*H1137</f>
        <v>0</v>
      </c>
      <c r="Q1137" s="133">
        <v>1.1E-4</v>
      </c>
      <c r="R1137" s="133">
        <f>Q1137*H1137</f>
        <v>3.3E-4</v>
      </c>
      <c r="S1137" s="133">
        <v>0</v>
      </c>
      <c r="T1137" s="134">
        <f>S1137*H1137</f>
        <v>0</v>
      </c>
      <c r="AR1137" s="135" t="s">
        <v>164</v>
      </c>
      <c r="AT1137" s="135" t="s">
        <v>160</v>
      </c>
      <c r="AU1137" s="135" t="s">
        <v>6</v>
      </c>
      <c r="AY1137" s="15" t="s">
        <v>159</v>
      </c>
      <c r="BE1137" s="136">
        <f>IF(N1137="základní",J1137,0)</f>
        <v>0</v>
      </c>
      <c r="BF1137" s="136">
        <f>IF(N1137="snížená",J1137,0)</f>
        <v>0</v>
      </c>
      <c r="BG1137" s="136">
        <f>IF(N1137="zákl. přenesená",J1137,0)</f>
        <v>0</v>
      </c>
      <c r="BH1137" s="136">
        <f>IF(N1137="sníž. přenesená",J1137,0)</f>
        <v>0</v>
      </c>
      <c r="BI1137" s="136">
        <f>IF(N1137="nulová",J1137,0)</f>
        <v>0</v>
      </c>
      <c r="BJ1137" s="15" t="s">
        <v>6</v>
      </c>
      <c r="BK1137" s="136">
        <f>ROUND(I1137*H1137,0)</f>
        <v>0</v>
      </c>
      <c r="BL1137" s="15" t="s">
        <v>164</v>
      </c>
      <c r="BM1137" s="135" t="s">
        <v>1411</v>
      </c>
    </row>
    <row r="1138" spans="2:65" s="11" customFormat="1">
      <c r="B1138" s="144"/>
      <c r="D1138" s="138" t="s">
        <v>166</v>
      </c>
      <c r="E1138" s="145" t="s">
        <v>1</v>
      </c>
      <c r="F1138" s="146" t="s">
        <v>258</v>
      </c>
      <c r="H1138" s="147">
        <v>3</v>
      </c>
      <c r="I1138" s="148"/>
      <c r="L1138" s="144"/>
      <c r="M1138" s="149"/>
      <c r="T1138" s="150"/>
      <c r="AT1138" s="145" t="s">
        <v>166</v>
      </c>
      <c r="AU1138" s="145" t="s">
        <v>6</v>
      </c>
      <c r="AV1138" s="11" t="s">
        <v>85</v>
      </c>
      <c r="AW1138" s="11" t="s">
        <v>31</v>
      </c>
      <c r="AX1138" s="11" t="s">
        <v>6</v>
      </c>
      <c r="AY1138" s="145" t="s">
        <v>159</v>
      </c>
    </row>
    <row r="1139" spans="2:65" s="1" customFormat="1" ht="16.5" customHeight="1">
      <c r="B1139" s="122"/>
      <c r="C1139" s="161" t="s">
        <v>1412</v>
      </c>
      <c r="D1139" s="161" t="s">
        <v>707</v>
      </c>
      <c r="E1139" s="162" t="s">
        <v>1413</v>
      </c>
      <c r="F1139" s="163" t="s">
        <v>1414</v>
      </c>
      <c r="G1139" s="164" t="s">
        <v>163</v>
      </c>
      <c r="H1139" s="165">
        <v>3</v>
      </c>
      <c r="I1139" s="166"/>
      <c r="J1139" s="167">
        <f>ROUND(I1139*H1139,0)</f>
        <v>0</v>
      </c>
      <c r="K1139" s="168"/>
      <c r="L1139" s="169"/>
      <c r="M1139" s="170" t="s">
        <v>1</v>
      </c>
      <c r="N1139" s="171" t="s">
        <v>41</v>
      </c>
      <c r="P1139" s="133">
        <f>O1139*H1139</f>
        <v>0</v>
      </c>
      <c r="Q1139" s="133">
        <v>1.2E-2</v>
      </c>
      <c r="R1139" s="133">
        <f>Q1139*H1139</f>
        <v>3.6000000000000004E-2</v>
      </c>
      <c r="S1139" s="133">
        <v>0</v>
      </c>
      <c r="T1139" s="134">
        <f>S1139*H1139</f>
        <v>0</v>
      </c>
      <c r="AR1139" s="135" t="s">
        <v>200</v>
      </c>
      <c r="AT1139" s="135" t="s">
        <v>707</v>
      </c>
      <c r="AU1139" s="135" t="s">
        <v>6</v>
      </c>
      <c r="AY1139" s="15" t="s">
        <v>159</v>
      </c>
      <c r="BE1139" s="136">
        <f>IF(N1139="základní",J1139,0)</f>
        <v>0</v>
      </c>
      <c r="BF1139" s="136">
        <f>IF(N1139="snížená",J1139,0)</f>
        <v>0</v>
      </c>
      <c r="BG1139" s="136">
        <f>IF(N1139="zákl. přenesená",J1139,0)</f>
        <v>0</v>
      </c>
      <c r="BH1139" s="136">
        <f>IF(N1139="sníž. přenesená",J1139,0)</f>
        <v>0</v>
      </c>
      <c r="BI1139" s="136">
        <f>IF(N1139="nulová",J1139,0)</f>
        <v>0</v>
      </c>
      <c r="BJ1139" s="15" t="s">
        <v>6</v>
      </c>
      <c r="BK1139" s="136">
        <f>ROUND(I1139*H1139,0)</f>
        <v>0</v>
      </c>
      <c r="BL1139" s="15" t="s">
        <v>164</v>
      </c>
      <c r="BM1139" s="135" t="s">
        <v>1415</v>
      </c>
    </row>
    <row r="1140" spans="2:65" s="9" customFormat="1" ht="25.9" customHeight="1">
      <c r="B1140" s="112"/>
      <c r="D1140" s="113" t="s">
        <v>75</v>
      </c>
      <c r="E1140" s="114" t="s">
        <v>712</v>
      </c>
      <c r="F1140" s="114" t="s">
        <v>1416</v>
      </c>
      <c r="I1140" s="115"/>
      <c r="J1140" s="116">
        <f>BK1140</f>
        <v>0</v>
      </c>
      <c r="L1140" s="112"/>
      <c r="M1140" s="117"/>
      <c r="P1140" s="118">
        <f>SUM(P1141:P1163)</f>
        <v>0</v>
      </c>
      <c r="R1140" s="118">
        <f>SUM(R1141:R1163)</f>
        <v>9.1077000000000005E-2</v>
      </c>
      <c r="T1140" s="119">
        <f>SUM(T1141:T1163)</f>
        <v>0</v>
      </c>
      <c r="AR1140" s="113" t="s">
        <v>6</v>
      </c>
      <c r="AT1140" s="120" t="s">
        <v>75</v>
      </c>
      <c r="AU1140" s="120" t="s">
        <v>76</v>
      </c>
      <c r="AY1140" s="113" t="s">
        <v>159</v>
      </c>
      <c r="BK1140" s="121">
        <f>SUM(BK1141:BK1163)</f>
        <v>0</v>
      </c>
    </row>
    <row r="1141" spans="2:65" s="1" customFormat="1" ht="21.75" customHeight="1">
      <c r="B1141" s="122"/>
      <c r="C1141" s="123" t="s">
        <v>1417</v>
      </c>
      <c r="D1141" s="123" t="s">
        <v>160</v>
      </c>
      <c r="E1141" s="124" t="s">
        <v>1418</v>
      </c>
      <c r="F1141" s="125" t="s">
        <v>1419</v>
      </c>
      <c r="G1141" s="126" t="s">
        <v>179</v>
      </c>
      <c r="H1141" s="127">
        <v>480.9</v>
      </c>
      <c r="I1141" s="128"/>
      <c r="J1141" s="129">
        <f>ROUND(I1141*H1141,0)</f>
        <v>0</v>
      </c>
      <c r="K1141" s="130"/>
      <c r="L1141" s="29"/>
      <c r="M1141" s="131" t="s">
        <v>1</v>
      </c>
      <c r="N1141" s="132" t="s">
        <v>41</v>
      </c>
      <c r="P1141" s="133">
        <f>O1141*H1141</f>
        <v>0</v>
      </c>
      <c r="Q1141" s="133">
        <v>0</v>
      </c>
      <c r="R1141" s="133">
        <f>Q1141*H1141</f>
        <v>0</v>
      </c>
      <c r="S1141" s="133">
        <v>0</v>
      </c>
      <c r="T1141" s="134">
        <f>S1141*H1141</f>
        <v>0</v>
      </c>
      <c r="AR1141" s="135" t="s">
        <v>164</v>
      </c>
      <c r="AT1141" s="135" t="s">
        <v>160</v>
      </c>
      <c r="AU1141" s="135" t="s">
        <v>6</v>
      </c>
      <c r="AY1141" s="15" t="s">
        <v>159</v>
      </c>
      <c r="BE1141" s="136">
        <f>IF(N1141="základní",J1141,0)</f>
        <v>0</v>
      </c>
      <c r="BF1141" s="136">
        <f>IF(N1141="snížená",J1141,0)</f>
        <v>0</v>
      </c>
      <c r="BG1141" s="136">
        <f>IF(N1141="zákl. přenesená",J1141,0)</f>
        <v>0</v>
      </c>
      <c r="BH1141" s="136">
        <f>IF(N1141="sníž. přenesená",J1141,0)</f>
        <v>0</v>
      </c>
      <c r="BI1141" s="136">
        <f>IF(N1141="nulová",J1141,0)</f>
        <v>0</v>
      </c>
      <c r="BJ1141" s="15" t="s">
        <v>6</v>
      </c>
      <c r="BK1141" s="136">
        <f>ROUND(I1141*H1141,0)</f>
        <v>0</v>
      </c>
      <c r="BL1141" s="15" t="s">
        <v>164</v>
      </c>
      <c r="BM1141" s="135" t="s">
        <v>1420</v>
      </c>
    </row>
    <row r="1142" spans="2:65" s="10" customFormat="1">
      <c r="B1142" s="137"/>
      <c r="D1142" s="138" t="s">
        <v>166</v>
      </c>
      <c r="E1142" s="139" t="s">
        <v>1</v>
      </c>
      <c r="F1142" s="140" t="s">
        <v>1421</v>
      </c>
      <c r="H1142" s="139" t="s">
        <v>1</v>
      </c>
      <c r="I1142" s="141"/>
      <c r="L1142" s="137"/>
      <c r="M1142" s="142"/>
      <c r="T1142" s="143"/>
      <c r="AT1142" s="139" t="s">
        <v>166</v>
      </c>
      <c r="AU1142" s="139" t="s">
        <v>6</v>
      </c>
      <c r="AV1142" s="10" t="s">
        <v>6</v>
      </c>
      <c r="AW1142" s="10" t="s">
        <v>31</v>
      </c>
      <c r="AX1142" s="10" t="s">
        <v>76</v>
      </c>
      <c r="AY1142" s="139" t="s">
        <v>159</v>
      </c>
    </row>
    <row r="1143" spans="2:65" s="11" customFormat="1">
      <c r="B1143" s="144"/>
      <c r="D1143" s="138" t="s">
        <v>166</v>
      </c>
      <c r="E1143" s="145" t="s">
        <v>1</v>
      </c>
      <c r="F1143" s="146" t="s">
        <v>1422</v>
      </c>
      <c r="H1143" s="147">
        <v>480.9</v>
      </c>
      <c r="I1143" s="148"/>
      <c r="L1143" s="144"/>
      <c r="M1143" s="149"/>
      <c r="T1143" s="150"/>
      <c r="AT1143" s="145" t="s">
        <v>166</v>
      </c>
      <c r="AU1143" s="145" t="s">
        <v>6</v>
      </c>
      <c r="AV1143" s="11" t="s">
        <v>85</v>
      </c>
      <c r="AW1143" s="11" t="s">
        <v>31</v>
      </c>
      <c r="AX1143" s="11" t="s">
        <v>6</v>
      </c>
      <c r="AY1143" s="145" t="s">
        <v>159</v>
      </c>
    </row>
    <row r="1144" spans="2:65" s="1" customFormat="1" ht="16.5" customHeight="1">
      <c r="B1144" s="122"/>
      <c r="C1144" s="123" t="s">
        <v>1423</v>
      </c>
      <c r="D1144" s="123" t="s">
        <v>160</v>
      </c>
      <c r="E1144" s="124" t="s">
        <v>1424</v>
      </c>
      <c r="F1144" s="125" t="s">
        <v>1425</v>
      </c>
      <c r="G1144" s="126" t="s">
        <v>179</v>
      </c>
      <c r="H1144" s="127">
        <v>9618</v>
      </c>
      <c r="I1144" s="128"/>
      <c r="J1144" s="129">
        <f>ROUND(I1144*H1144,0)</f>
        <v>0</v>
      </c>
      <c r="K1144" s="130"/>
      <c r="L1144" s="29"/>
      <c r="M1144" s="131" t="s">
        <v>1</v>
      </c>
      <c r="N1144" s="132" t="s">
        <v>41</v>
      </c>
      <c r="P1144" s="133">
        <f>O1144*H1144</f>
        <v>0</v>
      </c>
      <c r="Q1144" s="133">
        <v>0</v>
      </c>
      <c r="R1144" s="133">
        <f>Q1144*H1144</f>
        <v>0</v>
      </c>
      <c r="S1144" s="133">
        <v>0</v>
      </c>
      <c r="T1144" s="134">
        <f>S1144*H1144</f>
        <v>0</v>
      </c>
      <c r="AR1144" s="135" t="s">
        <v>164</v>
      </c>
      <c r="AT1144" s="135" t="s">
        <v>160</v>
      </c>
      <c r="AU1144" s="135" t="s">
        <v>6</v>
      </c>
      <c r="AY1144" s="15" t="s">
        <v>159</v>
      </c>
      <c r="BE1144" s="136">
        <f>IF(N1144="základní",J1144,0)</f>
        <v>0</v>
      </c>
      <c r="BF1144" s="136">
        <f>IF(N1144="snížená",J1144,0)</f>
        <v>0</v>
      </c>
      <c r="BG1144" s="136">
        <f>IF(N1144="zákl. přenesená",J1144,0)</f>
        <v>0</v>
      </c>
      <c r="BH1144" s="136">
        <f>IF(N1144="sníž. přenesená",J1144,0)</f>
        <v>0</v>
      </c>
      <c r="BI1144" s="136">
        <f>IF(N1144="nulová",J1144,0)</f>
        <v>0</v>
      </c>
      <c r="BJ1144" s="15" t="s">
        <v>6</v>
      </c>
      <c r="BK1144" s="136">
        <f>ROUND(I1144*H1144,0)</f>
        <v>0</v>
      </c>
      <c r="BL1144" s="15" t="s">
        <v>164</v>
      </c>
      <c r="BM1144" s="135" t="s">
        <v>1426</v>
      </c>
    </row>
    <row r="1145" spans="2:65" s="10" customFormat="1">
      <c r="B1145" s="137"/>
      <c r="D1145" s="138" t="s">
        <v>166</v>
      </c>
      <c r="E1145" s="139" t="s">
        <v>1</v>
      </c>
      <c r="F1145" s="140" t="s">
        <v>1427</v>
      </c>
      <c r="H1145" s="139" t="s">
        <v>1</v>
      </c>
      <c r="I1145" s="141"/>
      <c r="L1145" s="137"/>
      <c r="M1145" s="142"/>
      <c r="T1145" s="143"/>
      <c r="AT1145" s="139" t="s">
        <v>166</v>
      </c>
      <c r="AU1145" s="139" t="s">
        <v>6</v>
      </c>
      <c r="AV1145" s="10" t="s">
        <v>6</v>
      </c>
      <c r="AW1145" s="10" t="s">
        <v>31</v>
      </c>
      <c r="AX1145" s="10" t="s">
        <v>76</v>
      </c>
      <c r="AY1145" s="139" t="s">
        <v>159</v>
      </c>
    </row>
    <row r="1146" spans="2:65" s="11" customFormat="1">
      <c r="B1146" s="144"/>
      <c r="D1146" s="138" t="s">
        <v>166</v>
      </c>
      <c r="E1146" s="145" t="s">
        <v>1</v>
      </c>
      <c r="F1146" s="146" t="s">
        <v>1428</v>
      </c>
      <c r="H1146" s="147">
        <v>9618</v>
      </c>
      <c r="I1146" s="148"/>
      <c r="L1146" s="144"/>
      <c r="M1146" s="149"/>
      <c r="T1146" s="150"/>
      <c r="AT1146" s="145" t="s">
        <v>166</v>
      </c>
      <c r="AU1146" s="145" t="s">
        <v>6</v>
      </c>
      <c r="AV1146" s="11" t="s">
        <v>85</v>
      </c>
      <c r="AW1146" s="11" t="s">
        <v>31</v>
      </c>
      <c r="AX1146" s="11" t="s">
        <v>6</v>
      </c>
      <c r="AY1146" s="145" t="s">
        <v>159</v>
      </c>
    </row>
    <row r="1147" spans="2:65" s="1" customFormat="1" ht="21.75" customHeight="1">
      <c r="B1147" s="122"/>
      <c r="C1147" s="123" t="s">
        <v>1429</v>
      </c>
      <c r="D1147" s="123" t="s">
        <v>160</v>
      </c>
      <c r="E1147" s="124" t="s">
        <v>1430</v>
      </c>
      <c r="F1147" s="125" t="s">
        <v>1431</v>
      </c>
      <c r="G1147" s="126" t="s">
        <v>179</v>
      </c>
      <c r="H1147" s="127">
        <v>480.9</v>
      </c>
      <c r="I1147" s="128"/>
      <c r="J1147" s="129">
        <f>ROUND(I1147*H1147,0)</f>
        <v>0</v>
      </c>
      <c r="K1147" s="130"/>
      <c r="L1147" s="29"/>
      <c r="M1147" s="131" t="s">
        <v>1</v>
      </c>
      <c r="N1147" s="132" t="s">
        <v>41</v>
      </c>
      <c r="P1147" s="133">
        <f>O1147*H1147</f>
        <v>0</v>
      </c>
      <c r="Q1147" s="133">
        <v>0</v>
      </c>
      <c r="R1147" s="133">
        <f>Q1147*H1147</f>
        <v>0</v>
      </c>
      <c r="S1147" s="133">
        <v>0</v>
      </c>
      <c r="T1147" s="134">
        <f>S1147*H1147</f>
        <v>0</v>
      </c>
      <c r="AR1147" s="135" t="s">
        <v>164</v>
      </c>
      <c r="AT1147" s="135" t="s">
        <v>160</v>
      </c>
      <c r="AU1147" s="135" t="s">
        <v>6</v>
      </c>
      <c r="AY1147" s="15" t="s">
        <v>159</v>
      </c>
      <c r="BE1147" s="136">
        <f>IF(N1147="základní",J1147,0)</f>
        <v>0</v>
      </c>
      <c r="BF1147" s="136">
        <f>IF(N1147="snížená",J1147,0)</f>
        <v>0</v>
      </c>
      <c r="BG1147" s="136">
        <f>IF(N1147="zákl. přenesená",J1147,0)</f>
        <v>0</v>
      </c>
      <c r="BH1147" s="136">
        <f>IF(N1147="sníž. přenesená",J1147,0)</f>
        <v>0</v>
      </c>
      <c r="BI1147" s="136">
        <f>IF(N1147="nulová",J1147,0)</f>
        <v>0</v>
      </c>
      <c r="BJ1147" s="15" t="s">
        <v>6</v>
      </c>
      <c r="BK1147" s="136">
        <f>ROUND(I1147*H1147,0)</f>
        <v>0</v>
      </c>
      <c r="BL1147" s="15" t="s">
        <v>164</v>
      </c>
      <c r="BM1147" s="135" t="s">
        <v>1432</v>
      </c>
    </row>
    <row r="1148" spans="2:65" s="11" customFormat="1">
      <c r="B1148" s="144"/>
      <c r="D1148" s="138" t="s">
        <v>166</v>
      </c>
      <c r="E1148" s="145" t="s">
        <v>1</v>
      </c>
      <c r="F1148" s="146" t="s">
        <v>1433</v>
      </c>
      <c r="H1148" s="147">
        <v>480.9</v>
      </c>
      <c r="I1148" s="148"/>
      <c r="L1148" s="144"/>
      <c r="M1148" s="149"/>
      <c r="T1148" s="150"/>
      <c r="AT1148" s="145" t="s">
        <v>166</v>
      </c>
      <c r="AU1148" s="145" t="s">
        <v>6</v>
      </c>
      <c r="AV1148" s="11" t="s">
        <v>85</v>
      </c>
      <c r="AW1148" s="11" t="s">
        <v>31</v>
      </c>
      <c r="AX1148" s="11" t="s">
        <v>6</v>
      </c>
      <c r="AY1148" s="145" t="s">
        <v>159</v>
      </c>
    </row>
    <row r="1149" spans="2:65" s="1" customFormat="1" ht="16.5" customHeight="1">
      <c r="B1149" s="122"/>
      <c r="C1149" s="123" t="s">
        <v>1434</v>
      </c>
      <c r="D1149" s="123" t="s">
        <v>160</v>
      </c>
      <c r="E1149" s="124" t="s">
        <v>1435</v>
      </c>
      <c r="F1149" s="125" t="s">
        <v>1436</v>
      </c>
      <c r="G1149" s="126" t="s">
        <v>179</v>
      </c>
      <c r="H1149" s="127">
        <v>480.9</v>
      </c>
      <c r="I1149" s="128"/>
      <c r="J1149" s="129">
        <f>ROUND(I1149*H1149,0)</f>
        <v>0</v>
      </c>
      <c r="K1149" s="130"/>
      <c r="L1149" s="29"/>
      <c r="M1149" s="131" t="s">
        <v>1</v>
      </c>
      <c r="N1149" s="132" t="s">
        <v>41</v>
      </c>
      <c r="P1149" s="133">
        <f>O1149*H1149</f>
        <v>0</v>
      </c>
      <c r="Q1149" s="133">
        <v>0</v>
      </c>
      <c r="R1149" s="133">
        <f>Q1149*H1149</f>
        <v>0</v>
      </c>
      <c r="S1149" s="133">
        <v>0</v>
      </c>
      <c r="T1149" s="134">
        <f>S1149*H1149</f>
        <v>0</v>
      </c>
      <c r="AR1149" s="135" t="s">
        <v>164</v>
      </c>
      <c r="AT1149" s="135" t="s">
        <v>160</v>
      </c>
      <c r="AU1149" s="135" t="s">
        <v>6</v>
      </c>
      <c r="AY1149" s="15" t="s">
        <v>159</v>
      </c>
      <c r="BE1149" s="136">
        <f>IF(N1149="základní",J1149,0)</f>
        <v>0</v>
      </c>
      <c r="BF1149" s="136">
        <f>IF(N1149="snížená",J1149,0)</f>
        <v>0</v>
      </c>
      <c r="BG1149" s="136">
        <f>IF(N1149="zákl. přenesená",J1149,0)</f>
        <v>0</v>
      </c>
      <c r="BH1149" s="136">
        <f>IF(N1149="sníž. přenesená",J1149,0)</f>
        <v>0</v>
      </c>
      <c r="BI1149" s="136">
        <f>IF(N1149="nulová",J1149,0)</f>
        <v>0</v>
      </c>
      <c r="BJ1149" s="15" t="s">
        <v>6</v>
      </c>
      <c r="BK1149" s="136">
        <f>ROUND(I1149*H1149,0)</f>
        <v>0</v>
      </c>
      <c r="BL1149" s="15" t="s">
        <v>164</v>
      </c>
      <c r="BM1149" s="135" t="s">
        <v>1437</v>
      </c>
    </row>
    <row r="1150" spans="2:65" s="11" customFormat="1">
      <c r="B1150" s="144"/>
      <c r="D1150" s="138" t="s">
        <v>166</v>
      </c>
      <c r="E1150" s="145" t="s">
        <v>1</v>
      </c>
      <c r="F1150" s="146" t="s">
        <v>1433</v>
      </c>
      <c r="H1150" s="147">
        <v>480.9</v>
      </c>
      <c r="I1150" s="148"/>
      <c r="L1150" s="144"/>
      <c r="M1150" s="149"/>
      <c r="T1150" s="150"/>
      <c r="AT1150" s="145" t="s">
        <v>166</v>
      </c>
      <c r="AU1150" s="145" t="s">
        <v>6</v>
      </c>
      <c r="AV1150" s="11" t="s">
        <v>85</v>
      </c>
      <c r="AW1150" s="11" t="s">
        <v>31</v>
      </c>
      <c r="AX1150" s="11" t="s">
        <v>6</v>
      </c>
      <c r="AY1150" s="145" t="s">
        <v>159</v>
      </c>
    </row>
    <row r="1151" spans="2:65" s="1" customFormat="1" ht="16.5" customHeight="1">
      <c r="B1151" s="122"/>
      <c r="C1151" s="123" t="s">
        <v>1438</v>
      </c>
      <c r="D1151" s="123" t="s">
        <v>160</v>
      </c>
      <c r="E1151" s="124" t="s">
        <v>1439</v>
      </c>
      <c r="F1151" s="125" t="s">
        <v>1425</v>
      </c>
      <c r="G1151" s="126" t="s">
        <v>179</v>
      </c>
      <c r="H1151" s="127">
        <v>9618</v>
      </c>
      <c r="I1151" s="128"/>
      <c r="J1151" s="129">
        <f>ROUND(I1151*H1151,0)</f>
        <v>0</v>
      </c>
      <c r="K1151" s="130"/>
      <c r="L1151" s="29"/>
      <c r="M1151" s="131" t="s">
        <v>1</v>
      </c>
      <c r="N1151" s="132" t="s">
        <v>41</v>
      </c>
      <c r="P1151" s="133">
        <f>O1151*H1151</f>
        <v>0</v>
      </c>
      <c r="Q1151" s="133">
        <v>0</v>
      </c>
      <c r="R1151" s="133">
        <f>Q1151*H1151</f>
        <v>0</v>
      </c>
      <c r="S1151" s="133">
        <v>0</v>
      </c>
      <c r="T1151" s="134">
        <f>S1151*H1151</f>
        <v>0</v>
      </c>
      <c r="AR1151" s="135" t="s">
        <v>164</v>
      </c>
      <c r="AT1151" s="135" t="s">
        <v>160</v>
      </c>
      <c r="AU1151" s="135" t="s">
        <v>6</v>
      </c>
      <c r="AY1151" s="15" t="s">
        <v>159</v>
      </c>
      <c r="BE1151" s="136">
        <f>IF(N1151="základní",J1151,0)</f>
        <v>0</v>
      </c>
      <c r="BF1151" s="136">
        <f>IF(N1151="snížená",J1151,0)</f>
        <v>0</v>
      </c>
      <c r="BG1151" s="136">
        <f>IF(N1151="zákl. přenesená",J1151,0)</f>
        <v>0</v>
      </c>
      <c r="BH1151" s="136">
        <f>IF(N1151="sníž. přenesená",J1151,0)</f>
        <v>0</v>
      </c>
      <c r="BI1151" s="136">
        <f>IF(N1151="nulová",J1151,0)</f>
        <v>0</v>
      </c>
      <c r="BJ1151" s="15" t="s">
        <v>6</v>
      </c>
      <c r="BK1151" s="136">
        <f>ROUND(I1151*H1151,0)</f>
        <v>0</v>
      </c>
      <c r="BL1151" s="15" t="s">
        <v>164</v>
      </c>
      <c r="BM1151" s="135" t="s">
        <v>1440</v>
      </c>
    </row>
    <row r="1152" spans="2:65" s="10" customFormat="1">
      <c r="B1152" s="137"/>
      <c r="D1152" s="138" t="s">
        <v>166</v>
      </c>
      <c r="E1152" s="139" t="s">
        <v>1</v>
      </c>
      <c r="F1152" s="140" t="s">
        <v>1427</v>
      </c>
      <c r="H1152" s="139" t="s">
        <v>1</v>
      </c>
      <c r="I1152" s="141"/>
      <c r="L1152" s="137"/>
      <c r="M1152" s="142"/>
      <c r="T1152" s="143"/>
      <c r="AT1152" s="139" t="s">
        <v>166</v>
      </c>
      <c r="AU1152" s="139" t="s">
        <v>6</v>
      </c>
      <c r="AV1152" s="10" t="s">
        <v>6</v>
      </c>
      <c r="AW1152" s="10" t="s">
        <v>31</v>
      </c>
      <c r="AX1152" s="10" t="s">
        <v>76</v>
      </c>
      <c r="AY1152" s="139" t="s">
        <v>159</v>
      </c>
    </row>
    <row r="1153" spans="2:65" s="11" customFormat="1">
      <c r="B1153" s="144"/>
      <c r="D1153" s="138" t="s">
        <v>166</v>
      </c>
      <c r="E1153" s="145" t="s">
        <v>1</v>
      </c>
      <c r="F1153" s="146" t="s">
        <v>1428</v>
      </c>
      <c r="H1153" s="147">
        <v>9618</v>
      </c>
      <c r="I1153" s="148"/>
      <c r="L1153" s="144"/>
      <c r="M1153" s="149"/>
      <c r="T1153" s="150"/>
      <c r="AT1153" s="145" t="s">
        <v>166</v>
      </c>
      <c r="AU1153" s="145" t="s">
        <v>6</v>
      </c>
      <c r="AV1153" s="11" t="s">
        <v>85</v>
      </c>
      <c r="AW1153" s="11" t="s">
        <v>31</v>
      </c>
      <c r="AX1153" s="11" t="s">
        <v>6</v>
      </c>
      <c r="AY1153" s="145" t="s">
        <v>159</v>
      </c>
    </row>
    <row r="1154" spans="2:65" s="1" customFormat="1" ht="16.5" customHeight="1">
      <c r="B1154" s="122"/>
      <c r="C1154" s="123" t="s">
        <v>1441</v>
      </c>
      <c r="D1154" s="123" t="s">
        <v>160</v>
      </c>
      <c r="E1154" s="124" t="s">
        <v>1442</v>
      </c>
      <c r="F1154" s="125" t="s">
        <v>1443</v>
      </c>
      <c r="G1154" s="126" t="s">
        <v>179</v>
      </c>
      <c r="H1154" s="127">
        <v>480.9</v>
      </c>
      <c r="I1154" s="128"/>
      <c r="J1154" s="129">
        <f>ROUND(I1154*H1154,0)</f>
        <v>0</v>
      </c>
      <c r="K1154" s="130"/>
      <c r="L1154" s="29"/>
      <c r="M1154" s="131" t="s">
        <v>1</v>
      </c>
      <c r="N1154" s="132" t="s">
        <v>41</v>
      </c>
      <c r="P1154" s="133">
        <f>O1154*H1154</f>
        <v>0</v>
      </c>
      <c r="Q1154" s="133">
        <v>0</v>
      </c>
      <c r="R1154" s="133">
        <f>Q1154*H1154</f>
        <v>0</v>
      </c>
      <c r="S1154" s="133">
        <v>0</v>
      </c>
      <c r="T1154" s="134">
        <f>S1154*H1154</f>
        <v>0</v>
      </c>
      <c r="AR1154" s="135" t="s">
        <v>164</v>
      </c>
      <c r="AT1154" s="135" t="s">
        <v>160</v>
      </c>
      <c r="AU1154" s="135" t="s">
        <v>6</v>
      </c>
      <c r="AY1154" s="15" t="s">
        <v>159</v>
      </c>
      <c r="BE1154" s="136">
        <f>IF(N1154="základní",J1154,0)</f>
        <v>0</v>
      </c>
      <c r="BF1154" s="136">
        <f>IF(N1154="snížená",J1154,0)</f>
        <v>0</v>
      </c>
      <c r="BG1154" s="136">
        <f>IF(N1154="zákl. přenesená",J1154,0)</f>
        <v>0</v>
      </c>
      <c r="BH1154" s="136">
        <f>IF(N1154="sníž. přenesená",J1154,0)</f>
        <v>0</v>
      </c>
      <c r="BI1154" s="136">
        <f>IF(N1154="nulová",J1154,0)</f>
        <v>0</v>
      </c>
      <c r="BJ1154" s="15" t="s">
        <v>6</v>
      </c>
      <c r="BK1154" s="136">
        <f>ROUND(I1154*H1154,0)</f>
        <v>0</v>
      </c>
      <c r="BL1154" s="15" t="s">
        <v>164</v>
      </c>
      <c r="BM1154" s="135" t="s">
        <v>1444</v>
      </c>
    </row>
    <row r="1155" spans="2:65" s="11" customFormat="1">
      <c r="B1155" s="144"/>
      <c r="D1155" s="138" t="s">
        <v>166</v>
      </c>
      <c r="E1155" s="145" t="s">
        <v>1</v>
      </c>
      <c r="F1155" s="146" t="s">
        <v>1433</v>
      </c>
      <c r="H1155" s="147">
        <v>480.9</v>
      </c>
      <c r="I1155" s="148"/>
      <c r="L1155" s="144"/>
      <c r="M1155" s="149"/>
      <c r="T1155" s="150"/>
      <c r="AT1155" s="145" t="s">
        <v>166</v>
      </c>
      <c r="AU1155" s="145" t="s">
        <v>6</v>
      </c>
      <c r="AV1155" s="11" t="s">
        <v>85</v>
      </c>
      <c r="AW1155" s="11" t="s">
        <v>31</v>
      </c>
      <c r="AX1155" s="11" t="s">
        <v>6</v>
      </c>
      <c r="AY1155" s="145" t="s">
        <v>159</v>
      </c>
    </row>
    <row r="1156" spans="2:65" s="1" customFormat="1" ht="24.2" customHeight="1">
      <c r="B1156" s="122"/>
      <c r="C1156" s="123" t="s">
        <v>1445</v>
      </c>
      <c r="D1156" s="123" t="s">
        <v>160</v>
      </c>
      <c r="E1156" s="124" t="s">
        <v>1446</v>
      </c>
      <c r="F1156" s="125" t="s">
        <v>1447</v>
      </c>
      <c r="G1156" s="126" t="s">
        <v>179</v>
      </c>
      <c r="H1156" s="127">
        <v>433.7</v>
      </c>
      <c r="I1156" s="128"/>
      <c r="J1156" s="129">
        <f>ROUND(I1156*H1156,0)</f>
        <v>0</v>
      </c>
      <c r="K1156" s="130"/>
      <c r="L1156" s="29"/>
      <c r="M1156" s="131" t="s">
        <v>1</v>
      </c>
      <c r="N1156" s="132" t="s">
        <v>41</v>
      </c>
      <c r="P1156" s="133">
        <f>O1156*H1156</f>
        <v>0</v>
      </c>
      <c r="Q1156" s="133">
        <v>2.1000000000000001E-4</v>
      </c>
      <c r="R1156" s="133">
        <f>Q1156*H1156</f>
        <v>9.1077000000000005E-2</v>
      </c>
      <c r="S1156" s="133">
        <v>0</v>
      </c>
      <c r="T1156" s="134">
        <f>S1156*H1156</f>
        <v>0</v>
      </c>
      <c r="AR1156" s="135" t="s">
        <v>164</v>
      </c>
      <c r="AT1156" s="135" t="s">
        <v>160</v>
      </c>
      <c r="AU1156" s="135" t="s">
        <v>6</v>
      </c>
      <c r="AY1156" s="15" t="s">
        <v>159</v>
      </c>
      <c r="BE1156" s="136">
        <f>IF(N1156="základní",J1156,0)</f>
        <v>0</v>
      </c>
      <c r="BF1156" s="136">
        <f>IF(N1156="snížená",J1156,0)</f>
        <v>0</v>
      </c>
      <c r="BG1156" s="136">
        <f>IF(N1156="zákl. přenesená",J1156,0)</f>
        <v>0</v>
      </c>
      <c r="BH1156" s="136">
        <f>IF(N1156="sníž. přenesená",J1156,0)</f>
        <v>0</v>
      </c>
      <c r="BI1156" s="136">
        <f>IF(N1156="nulová",J1156,0)</f>
        <v>0</v>
      </c>
      <c r="BJ1156" s="15" t="s">
        <v>6</v>
      </c>
      <c r="BK1156" s="136">
        <f>ROUND(I1156*H1156,0)</f>
        <v>0</v>
      </c>
      <c r="BL1156" s="15" t="s">
        <v>164</v>
      </c>
      <c r="BM1156" s="135" t="s">
        <v>1448</v>
      </c>
    </row>
    <row r="1157" spans="2:65" s="10" customFormat="1">
      <c r="B1157" s="137"/>
      <c r="D1157" s="138" t="s">
        <v>166</v>
      </c>
      <c r="E1157" s="139" t="s">
        <v>1</v>
      </c>
      <c r="F1157" s="140" t="s">
        <v>1449</v>
      </c>
      <c r="H1157" s="139" t="s">
        <v>1</v>
      </c>
      <c r="I1157" s="141"/>
      <c r="L1157" s="137"/>
      <c r="M1157" s="142"/>
      <c r="T1157" s="143"/>
      <c r="AT1157" s="139" t="s">
        <v>166</v>
      </c>
      <c r="AU1157" s="139" t="s">
        <v>6</v>
      </c>
      <c r="AV1157" s="10" t="s">
        <v>6</v>
      </c>
      <c r="AW1157" s="10" t="s">
        <v>31</v>
      </c>
      <c r="AX1157" s="10" t="s">
        <v>76</v>
      </c>
      <c r="AY1157" s="139" t="s">
        <v>159</v>
      </c>
    </row>
    <row r="1158" spans="2:65" s="11" customFormat="1">
      <c r="B1158" s="144"/>
      <c r="D1158" s="138" t="s">
        <v>166</v>
      </c>
      <c r="E1158" s="145" t="s">
        <v>1</v>
      </c>
      <c r="F1158" s="146" t="s">
        <v>1204</v>
      </c>
      <c r="H1158" s="147">
        <v>146</v>
      </c>
      <c r="I1158" s="148"/>
      <c r="L1158" s="144"/>
      <c r="M1158" s="149"/>
      <c r="T1158" s="150"/>
      <c r="AT1158" s="145" t="s">
        <v>166</v>
      </c>
      <c r="AU1158" s="145" t="s">
        <v>6</v>
      </c>
      <c r="AV1158" s="11" t="s">
        <v>85</v>
      </c>
      <c r="AW1158" s="11" t="s">
        <v>31</v>
      </c>
      <c r="AX1158" s="11" t="s">
        <v>76</v>
      </c>
      <c r="AY1158" s="145" t="s">
        <v>159</v>
      </c>
    </row>
    <row r="1159" spans="2:65" s="10" customFormat="1">
      <c r="B1159" s="137"/>
      <c r="D1159" s="138" t="s">
        <v>166</v>
      </c>
      <c r="E1159" s="139" t="s">
        <v>1</v>
      </c>
      <c r="F1159" s="140" t="s">
        <v>1450</v>
      </c>
      <c r="H1159" s="139" t="s">
        <v>1</v>
      </c>
      <c r="I1159" s="141"/>
      <c r="L1159" s="137"/>
      <c r="M1159" s="142"/>
      <c r="T1159" s="143"/>
      <c r="AT1159" s="139" t="s">
        <v>166</v>
      </c>
      <c r="AU1159" s="139" t="s">
        <v>6</v>
      </c>
      <c r="AV1159" s="10" t="s">
        <v>6</v>
      </c>
      <c r="AW1159" s="10" t="s">
        <v>31</v>
      </c>
      <c r="AX1159" s="10" t="s">
        <v>76</v>
      </c>
      <c r="AY1159" s="139" t="s">
        <v>159</v>
      </c>
    </row>
    <row r="1160" spans="2:65" s="11" customFormat="1">
      <c r="B1160" s="144"/>
      <c r="D1160" s="138" t="s">
        <v>166</v>
      </c>
      <c r="E1160" s="145" t="s">
        <v>1</v>
      </c>
      <c r="F1160" s="146" t="s">
        <v>1451</v>
      </c>
      <c r="H1160" s="147">
        <v>266.7</v>
      </c>
      <c r="I1160" s="148"/>
      <c r="L1160" s="144"/>
      <c r="M1160" s="149"/>
      <c r="T1160" s="150"/>
      <c r="AT1160" s="145" t="s">
        <v>166</v>
      </c>
      <c r="AU1160" s="145" t="s">
        <v>6</v>
      </c>
      <c r="AV1160" s="11" t="s">
        <v>85</v>
      </c>
      <c r="AW1160" s="11" t="s">
        <v>31</v>
      </c>
      <c r="AX1160" s="11" t="s">
        <v>76</v>
      </c>
      <c r="AY1160" s="145" t="s">
        <v>159</v>
      </c>
    </row>
    <row r="1161" spans="2:65" s="10" customFormat="1">
      <c r="B1161" s="137"/>
      <c r="D1161" s="138" t="s">
        <v>166</v>
      </c>
      <c r="E1161" s="139" t="s">
        <v>1</v>
      </c>
      <c r="F1161" s="140" t="s">
        <v>1452</v>
      </c>
      <c r="H1161" s="139" t="s">
        <v>1</v>
      </c>
      <c r="I1161" s="141"/>
      <c r="L1161" s="137"/>
      <c r="M1161" s="142"/>
      <c r="T1161" s="143"/>
      <c r="AT1161" s="139" t="s">
        <v>166</v>
      </c>
      <c r="AU1161" s="139" t="s">
        <v>6</v>
      </c>
      <c r="AV1161" s="10" t="s">
        <v>6</v>
      </c>
      <c r="AW1161" s="10" t="s">
        <v>31</v>
      </c>
      <c r="AX1161" s="10" t="s">
        <v>76</v>
      </c>
      <c r="AY1161" s="139" t="s">
        <v>159</v>
      </c>
    </row>
    <row r="1162" spans="2:65" s="11" customFormat="1">
      <c r="B1162" s="144"/>
      <c r="D1162" s="138" t="s">
        <v>166</v>
      </c>
      <c r="E1162" s="145" t="s">
        <v>1</v>
      </c>
      <c r="F1162" s="146" t="s">
        <v>1453</v>
      </c>
      <c r="H1162" s="147">
        <v>21</v>
      </c>
      <c r="I1162" s="148"/>
      <c r="L1162" s="144"/>
      <c r="M1162" s="149"/>
      <c r="T1162" s="150"/>
      <c r="AT1162" s="145" t="s">
        <v>166</v>
      </c>
      <c r="AU1162" s="145" t="s">
        <v>6</v>
      </c>
      <c r="AV1162" s="11" t="s">
        <v>85</v>
      </c>
      <c r="AW1162" s="11" t="s">
        <v>31</v>
      </c>
      <c r="AX1162" s="11" t="s">
        <v>76</v>
      </c>
      <c r="AY1162" s="145" t="s">
        <v>159</v>
      </c>
    </row>
    <row r="1163" spans="2:65" s="12" customFormat="1">
      <c r="B1163" s="151"/>
      <c r="D1163" s="138" t="s">
        <v>166</v>
      </c>
      <c r="E1163" s="152" t="s">
        <v>1</v>
      </c>
      <c r="F1163" s="153" t="s">
        <v>171</v>
      </c>
      <c r="H1163" s="154">
        <v>433.7</v>
      </c>
      <c r="I1163" s="155"/>
      <c r="L1163" s="151"/>
      <c r="M1163" s="156"/>
      <c r="T1163" s="157"/>
      <c r="AT1163" s="152" t="s">
        <v>166</v>
      </c>
      <c r="AU1163" s="152" t="s">
        <v>6</v>
      </c>
      <c r="AV1163" s="12" t="s">
        <v>164</v>
      </c>
      <c r="AW1163" s="12" t="s">
        <v>31</v>
      </c>
      <c r="AX1163" s="12" t="s">
        <v>6</v>
      </c>
      <c r="AY1163" s="152" t="s">
        <v>159</v>
      </c>
    </row>
    <row r="1164" spans="2:65" s="9" customFormat="1" ht="25.9" customHeight="1">
      <c r="B1164" s="112"/>
      <c r="D1164" s="113" t="s">
        <v>75</v>
      </c>
      <c r="E1164" s="114" t="s">
        <v>1454</v>
      </c>
      <c r="F1164" s="114" t="s">
        <v>1455</v>
      </c>
      <c r="I1164" s="115"/>
      <c r="J1164" s="116">
        <f>BK1164</f>
        <v>0</v>
      </c>
      <c r="L1164" s="112"/>
      <c r="M1164" s="117"/>
      <c r="P1164" s="118">
        <f>SUM(P1165:P1174)</f>
        <v>0</v>
      </c>
      <c r="R1164" s="118">
        <f>SUM(R1165:R1174)</f>
        <v>0</v>
      </c>
      <c r="T1164" s="119">
        <f>SUM(T1165:T1174)</f>
        <v>0</v>
      </c>
      <c r="AR1164" s="113" t="s">
        <v>6</v>
      </c>
      <c r="AT1164" s="120" t="s">
        <v>75</v>
      </c>
      <c r="AU1164" s="120" t="s">
        <v>76</v>
      </c>
      <c r="AY1164" s="113" t="s">
        <v>159</v>
      </c>
      <c r="BK1164" s="121">
        <f>SUM(BK1165:BK1174)</f>
        <v>0</v>
      </c>
    </row>
    <row r="1165" spans="2:65" s="1" customFormat="1" ht="24.2" customHeight="1">
      <c r="B1165" s="122"/>
      <c r="C1165" s="123" t="s">
        <v>1456</v>
      </c>
      <c r="D1165" s="123" t="s">
        <v>160</v>
      </c>
      <c r="E1165" s="124" t="s">
        <v>1457</v>
      </c>
      <c r="F1165" s="125" t="s">
        <v>1458</v>
      </c>
      <c r="G1165" s="126" t="s">
        <v>555</v>
      </c>
      <c r="H1165" s="127">
        <v>97.682000000000002</v>
      </c>
      <c r="I1165" s="128"/>
      <c r="J1165" s="129">
        <f>ROUND(I1165*H1165,0)</f>
        <v>0</v>
      </c>
      <c r="K1165" s="130"/>
      <c r="L1165" s="29"/>
      <c r="M1165" s="131" t="s">
        <v>1</v>
      </c>
      <c r="N1165" s="132" t="s">
        <v>41</v>
      </c>
      <c r="P1165" s="133">
        <f>O1165*H1165</f>
        <v>0</v>
      </c>
      <c r="Q1165" s="133">
        <v>0</v>
      </c>
      <c r="R1165" s="133">
        <f>Q1165*H1165</f>
        <v>0</v>
      </c>
      <c r="S1165" s="133">
        <v>0</v>
      </c>
      <c r="T1165" s="134">
        <f>S1165*H1165</f>
        <v>0</v>
      </c>
      <c r="AR1165" s="135" t="s">
        <v>164</v>
      </c>
      <c r="AT1165" s="135" t="s">
        <v>160</v>
      </c>
      <c r="AU1165" s="135" t="s">
        <v>6</v>
      </c>
      <c r="AY1165" s="15" t="s">
        <v>159</v>
      </c>
      <c r="BE1165" s="136">
        <f>IF(N1165="základní",J1165,0)</f>
        <v>0</v>
      </c>
      <c r="BF1165" s="136">
        <f>IF(N1165="snížená",J1165,0)</f>
        <v>0</v>
      </c>
      <c r="BG1165" s="136">
        <f>IF(N1165="zákl. přenesená",J1165,0)</f>
        <v>0</v>
      </c>
      <c r="BH1165" s="136">
        <f>IF(N1165="sníž. přenesená",J1165,0)</f>
        <v>0</v>
      </c>
      <c r="BI1165" s="136">
        <f>IF(N1165="nulová",J1165,0)</f>
        <v>0</v>
      </c>
      <c r="BJ1165" s="15" t="s">
        <v>6</v>
      </c>
      <c r="BK1165" s="136">
        <f>ROUND(I1165*H1165,0)</f>
        <v>0</v>
      </c>
      <c r="BL1165" s="15" t="s">
        <v>164</v>
      </c>
      <c r="BM1165" s="135" t="s">
        <v>1459</v>
      </c>
    </row>
    <row r="1166" spans="2:65" s="1" customFormat="1" ht="16.5" customHeight="1">
      <c r="B1166" s="122"/>
      <c r="C1166" s="123" t="s">
        <v>1460</v>
      </c>
      <c r="D1166" s="123" t="s">
        <v>160</v>
      </c>
      <c r="E1166" s="124" t="s">
        <v>1461</v>
      </c>
      <c r="F1166" s="125" t="s">
        <v>1462</v>
      </c>
      <c r="G1166" s="126" t="s">
        <v>291</v>
      </c>
      <c r="H1166" s="127">
        <v>6</v>
      </c>
      <c r="I1166" s="128"/>
      <c r="J1166" s="129">
        <f>ROUND(I1166*H1166,0)</f>
        <v>0</v>
      </c>
      <c r="K1166" s="130"/>
      <c r="L1166" s="29"/>
      <c r="M1166" s="131" t="s">
        <v>1</v>
      </c>
      <c r="N1166" s="132" t="s">
        <v>41</v>
      </c>
      <c r="P1166" s="133">
        <f>O1166*H1166</f>
        <v>0</v>
      </c>
      <c r="Q1166" s="133">
        <v>0</v>
      </c>
      <c r="R1166" s="133">
        <f>Q1166*H1166</f>
        <v>0</v>
      </c>
      <c r="S1166" s="133">
        <v>0</v>
      </c>
      <c r="T1166" s="134">
        <f>S1166*H1166</f>
        <v>0</v>
      </c>
      <c r="AR1166" s="135" t="s">
        <v>164</v>
      </c>
      <c r="AT1166" s="135" t="s">
        <v>160</v>
      </c>
      <c r="AU1166" s="135" t="s">
        <v>6</v>
      </c>
      <c r="AY1166" s="15" t="s">
        <v>159</v>
      </c>
      <c r="BE1166" s="136">
        <f>IF(N1166="základní",J1166,0)</f>
        <v>0</v>
      </c>
      <c r="BF1166" s="136">
        <f>IF(N1166="snížená",J1166,0)</f>
        <v>0</v>
      </c>
      <c r="BG1166" s="136">
        <f>IF(N1166="zákl. přenesená",J1166,0)</f>
        <v>0</v>
      </c>
      <c r="BH1166" s="136">
        <f>IF(N1166="sníž. přenesená",J1166,0)</f>
        <v>0</v>
      </c>
      <c r="BI1166" s="136">
        <f>IF(N1166="nulová",J1166,0)</f>
        <v>0</v>
      </c>
      <c r="BJ1166" s="15" t="s">
        <v>6</v>
      </c>
      <c r="BK1166" s="136">
        <f>ROUND(I1166*H1166,0)</f>
        <v>0</v>
      </c>
      <c r="BL1166" s="15" t="s">
        <v>164</v>
      </c>
      <c r="BM1166" s="135" t="s">
        <v>1463</v>
      </c>
    </row>
    <row r="1167" spans="2:65" s="11" customFormat="1">
      <c r="B1167" s="144"/>
      <c r="D1167" s="138" t="s">
        <v>166</v>
      </c>
      <c r="E1167" s="145" t="s">
        <v>1</v>
      </c>
      <c r="F1167" s="146" t="s">
        <v>168</v>
      </c>
      <c r="H1167" s="147">
        <v>6</v>
      </c>
      <c r="I1167" s="148"/>
      <c r="L1167" s="144"/>
      <c r="M1167" s="149"/>
      <c r="T1167" s="150"/>
      <c r="AT1167" s="145" t="s">
        <v>166</v>
      </c>
      <c r="AU1167" s="145" t="s">
        <v>6</v>
      </c>
      <c r="AV1167" s="11" t="s">
        <v>85</v>
      </c>
      <c r="AW1167" s="11" t="s">
        <v>31</v>
      </c>
      <c r="AX1167" s="11" t="s">
        <v>6</v>
      </c>
      <c r="AY1167" s="145" t="s">
        <v>159</v>
      </c>
    </row>
    <row r="1168" spans="2:65" s="1" customFormat="1" ht="16.5" customHeight="1">
      <c r="B1168" s="122"/>
      <c r="C1168" s="123" t="s">
        <v>1464</v>
      </c>
      <c r="D1168" s="123" t="s">
        <v>160</v>
      </c>
      <c r="E1168" s="124" t="s">
        <v>1465</v>
      </c>
      <c r="F1168" s="125" t="s">
        <v>1466</v>
      </c>
      <c r="G1168" s="126" t="s">
        <v>291</v>
      </c>
      <c r="H1168" s="127">
        <v>180</v>
      </c>
      <c r="I1168" s="128"/>
      <c r="J1168" s="129">
        <f>ROUND(I1168*H1168,0)</f>
        <v>0</v>
      </c>
      <c r="K1168" s="130"/>
      <c r="L1168" s="29"/>
      <c r="M1168" s="131" t="s">
        <v>1</v>
      </c>
      <c r="N1168" s="132" t="s">
        <v>41</v>
      </c>
      <c r="P1168" s="133">
        <f>O1168*H1168</f>
        <v>0</v>
      </c>
      <c r="Q1168" s="133">
        <v>0</v>
      </c>
      <c r="R1168" s="133">
        <f>Q1168*H1168</f>
        <v>0</v>
      </c>
      <c r="S1168" s="133">
        <v>0</v>
      </c>
      <c r="T1168" s="134">
        <f>S1168*H1168</f>
        <v>0</v>
      </c>
      <c r="AR1168" s="135" t="s">
        <v>164</v>
      </c>
      <c r="AT1168" s="135" t="s">
        <v>160</v>
      </c>
      <c r="AU1168" s="135" t="s">
        <v>6</v>
      </c>
      <c r="AY1168" s="15" t="s">
        <v>159</v>
      </c>
      <c r="BE1168" s="136">
        <f>IF(N1168="základní",J1168,0)</f>
        <v>0</v>
      </c>
      <c r="BF1168" s="136">
        <f>IF(N1168="snížená",J1168,0)</f>
        <v>0</v>
      </c>
      <c r="BG1168" s="136">
        <f>IF(N1168="zákl. přenesená",J1168,0)</f>
        <v>0</v>
      </c>
      <c r="BH1168" s="136">
        <f>IF(N1168="sníž. přenesená",J1168,0)</f>
        <v>0</v>
      </c>
      <c r="BI1168" s="136">
        <f>IF(N1168="nulová",J1168,0)</f>
        <v>0</v>
      </c>
      <c r="BJ1168" s="15" t="s">
        <v>6</v>
      </c>
      <c r="BK1168" s="136">
        <f>ROUND(I1168*H1168,0)</f>
        <v>0</v>
      </c>
      <c r="BL1168" s="15" t="s">
        <v>164</v>
      </c>
      <c r="BM1168" s="135" t="s">
        <v>1467</v>
      </c>
    </row>
    <row r="1169" spans="2:65" s="10" customFormat="1">
      <c r="B1169" s="137"/>
      <c r="D1169" s="138" t="s">
        <v>166</v>
      </c>
      <c r="E1169" s="139" t="s">
        <v>1</v>
      </c>
      <c r="F1169" s="140" t="s">
        <v>1468</v>
      </c>
      <c r="H1169" s="139" t="s">
        <v>1</v>
      </c>
      <c r="I1169" s="141"/>
      <c r="L1169" s="137"/>
      <c r="M1169" s="142"/>
      <c r="T1169" s="143"/>
      <c r="AT1169" s="139" t="s">
        <v>166</v>
      </c>
      <c r="AU1169" s="139" t="s">
        <v>6</v>
      </c>
      <c r="AV1169" s="10" t="s">
        <v>6</v>
      </c>
      <c r="AW1169" s="10" t="s">
        <v>31</v>
      </c>
      <c r="AX1169" s="10" t="s">
        <v>76</v>
      </c>
      <c r="AY1169" s="139" t="s">
        <v>159</v>
      </c>
    </row>
    <row r="1170" spans="2:65" s="11" customFormat="1">
      <c r="B1170" s="144"/>
      <c r="D1170" s="138" t="s">
        <v>166</v>
      </c>
      <c r="E1170" s="145" t="s">
        <v>1</v>
      </c>
      <c r="F1170" s="146" t="s">
        <v>1469</v>
      </c>
      <c r="H1170" s="147">
        <v>180</v>
      </c>
      <c r="I1170" s="148"/>
      <c r="L1170" s="144"/>
      <c r="M1170" s="149"/>
      <c r="T1170" s="150"/>
      <c r="AT1170" s="145" t="s">
        <v>166</v>
      </c>
      <c r="AU1170" s="145" t="s">
        <v>6</v>
      </c>
      <c r="AV1170" s="11" t="s">
        <v>85</v>
      </c>
      <c r="AW1170" s="11" t="s">
        <v>31</v>
      </c>
      <c r="AX1170" s="11" t="s">
        <v>6</v>
      </c>
      <c r="AY1170" s="145" t="s">
        <v>159</v>
      </c>
    </row>
    <row r="1171" spans="2:65" s="1" customFormat="1" ht="16.5" customHeight="1">
      <c r="B1171" s="122"/>
      <c r="C1171" s="123" t="s">
        <v>1470</v>
      </c>
      <c r="D1171" s="123" t="s">
        <v>160</v>
      </c>
      <c r="E1171" s="124" t="s">
        <v>1471</v>
      </c>
      <c r="F1171" s="125" t="s">
        <v>1472</v>
      </c>
      <c r="G1171" s="126" t="s">
        <v>163</v>
      </c>
      <c r="H1171" s="127">
        <v>30</v>
      </c>
      <c r="I1171" s="128"/>
      <c r="J1171" s="129">
        <f>ROUND(I1171*H1171,0)</f>
        <v>0</v>
      </c>
      <c r="K1171" s="130"/>
      <c r="L1171" s="29"/>
      <c r="M1171" s="131" t="s">
        <v>1</v>
      </c>
      <c r="N1171" s="132" t="s">
        <v>41</v>
      </c>
      <c r="P1171" s="133">
        <f>O1171*H1171</f>
        <v>0</v>
      </c>
      <c r="Q1171" s="133">
        <v>0</v>
      </c>
      <c r="R1171" s="133">
        <f>Q1171*H1171</f>
        <v>0</v>
      </c>
      <c r="S1171" s="133">
        <v>0</v>
      </c>
      <c r="T1171" s="134">
        <f>S1171*H1171</f>
        <v>0</v>
      </c>
      <c r="AR1171" s="135" t="s">
        <v>164</v>
      </c>
      <c r="AT1171" s="135" t="s">
        <v>160</v>
      </c>
      <c r="AU1171" s="135" t="s">
        <v>6</v>
      </c>
      <c r="AY1171" s="15" t="s">
        <v>159</v>
      </c>
      <c r="BE1171" s="136">
        <f>IF(N1171="základní",J1171,0)</f>
        <v>0</v>
      </c>
      <c r="BF1171" s="136">
        <f>IF(N1171="snížená",J1171,0)</f>
        <v>0</v>
      </c>
      <c r="BG1171" s="136">
        <f>IF(N1171="zákl. přenesená",J1171,0)</f>
        <v>0</v>
      </c>
      <c r="BH1171" s="136">
        <f>IF(N1171="sníž. přenesená",J1171,0)</f>
        <v>0</v>
      </c>
      <c r="BI1171" s="136">
        <f>IF(N1171="nulová",J1171,0)</f>
        <v>0</v>
      </c>
      <c r="BJ1171" s="15" t="s">
        <v>6</v>
      </c>
      <c r="BK1171" s="136">
        <f>ROUND(I1171*H1171,0)</f>
        <v>0</v>
      </c>
      <c r="BL1171" s="15" t="s">
        <v>164</v>
      </c>
      <c r="BM1171" s="135" t="s">
        <v>1473</v>
      </c>
    </row>
    <row r="1172" spans="2:65" s="11" customFormat="1">
      <c r="B1172" s="144"/>
      <c r="D1172" s="138" t="s">
        <v>166</v>
      </c>
      <c r="E1172" s="145" t="s">
        <v>1</v>
      </c>
      <c r="F1172" s="146" t="s">
        <v>519</v>
      </c>
      <c r="H1172" s="147">
        <v>30</v>
      </c>
      <c r="I1172" s="148"/>
      <c r="L1172" s="144"/>
      <c r="M1172" s="149"/>
      <c r="T1172" s="150"/>
      <c r="AT1172" s="145" t="s">
        <v>166</v>
      </c>
      <c r="AU1172" s="145" t="s">
        <v>6</v>
      </c>
      <c r="AV1172" s="11" t="s">
        <v>85</v>
      </c>
      <c r="AW1172" s="11" t="s">
        <v>31</v>
      </c>
      <c r="AX1172" s="11" t="s">
        <v>6</v>
      </c>
      <c r="AY1172" s="145" t="s">
        <v>159</v>
      </c>
    </row>
    <row r="1173" spans="2:65" s="1" customFormat="1" ht="16.5" customHeight="1">
      <c r="B1173" s="122"/>
      <c r="C1173" s="123" t="s">
        <v>1474</v>
      </c>
      <c r="D1173" s="123" t="s">
        <v>160</v>
      </c>
      <c r="E1173" s="124" t="s">
        <v>1475</v>
      </c>
      <c r="F1173" s="125" t="s">
        <v>1476</v>
      </c>
      <c r="G1173" s="126" t="s">
        <v>163</v>
      </c>
      <c r="H1173" s="127">
        <v>10</v>
      </c>
      <c r="I1173" s="128"/>
      <c r="J1173" s="129">
        <f>ROUND(I1173*H1173,0)</f>
        <v>0</v>
      </c>
      <c r="K1173" s="130"/>
      <c r="L1173" s="29"/>
      <c r="M1173" s="131" t="s">
        <v>1</v>
      </c>
      <c r="N1173" s="132" t="s">
        <v>41</v>
      </c>
      <c r="P1173" s="133">
        <f>O1173*H1173</f>
        <v>0</v>
      </c>
      <c r="Q1173" s="133">
        <v>0</v>
      </c>
      <c r="R1173" s="133">
        <f>Q1173*H1173</f>
        <v>0</v>
      </c>
      <c r="S1173" s="133">
        <v>0</v>
      </c>
      <c r="T1173" s="134">
        <f>S1173*H1173</f>
        <v>0</v>
      </c>
      <c r="AR1173" s="135" t="s">
        <v>164</v>
      </c>
      <c r="AT1173" s="135" t="s">
        <v>160</v>
      </c>
      <c r="AU1173" s="135" t="s">
        <v>6</v>
      </c>
      <c r="AY1173" s="15" t="s">
        <v>159</v>
      </c>
      <c r="BE1173" s="136">
        <f>IF(N1173="základní",J1173,0)</f>
        <v>0</v>
      </c>
      <c r="BF1173" s="136">
        <f>IF(N1173="snížená",J1173,0)</f>
        <v>0</v>
      </c>
      <c r="BG1173" s="136">
        <f>IF(N1173="zákl. přenesená",J1173,0)</f>
        <v>0</v>
      </c>
      <c r="BH1173" s="136">
        <f>IF(N1173="sníž. přenesená",J1173,0)</f>
        <v>0</v>
      </c>
      <c r="BI1173" s="136">
        <f>IF(N1173="nulová",J1173,0)</f>
        <v>0</v>
      </c>
      <c r="BJ1173" s="15" t="s">
        <v>6</v>
      </c>
      <c r="BK1173" s="136">
        <f>ROUND(I1173*H1173,0)</f>
        <v>0</v>
      </c>
      <c r="BL1173" s="15" t="s">
        <v>164</v>
      </c>
      <c r="BM1173" s="135" t="s">
        <v>1477</v>
      </c>
    </row>
    <row r="1174" spans="2:65" s="11" customFormat="1">
      <c r="B1174" s="144"/>
      <c r="D1174" s="138" t="s">
        <v>166</v>
      </c>
      <c r="E1174" s="145" t="s">
        <v>1</v>
      </c>
      <c r="F1174" s="146" t="s">
        <v>1399</v>
      </c>
      <c r="H1174" s="147">
        <v>10</v>
      </c>
      <c r="I1174" s="148"/>
      <c r="L1174" s="144"/>
      <c r="M1174" s="149"/>
      <c r="T1174" s="150"/>
      <c r="AT1174" s="145" t="s">
        <v>166</v>
      </c>
      <c r="AU1174" s="145" t="s">
        <v>6</v>
      </c>
      <c r="AV1174" s="11" t="s">
        <v>85</v>
      </c>
      <c r="AW1174" s="11" t="s">
        <v>31</v>
      </c>
      <c r="AX1174" s="11" t="s">
        <v>6</v>
      </c>
      <c r="AY1174" s="145" t="s">
        <v>159</v>
      </c>
    </row>
    <row r="1175" spans="2:65" s="9" customFormat="1" ht="25.9" customHeight="1">
      <c r="B1175" s="112"/>
      <c r="D1175" s="113" t="s">
        <v>75</v>
      </c>
      <c r="E1175" s="114" t="s">
        <v>1478</v>
      </c>
      <c r="F1175" s="114" t="s">
        <v>1479</v>
      </c>
      <c r="I1175" s="115"/>
      <c r="J1175" s="116">
        <f>BK1175</f>
        <v>0</v>
      </c>
      <c r="L1175" s="112"/>
      <c r="M1175" s="117"/>
      <c r="P1175" s="118">
        <f>P1176</f>
        <v>0</v>
      </c>
      <c r="R1175" s="118">
        <f>R1176</f>
        <v>0</v>
      </c>
      <c r="T1175" s="119">
        <f>T1176</f>
        <v>0</v>
      </c>
      <c r="AR1175" s="113" t="s">
        <v>6</v>
      </c>
      <c r="AT1175" s="120" t="s">
        <v>75</v>
      </c>
      <c r="AU1175" s="120" t="s">
        <v>76</v>
      </c>
      <c r="AY1175" s="113" t="s">
        <v>159</v>
      </c>
      <c r="BK1175" s="121">
        <f>BK1176</f>
        <v>0</v>
      </c>
    </row>
    <row r="1176" spans="2:65" s="1" customFormat="1" ht="24.2" customHeight="1">
      <c r="B1176" s="122"/>
      <c r="C1176" s="123" t="s">
        <v>1480</v>
      </c>
      <c r="D1176" s="123" t="s">
        <v>160</v>
      </c>
      <c r="E1176" s="124" t="s">
        <v>1481</v>
      </c>
      <c r="F1176" s="125" t="s">
        <v>1482</v>
      </c>
      <c r="G1176" s="126" t="s">
        <v>555</v>
      </c>
      <c r="H1176" s="127">
        <v>108.607</v>
      </c>
      <c r="I1176" s="128"/>
      <c r="J1176" s="129">
        <f>ROUND(I1176*H1176,0)</f>
        <v>0</v>
      </c>
      <c r="K1176" s="130"/>
      <c r="L1176" s="29"/>
      <c r="M1176" s="131" t="s">
        <v>1</v>
      </c>
      <c r="N1176" s="132" t="s">
        <v>41</v>
      </c>
      <c r="P1176" s="133">
        <f>O1176*H1176</f>
        <v>0</v>
      </c>
      <c r="Q1176" s="133">
        <v>0</v>
      </c>
      <c r="R1176" s="133">
        <f>Q1176*H1176</f>
        <v>0</v>
      </c>
      <c r="S1176" s="133">
        <v>0</v>
      </c>
      <c r="T1176" s="134">
        <f>S1176*H1176</f>
        <v>0</v>
      </c>
      <c r="AR1176" s="135" t="s">
        <v>164</v>
      </c>
      <c r="AT1176" s="135" t="s">
        <v>160</v>
      </c>
      <c r="AU1176" s="135" t="s">
        <v>6</v>
      </c>
      <c r="AY1176" s="15" t="s">
        <v>159</v>
      </c>
      <c r="BE1176" s="136">
        <f>IF(N1176="základní",J1176,0)</f>
        <v>0</v>
      </c>
      <c r="BF1176" s="136">
        <f>IF(N1176="snížená",J1176,0)</f>
        <v>0</v>
      </c>
      <c r="BG1176" s="136">
        <f>IF(N1176="zákl. přenesená",J1176,0)</f>
        <v>0</v>
      </c>
      <c r="BH1176" s="136">
        <f>IF(N1176="sníž. přenesená",J1176,0)</f>
        <v>0</v>
      </c>
      <c r="BI1176" s="136">
        <f>IF(N1176="nulová",J1176,0)</f>
        <v>0</v>
      </c>
      <c r="BJ1176" s="15" t="s">
        <v>6</v>
      </c>
      <c r="BK1176" s="136">
        <f>ROUND(I1176*H1176,0)</f>
        <v>0</v>
      </c>
      <c r="BL1176" s="15" t="s">
        <v>164</v>
      </c>
      <c r="BM1176" s="135" t="s">
        <v>1483</v>
      </c>
    </row>
    <row r="1177" spans="2:65" s="9" customFormat="1" ht="25.9" customHeight="1">
      <c r="B1177" s="112"/>
      <c r="D1177" s="113" t="s">
        <v>75</v>
      </c>
      <c r="E1177" s="114" t="s">
        <v>1484</v>
      </c>
      <c r="F1177" s="114" t="s">
        <v>1485</v>
      </c>
      <c r="I1177" s="115"/>
      <c r="J1177" s="116">
        <f>BK1177</f>
        <v>0</v>
      </c>
      <c r="L1177" s="112"/>
      <c r="M1177" s="117"/>
      <c r="P1177" s="118">
        <f>SUM(P1178:P1209)</f>
        <v>0</v>
      </c>
      <c r="R1177" s="118">
        <f>SUM(R1178:R1209)</f>
        <v>0.49479600000000001</v>
      </c>
      <c r="T1177" s="119">
        <f>SUM(T1178:T1209)</f>
        <v>0</v>
      </c>
      <c r="AR1177" s="113" t="s">
        <v>164</v>
      </c>
      <c r="AT1177" s="120" t="s">
        <v>75</v>
      </c>
      <c r="AU1177" s="120" t="s">
        <v>76</v>
      </c>
      <c r="AY1177" s="113" t="s">
        <v>159</v>
      </c>
      <c r="BK1177" s="121">
        <f>SUM(BK1178:BK1209)</f>
        <v>0</v>
      </c>
    </row>
    <row r="1178" spans="2:65" s="1" customFormat="1" ht="16.5" customHeight="1">
      <c r="B1178" s="122"/>
      <c r="C1178" s="123" t="s">
        <v>1486</v>
      </c>
      <c r="D1178" s="123" t="s">
        <v>160</v>
      </c>
      <c r="E1178" s="124" t="s">
        <v>1487</v>
      </c>
      <c r="F1178" s="125" t="s">
        <v>1488</v>
      </c>
      <c r="G1178" s="126" t="s">
        <v>291</v>
      </c>
      <c r="H1178" s="127">
        <v>1.6</v>
      </c>
      <c r="I1178" s="128"/>
      <c r="J1178" s="129">
        <f>ROUND(I1178*H1178,0)</f>
        <v>0</v>
      </c>
      <c r="K1178" s="130"/>
      <c r="L1178" s="29"/>
      <c r="M1178" s="131" t="s">
        <v>1</v>
      </c>
      <c r="N1178" s="132" t="s">
        <v>41</v>
      </c>
      <c r="P1178" s="133">
        <f>O1178*H1178</f>
        <v>0</v>
      </c>
      <c r="Q1178" s="133">
        <v>0.29221000000000003</v>
      </c>
      <c r="R1178" s="133">
        <f>Q1178*H1178</f>
        <v>0.46753600000000006</v>
      </c>
      <c r="S1178" s="133">
        <v>0</v>
      </c>
      <c r="T1178" s="134">
        <f>S1178*H1178</f>
        <v>0</v>
      </c>
      <c r="AR1178" s="135" t="s">
        <v>164</v>
      </c>
      <c r="AT1178" s="135" t="s">
        <v>160</v>
      </c>
      <c r="AU1178" s="135" t="s">
        <v>6</v>
      </c>
      <c r="AY1178" s="15" t="s">
        <v>159</v>
      </c>
      <c r="BE1178" s="136">
        <f>IF(N1178="základní",J1178,0)</f>
        <v>0</v>
      </c>
      <c r="BF1178" s="136">
        <f>IF(N1178="snížená",J1178,0)</f>
        <v>0</v>
      </c>
      <c r="BG1178" s="136">
        <f>IF(N1178="zákl. přenesená",J1178,0)</f>
        <v>0</v>
      </c>
      <c r="BH1178" s="136">
        <f>IF(N1178="sníž. přenesená",J1178,0)</f>
        <v>0</v>
      </c>
      <c r="BI1178" s="136">
        <f>IF(N1178="nulová",J1178,0)</f>
        <v>0</v>
      </c>
      <c r="BJ1178" s="15" t="s">
        <v>6</v>
      </c>
      <c r="BK1178" s="136">
        <f>ROUND(I1178*H1178,0)</f>
        <v>0</v>
      </c>
      <c r="BL1178" s="15" t="s">
        <v>164</v>
      </c>
      <c r="BM1178" s="135" t="s">
        <v>1489</v>
      </c>
    </row>
    <row r="1179" spans="2:65" s="10" customFormat="1">
      <c r="B1179" s="137"/>
      <c r="D1179" s="138" t="s">
        <v>166</v>
      </c>
      <c r="E1179" s="139" t="s">
        <v>1</v>
      </c>
      <c r="F1179" s="140" t="s">
        <v>1490</v>
      </c>
      <c r="H1179" s="139" t="s">
        <v>1</v>
      </c>
      <c r="I1179" s="141"/>
      <c r="L1179" s="137"/>
      <c r="M1179" s="142"/>
      <c r="T1179" s="143"/>
      <c r="AT1179" s="139" t="s">
        <v>166</v>
      </c>
      <c r="AU1179" s="139" t="s">
        <v>6</v>
      </c>
      <c r="AV1179" s="10" t="s">
        <v>6</v>
      </c>
      <c r="AW1179" s="10" t="s">
        <v>31</v>
      </c>
      <c r="AX1179" s="10" t="s">
        <v>76</v>
      </c>
      <c r="AY1179" s="139" t="s">
        <v>159</v>
      </c>
    </row>
    <row r="1180" spans="2:65" s="11" customFormat="1">
      <c r="B1180" s="144"/>
      <c r="D1180" s="138" t="s">
        <v>166</v>
      </c>
      <c r="E1180" s="145" t="s">
        <v>1</v>
      </c>
      <c r="F1180" s="146" t="s">
        <v>1491</v>
      </c>
      <c r="H1180" s="147">
        <v>1.6</v>
      </c>
      <c r="I1180" s="148"/>
      <c r="L1180" s="144"/>
      <c r="M1180" s="149"/>
      <c r="T1180" s="150"/>
      <c r="AT1180" s="145" t="s">
        <v>166</v>
      </c>
      <c r="AU1180" s="145" t="s">
        <v>6</v>
      </c>
      <c r="AV1180" s="11" t="s">
        <v>85</v>
      </c>
      <c r="AW1180" s="11" t="s">
        <v>31</v>
      </c>
      <c r="AX1180" s="11" t="s">
        <v>6</v>
      </c>
      <c r="AY1180" s="145" t="s">
        <v>159</v>
      </c>
    </row>
    <row r="1181" spans="2:65" s="1" customFormat="1" ht="16.5" customHeight="1">
      <c r="B1181" s="122"/>
      <c r="C1181" s="161" t="s">
        <v>1492</v>
      </c>
      <c r="D1181" s="161" t="s">
        <v>707</v>
      </c>
      <c r="E1181" s="162" t="s">
        <v>1493</v>
      </c>
      <c r="F1181" s="163" t="s">
        <v>1494</v>
      </c>
      <c r="G1181" s="164" t="s">
        <v>291</v>
      </c>
      <c r="H1181" s="165">
        <v>1.6</v>
      </c>
      <c r="I1181" s="166"/>
      <c r="J1181" s="167">
        <f>ROUND(I1181*H1181,0)</f>
        <v>0</v>
      </c>
      <c r="K1181" s="168"/>
      <c r="L1181" s="169"/>
      <c r="M1181" s="170" t="s">
        <v>1</v>
      </c>
      <c r="N1181" s="171" t="s">
        <v>41</v>
      </c>
      <c r="P1181" s="133">
        <f>O1181*H1181</f>
        <v>0</v>
      </c>
      <c r="Q1181" s="133">
        <v>1.5599999999999999E-2</v>
      </c>
      <c r="R1181" s="133">
        <f>Q1181*H1181</f>
        <v>2.496E-2</v>
      </c>
      <c r="S1181" s="133">
        <v>0</v>
      </c>
      <c r="T1181" s="134">
        <f>S1181*H1181</f>
        <v>0</v>
      </c>
      <c r="AR1181" s="135" t="s">
        <v>200</v>
      </c>
      <c r="AT1181" s="135" t="s">
        <v>707</v>
      </c>
      <c r="AU1181" s="135" t="s">
        <v>6</v>
      </c>
      <c r="AY1181" s="15" t="s">
        <v>159</v>
      </c>
      <c r="BE1181" s="136">
        <f>IF(N1181="základní",J1181,0)</f>
        <v>0</v>
      </c>
      <c r="BF1181" s="136">
        <f>IF(N1181="snížená",J1181,0)</f>
        <v>0</v>
      </c>
      <c r="BG1181" s="136">
        <f>IF(N1181="zákl. přenesená",J1181,0)</f>
        <v>0</v>
      </c>
      <c r="BH1181" s="136">
        <f>IF(N1181="sníž. přenesená",J1181,0)</f>
        <v>0</v>
      </c>
      <c r="BI1181" s="136">
        <f>IF(N1181="nulová",J1181,0)</f>
        <v>0</v>
      </c>
      <c r="BJ1181" s="15" t="s">
        <v>6</v>
      </c>
      <c r="BK1181" s="136">
        <f>ROUND(I1181*H1181,0)</f>
        <v>0</v>
      </c>
      <c r="BL1181" s="15" t="s">
        <v>164</v>
      </c>
      <c r="BM1181" s="135" t="s">
        <v>1495</v>
      </c>
    </row>
    <row r="1182" spans="2:65" s="1" customFormat="1" ht="19.5">
      <c r="B1182" s="29"/>
      <c r="D1182" s="138" t="s">
        <v>303</v>
      </c>
      <c r="F1182" s="158" t="s">
        <v>1496</v>
      </c>
      <c r="I1182" s="159"/>
      <c r="L1182" s="29"/>
      <c r="M1182" s="160"/>
      <c r="T1182" s="50"/>
      <c r="AT1182" s="15" t="s">
        <v>303</v>
      </c>
      <c r="AU1182" s="15" t="s">
        <v>6</v>
      </c>
    </row>
    <row r="1183" spans="2:65" s="11" customFormat="1">
      <c r="B1183" s="144"/>
      <c r="D1183" s="138" t="s">
        <v>166</v>
      </c>
      <c r="E1183" s="145" t="s">
        <v>1</v>
      </c>
      <c r="F1183" s="146" t="s">
        <v>1491</v>
      </c>
      <c r="H1183" s="147">
        <v>1.6</v>
      </c>
      <c r="I1183" s="148"/>
      <c r="L1183" s="144"/>
      <c r="M1183" s="149"/>
      <c r="T1183" s="150"/>
      <c r="AT1183" s="145" t="s">
        <v>166</v>
      </c>
      <c r="AU1183" s="145" t="s">
        <v>6</v>
      </c>
      <c r="AV1183" s="11" t="s">
        <v>85</v>
      </c>
      <c r="AW1183" s="11" t="s">
        <v>31</v>
      </c>
      <c r="AX1183" s="11" t="s">
        <v>6</v>
      </c>
      <c r="AY1183" s="145" t="s">
        <v>159</v>
      </c>
    </row>
    <row r="1184" spans="2:65" s="1" customFormat="1" ht="16.5" customHeight="1">
      <c r="B1184" s="122"/>
      <c r="C1184" s="161" t="s">
        <v>1497</v>
      </c>
      <c r="D1184" s="161" t="s">
        <v>707</v>
      </c>
      <c r="E1184" s="162" t="s">
        <v>1498</v>
      </c>
      <c r="F1184" s="163" t="s">
        <v>1499</v>
      </c>
      <c r="G1184" s="164" t="s">
        <v>291</v>
      </c>
      <c r="H1184" s="165">
        <v>1.6</v>
      </c>
      <c r="I1184" s="166"/>
      <c r="J1184" s="167">
        <f>ROUND(I1184*H1184,0)</f>
        <v>0</v>
      </c>
      <c r="K1184" s="168"/>
      <c r="L1184" s="169"/>
      <c r="M1184" s="170" t="s">
        <v>1</v>
      </c>
      <c r="N1184" s="171" t="s">
        <v>41</v>
      </c>
      <c r="P1184" s="133">
        <f>O1184*H1184</f>
        <v>0</v>
      </c>
      <c r="Q1184" s="133">
        <v>1E-3</v>
      </c>
      <c r="R1184" s="133">
        <f>Q1184*H1184</f>
        <v>1.6000000000000001E-3</v>
      </c>
      <c r="S1184" s="133">
        <v>0</v>
      </c>
      <c r="T1184" s="134">
        <f>S1184*H1184</f>
        <v>0</v>
      </c>
      <c r="AR1184" s="135" t="s">
        <v>200</v>
      </c>
      <c r="AT1184" s="135" t="s">
        <v>707</v>
      </c>
      <c r="AU1184" s="135" t="s">
        <v>6</v>
      </c>
      <c r="AY1184" s="15" t="s">
        <v>159</v>
      </c>
      <c r="BE1184" s="136">
        <f>IF(N1184="základní",J1184,0)</f>
        <v>0</v>
      </c>
      <c r="BF1184" s="136">
        <f>IF(N1184="snížená",J1184,0)</f>
        <v>0</v>
      </c>
      <c r="BG1184" s="136">
        <f>IF(N1184="zákl. přenesená",J1184,0)</f>
        <v>0</v>
      </c>
      <c r="BH1184" s="136">
        <f>IF(N1184="sníž. přenesená",J1184,0)</f>
        <v>0</v>
      </c>
      <c r="BI1184" s="136">
        <f>IF(N1184="nulová",J1184,0)</f>
        <v>0</v>
      </c>
      <c r="BJ1184" s="15" t="s">
        <v>6</v>
      </c>
      <c r="BK1184" s="136">
        <f>ROUND(I1184*H1184,0)</f>
        <v>0</v>
      </c>
      <c r="BL1184" s="15" t="s">
        <v>164</v>
      </c>
      <c r="BM1184" s="135" t="s">
        <v>1500</v>
      </c>
    </row>
    <row r="1185" spans="2:65" s="1" customFormat="1" ht="19.5">
      <c r="B1185" s="29"/>
      <c r="D1185" s="138" t="s">
        <v>303</v>
      </c>
      <c r="F1185" s="158" t="s">
        <v>1501</v>
      </c>
      <c r="I1185" s="159"/>
      <c r="L1185" s="29"/>
      <c r="M1185" s="160"/>
      <c r="T1185" s="50"/>
      <c r="AT1185" s="15" t="s">
        <v>303</v>
      </c>
      <c r="AU1185" s="15" t="s">
        <v>6</v>
      </c>
    </row>
    <row r="1186" spans="2:65" s="11" customFormat="1">
      <c r="B1186" s="144"/>
      <c r="D1186" s="138" t="s">
        <v>166</v>
      </c>
      <c r="E1186" s="145" t="s">
        <v>1</v>
      </c>
      <c r="F1186" s="146" t="s">
        <v>1491</v>
      </c>
      <c r="H1186" s="147">
        <v>1.6</v>
      </c>
      <c r="I1186" s="148"/>
      <c r="L1186" s="144"/>
      <c r="M1186" s="149"/>
      <c r="T1186" s="150"/>
      <c r="AT1186" s="145" t="s">
        <v>166</v>
      </c>
      <c r="AU1186" s="145" t="s">
        <v>6</v>
      </c>
      <c r="AV1186" s="11" t="s">
        <v>85</v>
      </c>
      <c r="AW1186" s="11" t="s">
        <v>31</v>
      </c>
      <c r="AX1186" s="11" t="s">
        <v>6</v>
      </c>
      <c r="AY1186" s="145" t="s">
        <v>159</v>
      </c>
    </row>
    <row r="1187" spans="2:65" s="1" customFormat="1" ht="16.5" customHeight="1">
      <c r="B1187" s="122"/>
      <c r="C1187" s="123" t="s">
        <v>1502</v>
      </c>
      <c r="D1187" s="123" t="s">
        <v>160</v>
      </c>
      <c r="E1187" s="124" t="s">
        <v>1503</v>
      </c>
      <c r="F1187" s="125" t="s">
        <v>1504</v>
      </c>
      <c r="G1187" s="126" t="s">
        <v>291</v>
      </c>
      <c r="H1187" s="127">
        <v>53.6</v>
      </c>
      <c r="I1187" s="128"/>
      <c r="J1187" s="129">
        <f>ROUND(I1187*H1187,0)</f>
        <v>0</v>
      </c>
      <c r="K1187" s="130"/>
      <c r="L1187" s="29"/>
      <c r="M1187" s="131" t="s">
        <v>1</v>
      </c>
      <c r="N1187" s="132" t="s">
        <v>41</v>
      </c>
      <c r="P1187" s="133">
        <f>O1187*H1187</f>
        <v>0</v>
      </c>
      <c r="Q1187" s="133">
        <v>0</v>
      </c>
      <c r="R1187" s="133">
        <f>Q1187*H1187</f>
        <v>0</v>
      </c>
      <c r="S1187" s="133">
        <v>0</v>
      </c>
      <c r="T1187" s="134">
        <f>S1187*H1187</f>
        <v>0</v>
      </c>
      <c r="AR1187" s="135" t="s">
        <v>164</v>
      </c>
      <c r="AT1187" s="135" t="s">
        <v>160</v>
      </c>
      <c r="AU1187" s="135" t="s">
        <v>6</v>
      </c>
      <c r="AY1187" s="15" t="s">
        <v>159</v>
      </c>
      <c r="BE1187" s="136">
        <f>IF(N1187="základní",J1187,0)</f>
        <v>0</v>
      </c>
      <c r="BF1187" s="136">
        <f>IF(N1187="snížená",J1187,0)</f>
        <v>0</v>
      </c>
      <c r="BG1187" s="136">
        <f>IF(N1187="zákl. přenesená",J1187,0)</f>
        <v>0</v>
      </c>
      <c r="BH1187" s="136">
        <f>IF(N1187="sníž. přenesená",J1187,0)</f>
        <v>0</v>
      </c>
      <c r="BI1187" s="136">
        <f>IF(N1187="nulová",J1187,0)</f>
        <v>0</v>
      </c>
      <c r="BJ1187" s="15" t="s">
        <v>6</v>
      </c>
      <c r="BK1187" s="136">
        <f>ROUND(I1187*H1187,0)</f>
        <v>0</v>
      </c>
      <c r="BL1187" s="15" t="s">
        <v>164</v>
      </c>
      <c r="BM1187" s="135" t="s">
        <v>1505</v>
      </c>
    </row>
    <row r="1188" spans="2:65" s="11" customFormat="1">
      <c r="B1188" s="144"/>
      <c r="D1188" s="138" t="s">
        <v>166</v>
      </c>
      <c r="E1188" s="145" t="s">
        <v>1</v>
      </c>
      <c r="F1188" s="146" t="s">
        <v>384</v>
      </c>
      <c r="H1188" s="147">
        <v>53.6</v>
      </c>
      <c r="I1188" s="148"/>
      <c r="L1188" s="144"/>
      <c r="M1188" s="149"/>
      <c r="T1188" s="150"/>
      <c r="AT1188" s="145" t="s">
        <v>166</v>
      </c>
      <c r="AU1188" s="145" t="s">
        <v>6</v>
      </c>
      <c r="AV1188" s="11" t="s">
        <v>85</v>
      </c>
      <c r="AW1188" s="11" t="s">
        <v>31</v>
      </c>
      <c r="AX1188" s="11" t="s">
        <v>6</v>
      </c>
      <c r="AY1188" s="145" t="s">
        <v>159</v>
      </c>
    </row>
    <row r="1189" spans="2:65" s="1" customFormat="1" ht="16.5" customHeight="1">
      <c r="B1189" s="122"/>
      <c r="C1189" s="123" t="s">
        <v>1506</v>
      </c>
      <c r="D1189" s="123" t="s">
        <v>160</v>
      </c>
      <c r="E1189" s="124" t="s">
        <v>1507</v>
      </c>
      <c r="F1189" s="125" t="s">
        <v>1508</v>
      </c>
      <c r="G1189" s="126" t="s">
        <v>291</v>
      </c>
      <c r="H1189" s="127">
        <v>18.399999999999999</v>
      </c>
      <c r="I1189" s="128"/>
      <c r="J1189" s="129">
        <f>ROUND(I1189*H1189,0)</f>
        <v>0</v>
      </c>
      <c r="K1189" s="130"/>
      <c r="L1189" s="29"/>
      <c r="M1189" s="131" t="s">
        <v>1</v>
      </c>
      <c r="N1189" s="132" t="s">
        <v>41</v>
      </c>
      <c r="P1189" s="133">
        <f>O1189*H1189</f>
        <v>0</v>
      </c>
      <c r="Q1189" s="133">
        <v>0</v>
      </c>
      <c r="R1189" s="133">
        <f>Q1189*H1189</f>
        <v>0</v>
      </c>
      <c r="S1189" s="133">
        <v>0</v>
      </c>
      <c r="T1189" s="134">
        <f>S1189*H1189</f>
        <v>0</v>
      </c>
      <c r="AR1189" s="135" t="s">
        <v>164</v>
      </c>
      <c r="AT1189" s="135" t="s">
        <v>160</v>
      </c>
      <c r="AU1189" s="135" t="s">
        <v>6</v>
      </c>
      <c r="AY1189" s="15" t="s">
        <v>159</v>
      </c>
      <c r="BE1189" s="136">
        <f>IF(N1189="základní",J1189,0)</f>
        <v>0</v>
      </c>
      <c r="BF1189" s="136">
        <f>IF(N1189="snížená",J1189,0)</f>
        <v>0</v>
      </c>
      <c r="BG1189" s="136">
        <f>IF(N1189="zákl. přenesená",J1189,0)</f>
        <v>0</v>
      </c>
      <c r="BH1189" s="136">
        <f>IF(N1189="sníž. přenesená",J1189,0)</f>
        <v>0</v>
      </c>
      <c r="BI1189" s="136">
        <f>IF(N1189="nulová",J1189,0)</f>
        <v>0</v>
      </c>
      <c r="BJ1189" s="15" t="s">
        <v>6</v>
      </c>
      <c r="BK1189" s="136">
        <f>ROUND(I1189*H1189,0)</f>
        <v>0</v>
      </c>
      <c r="BL1189" s="15" t="s">
        <v>164</v>
      </c>
      <c r="BM1189" s="135" t="s">
        <v>1509</v>
      </c>
    </row>
    <row r="1190" spans="2:65" s="11" customFormat="1">
      <c r="B1190" s="144"/>
      <c r="D1190" s="138" t="s">
        <v>166</v>
      </c>
      <c r="E1190" s="145" t="s">
        <v>1</v>
      </c>
      <c r="F1190" s="146" t="s">
        <v>379</v>
      </c>
      <c r="H1190" s="147">
        <v>18.399999999999999</v>
      </c>
      <c r="I1190" s="148"/>
      <c r="L1190" s="144"/>
      <c r="M1190" s="149"/>
      <c r="T1190" s="150"/>
      <c r="AT1190" s="145" t="s">
        <v>166</v>
      </c>
      <c r="AU1190" s="145" t="s">
        <v>6</v>
      </c>
      <c r="AV1190" s="11" t="s">
        <v>85</v>
      </c>
      <c r="AW1190" s="11" t="s">
        <v>31</v>
      </c>
      <c r="AX1190" s="11" t="s">
        <v>6</v>
      </c>
      <c r="AY1190" s="145" t="s">
        <v>159</v>
      </c>
    </row>
    <row r="1191" spans="2:65" s="1" customFormat="1" ht="16.5" customHeight="1">
      <c r="B1191" s="122"/>
      <c r="C1191" s="123" t="s">
        <v>1510</v>
      </c>
      <c r="D1191" s="123" t="s">
        <v>160</v>
      </c>
      <c r="E1191" s="124" t="s">
        <v>1511</v>
      </c>
      <c r="F1191" s="125" t="s">
        <v>1512</v>
      </c>
      <c r="G1191" s="126" t="s">
        <v>163</v>
      </c>
      <c r="H1191" s="127">
        <v>2</v>
      </c>
      <c r="I1191" s="128"/>
      <c r="J1191" s="129">
        <f>ROUND(I1191*H1191,0)</f>
        <v>0</v>
      </c>
      <c r="K1191" s="130"/>
      <c r="L1191" s="29"/>
      <c r="M1191" s="131" t="s">
        <v>1</v>
      </c>
      <c r="N1191" s="132" t="s">
        <v>41</v>
      </c>
      <c r="P1191" s="133">
        <f>O1191*H1191</f>
        <v>0</v>
      </c>
      <c r="Q1191" s="133">
        <v>0</v>
      </c>
      <c r="R1191" s="133">
        <f>Q1191*H1191</f>
        <v>0</v>
      </c>
      <c r="S1191" s="133">
        <v>0</v>
      </c>
      <c r="T1191" s="134">
        <f>S1191*H1191</f>
        <v>0</v>
      </c>
      <c r="AR1191" s="135" t="s">
        <v>164</v>
      </c>
      <c r="AT1191" s="135" t="s">
        <v>160</v>
      </c>
      <c r="AU1191" s="135" t="s">
        <v>6</v>
      </c>
      <c r="AY1191" s="15" t="s">
        <v>159</v>
      </c>
      <c r="BE1191" s="136">
        <f>IF(N1191="základní",J1191,0)</f>
        <v>0</v>
      </c>
      <c r="BF1191" s="136">
        <f>IF(N1191="snížená",J1191,0)</f>
        <v>0</v>
      </c>
      <c r="BG1191" s="136">
        <f>IF(N1191="zákl. přenesená",J1191,0)</f>
        <v>0</v>
      </c>
      <c r="BH1191" s="136">
        <f>IF(N1191="sníž. přenesená",J1191,0)</f>
        <v>0</v>
      </c>
      <c r="BI1191" s="136">
        <f>IF(N1191="nulová",J1191,0)</f>
        <v>0</v>
      </c>
      <c r="BJ1191" s="15" t="s">
        <v>6</v>
      </c>
      <c r="BK1191" s="136">
        <f>ROUND(I1191*H1191,0)</f>
        <v>0</v>
      </c>
      <c r="BL1191" s="15" t="s">
        <v>164</v>
      </c>
      <c r="BM1191" s="135" t="s">
        <v>1513</v>
      </c>
    </row>
    <row r="1192" spans="2:65" s="11" customFormat="1">
      <c r="B1192" s="144"/>
      <c r="D1192" s="138" t="s">
        <v>166</v>
      </c>
      <c r="E1192" s="145" t="s">
        <v>1</v>
      </c>
      <c r="F1192" s="146" t="s">
        <v>208</v>
      </c>
      <c r="H1192" s="147">
        <v>2</v>
      </c>
      <c r="I1192" s="148"/>
      <c r="L1192" s="144"/>
      <c r="M1192" s="149"/>
      <c r="T1192" s="150"/>
      <c r="AT1192" s="145" t="s">
        <v>166</v>
      </c>
      <c r="AU1192" s="145" t="s">
        <v>6</v>
      </c>
      <c r="AV1192" s="11" t="s">
        <v>85</v>
      </c>
      <c r="AW1192" s="11" t="s">
        <v>31</v>
      </c>
      <c r="AX1192" s="11" t="s">
        <v>6</v>
      </c>
      <c r="AY1192" s="145" t="s">
        <v>159</v>
      </c>
    </row>
    <row r="1193" spans="2:65" s="1" customFormat="1" ht="16.5" customHeight="1">
      <c r="B1193" s="122"/>
      <c r="C1193" s="123" t="s">
        <v>1514</v>
      </c>
      <c r="D1193" s="123" t="s">
        <v>160</v>
      </c>
      <c r="E1193" s="124" t="s">
        <v>1515</v>
      </c>
      <c r="F1193" s="125" t="s">
        <v>1516</v>
      </c>
      <c r="G1193" s="126" t="s">
        <v>163</v>
      </c>
      <c r="H1193" s="127">
        <v>4</v>
      </c>
      <c r="I1193" s="128"/>
      <c r="J1193" s="129">
        <f>ROUND(I1193*H1193,0)</f>
        <v>0</v>
      </c>
      <c r="K1193" s="130"/>
      <c r="L1193" s="29"/>
      <c r="M1193" s="131" t="s">
        <v>1</v>
      </c>
      <c r="N1193" s="132" t="s">
        <v>41</v>
      </c>
      <c r="P1193" s="133">
        <f>O1193*H1193</f>
        <v>0</v>
      </c>
      <c r="Q1193" s="133">
        <v>0</v>
      </c>
      <c r="R1193" s="133">
        <f>Q1193*H1193</f>
        <v>0</v>
      </c>
      <c r="S1193" s="133">
        <v>0</v>
      </c>
      <c r="T1193" s="134">
        <f>S1193*H1193</f>
        <v>0</v>
      </c>
      <c r="AR1193" s="135" t="s">
        <v>164</v>
      </c>
      <c r="AT1193" s="135" t="s">
        <v>160</v>
      </c>
      <c r="AU1193" s="135" t="s">
        <v>6</v>
      </c>
      <c r="AY1193" s="15" t="s">
        <v>159</v>
      </c>
      <c r="BE1193" s="136">
        <f>IF(N1193="základní",J1193,0)</f>
        <v>0</v>
      </c>
      <c r="BF1193" s="136">
        <f>IF(N1193="snížená",J1193,0)</f>
        <v>0</v>
      </c>
      <c r="BG1193" s="136">
        <f>IF(N1193="zákl. přenesená",J1193,0)</f>
        <v>0</v>
      </c>
      <c r="BH1193" s="136">
        <f>IF(N1193="sníž. přenesená",J1193,0)</f>
        <v>0</v>
      </c>
      <c r="BI1193" s="136">
        <f>IF(N1193="nulová",J1193,0)</f>
        <v>0</v>
      </c>
      <c r="BJ1193" s="15" t="s">
        <v>6</v>
      </c>
      <c r="BK1193" s="136">
        <f>ROUND(I1193*H1193,0)</f>
        <v>0</v>
      </c>
      <c r="BL1193" s="15" t="s">
        <v>164</v>
      </c>
      <c r="BM1193" s="135" t="s">
        <v>1517</v>
      </c>
    </row>
    <row r="1194" spans="2:65" s="11" customFormat="1">
      <c r="B1194" s="144"/>
      <c r="D1194" s="138" t="s">
        <v>166</v>
      </c>
      <c r="E1194" s="145" t="s">
        <v>1</v>
      </c>
      <c r="F1194" s="146" t="s">
        <v>231</v>
      </c>
      <c r="H1194" s="147">
        <v>4</v>
      </c>
      <c r="I1194" s="148"/>
      <c r="L1194" s="144"/>
      <c r="M1194" s="149"/>
      <c r="T1194" s="150"/>
      <c r="AT1194" s="145" t="s">
        <v>166</v>
      </c>
      <c r="AU1194" s="145" t="s">
        <v>6</v>
      </c>
      <c r="AV1194" s="11" t="s">
        <v>85</v>
      </c>
      <c r="AW1194" s="11" t="s">
        <v>31</v>
      </c>
      <c r="AX1194" s="11" t="s">
        <v>6</v>
      </c>
      <c r="AY1194" s="145" t="s">
        <v>159</v>
      </c>
    </row>
    <row r="1195" spans="2:65" s="1" customFormat="1" ht="16.5" customHeight="1">
      <c r="B1195" s="122"/>
      <c r="C1195" s="123" t="s">
        <v>1518</v>
      </c>
      <c r="D1195" s="123" t="s">
        <v>160</v>
      </c>
      <c r="E1195" s="124" t="s">
        <v>1519</v>
      </c>
      <c r="F1195" s="125" t="s">
        <v>1520</v>
      </c>
      <c r="G1195" s="126" t="s">
        <v>163</v>
      </c>
      <c r="H1195" s="127">
        <v>7</v>
      </c>
      <c r="I1195" s="128"/>
      <c r="J1195" s="129">
        <f>ROUND(I1195*H1195,0)</f>
        <v>0</v>
      </c>
      <c r="K1195" s="130"/>
      <c r="L1195" s="29"/>
      <c r="M1195" s="131" t="s">
        <v>1</v>
      </c>
      <c r="N1195" s="132" t="s">
        <v>41</v>
      </c>
      <c r="P1195" s="133">
        <f>O1195*H1195</f>
        <v>0</v>
      </c>
      <c r="Q1195" s="133">
        <v>0</v>
      </c>
      <c r="R1195" s="133">
        <f>Q1195*H1195</f>
        <v>0</v>
      </c>
      <c r="S1195" s="133">
        <v>0</v>
      </c>
      <c r="T1195" s="134">
        <f>S1195*H1195</f>
        <v>0</v>
      </c>
      <c r="AR1195" s="135" t="s">
        <v>164</v>
      </c>
      <c r="AT1195" s="135" t="s">
        <v>160</v>
      </c>
      <c r="AU1195" s="135" t="s">
        <v>6</v>
      </c>
      <c r="AY1195" s="15" t="s">
        <v>159</v>
      </c>
      <c r="BE1195" s="136">
        <f>IF(N1195="základní",J1195,0)</f>
        <v>0</v>
      </c>
      <c r="BF1195" s="136">
        <f>IF(N1195="snížená",J1195,0)</f>
        <v>0</v>
      </c>
      <c r="BG1195" s="136">
        <f>IF(N1195="zákl. přenesená",J1195,0)</f>
        <v>0</v>
      </c>
      <c r="BH1195" s="136">
        <f>IF(N1195="sníž. přenesená",J1195,0)</f>
        <v>0</v>
      </c>
      <c r="BI1195" s="136">
        <f>IF(N1195="nulová",J1195,0)</f>
        <v>0</v>
      </c>
      <c r="BJ1195" s="15" t="s">
        <v>6</v>
      </c>
      <c r="BK1195" s="136">
        <f>ROUND(I1195*H1195,0)</f>
        <v>0</v>
      </c>
      <c r="BL1195" s="15" t="s">
        <v>164</v>
      </c>
      <c r="BM1195" s="135" t="s">
        <v>1521</v>
      </c>
    </row>
    <row r="1196" spans="2:65" s="11" customFormat="1">
      <c r="B1196" s="144"/>
      <c r="D1196" s="138" t="s">
        <v>166</v>
      </c>
      <c r="E1196" s="145" t="s">
        <v>1</v>
      </c>
      <c r="F1196" s="146" t="s">
        <v>170</v>
      </c>
      <c r="H1196" s="147">
        <v>7</v>
      </c>
      <c r="I1196" s="148"/>
      <c r="L1196" s="144"/>
      <c r="M1196" s="149"/>
      <c r="T1196" s="150"/>
      <c r="AT1196" s="145" t="s">
        <v>166</v>
      </c>
      <c r="AU1196" s="145" t="s">
        <v>6</v>
      </c>
      <c r="AV1196" s="11" t="s">
        <v>85</v>
      </c>
      <c r="AW1196" s="11" t="s">
        <v>31</v>
      </c>
      <c r="AX1196" s="11" t="s">
        <v>6</v>
      </c>
      <c r="AY1196" s="145" t="s">
        <v>159</v>
      </c>
    </row>
    <row r="1197" spans="2:65" s="1" customFormat="1" ht="16.5" customHeight="1">
      <c r="B1197" s="122"/>
      <c r="C1197" s="123" t="s">
        <v>1522</v>
      </c>
      <c r="D1197" s="123" t="s">
        <v>160</v>
      </c>
      <c r="E1197" s="124" t="s">
        <v>1523</v>
      </c>
      <c r="F1197" s="125" t="s">
        <v>1524</v>
      </c>
      <c r="G1197" s="126" t="s">
        <v>163</v>
      </c>
      <c r="H1197" s="127">
        <v>1</v>
      </c>
      <c r="I1197" s="128"/>
      <c r="J1197" s="129">
        <f>ROUND(I1197*H1197,0)</f>
        <v>0</v>
      </c>
      <c r="K1197" s="130"/>
      <c r="L1197" s="29"/>
      <c r="M1197" s="131" t="s">
        <v>1</v>
      </c>
      <c r="N1197" s="132" t="s">
        <v>41</v>
      </c>
      <c r="P1197" s="133">
        <f>O1197*H1197</f>
        <v>0</v>
      </c>
      <c r="Q1197" s="133">
        <v>0</v>
      </c>
      <c r="R1197" s="133">
        <f>Q1197*H1197</f>
        <v>0</v>
      </c>
      <c r="S1197" s="133">
        <v>0</v>
      </c>
      <c r="T1197" s="134">
        <f>S1197*H1197</f>
        <v>0</v>
      </c>
      <c r="AR1197" s="135" t="s">
        <v>164</v>
      </c>
      <c r="AT1197" s="135" t="s">
        <v>160</v>
      </c>
      <c r="AU1197" s="135" t="s">
        <v>6</v>
      </c>
      <c r="AY1197" s="15" t="s">
        <v>159</v>
      </c>
      <c r="BE1197" s="136">
        <f>IF(N1197="základní",J1197,0)</f>
        <v>0</v>
      </c>
      <c r="BF1197" s="136">
        <f>IF(N1197="snížená",J1197,0)</f>
        <v>0</v>
      </c>
      <c r="BG1197" s="136">
        <f>IF(N1197="zákl. přenesená",J1197,0)</f>
        <v>0</v>
      </c>
      <c r="BH1197" s="136">
        <f>IF(N1197="sníž. přenesená",J1197,0)</f>
        <v>0</v>
      </c>
      <c r="BI1197" s="136">
        <f>IF(N1197="nulová",J1197,0)</f>
        <v>0</v>
      </c>
      <c r="BJ1197" s="15" t="s">
        <v>6</v>
      </c>
      <c r="BK1197" s="136">
        <f>ROUND(I1197*H1197,0)</f>
        <v>0</v>
      </c>
      <c r="BL1197" s="15" t="s">
        <v>164</v>
      </c>
      <c r="BM1197" s="135" t="s">
        <v>1525</v>
      </c>
    </row>
    <row r="1198" spans="2:65" s="11" customFormat="1">
      <c r="B1198" s="144"/>
      <c r="D1198" s="138" t="s">
        <v>166</v>
      </c>
      <c r="E1198" s="145" t="s">
        <v>1</v>
      </c>
      <c r="F1198" s="146" t="s">
        <v>186</v>
      </c>
      <c r="H1198" s="147">
        <v>1</v>
      </c>
      <c r="I1198" s="148"/>
      <c r="L1198" s="144"/>
      <c r="M1198" s="149"/>
      <c r="T1198" s="150"/>
      <c r="AT1198" s="145" t="s">
        <v>166</v>
      </c>
      <c r="AU1198" s="145" t="s">
        <v>6</v>
      </c>
      <c r="AV1198" s="11" t="s">
        <v>85</v>
      </c>
      <c r="AW1198" s="11" t="s">
        <v>31</v>
      </c>
      <c r="AX1198" s="11" t="s">
        <v>6</v>
      </c>
      <c r="AY1198" s="145" t="s">
        <v>159</v>
      </c>
    </row>
    <row r="1199" spans="2:65" s="1" customFormat="1" ht="16.5" customHeight="1">
      <c r="B1199" s="122"/>
      <c r="C1199" s="123" t="s">
        <v>1526</v>
      </c>
      <c r="D1199" s="123" t="s">
        <v>160</v>
      </c>
      <c r="E1199" s="124" t="s">
        <v>1527</v>
      </c>
      <c r="F1199" s="125" t="s">
        <v>1528</v>
      </c>
      <c r="G1199" s="126" t="s">
        <v>163</v>
      </c>
      <c r="H1199" s="127">
        <v>1</v>
      </c>
      <c r="I1199" s="128"/>
      <c r="J1199" s="129">
        <f>ROUND(I1199*H1199,0)</f>
        <v>0</v>
      </c>
      <c r="K1199" s="130"/>
      <c r="L1199" s="29"/>
      <c r="M1199" s="131" t="s">
        <v>1</v>
      </c>
      <c r="N1199" s="132" t="s">
        <v>41</v>
      </c>
      <c r="P1199" s="133">
        <f>O1199*H1199</f>
        <v>0</v>
      </c>
      <c r="Q1199" s="133">
        <v>0</v>
      </c>
      <c r="R1199" s="133">
        <f>Q1199*H1199</f>
        <v>0</v>
      </c>
      <c r="S1199" s="133">
        <v>0</v>
      </c>
      <c r="T1199" s="134">
        <f>S1199*H1199</f>
        <v>0</v>
      </c>
      <c r="AR1199" s="135" t="s">
        <v>164</v>
      </c>
      <c r="AT1199" s="135" t="s">
        <v>160</v>
      </c>
      <c r="AU1199" s="135" t="s">
        <v>6</v>
      </c>
      <c r="AY1199" s="15" t="s">
        <v>159</v>
      </c>
      <c r="BE1199" s="136">
        <f>IF(N1199="základní",J1199,0)</f>
        <v>0</v>
      </c>
      <c r="BF1199" s="136">
        <f>IF(N1199="snížená",J1199,0)</f>
        <v>0</v>
      </c>
      <c r="BG1199" s="136">
        <f>IF(N1199="zákl. přenesená",J1199,0)</f>
        <v>0</v>
      </c>
      <c r="BH1199" s="136">
        <f>IF(N1199="sníž. přenesená",J1199,0)</f>
        <v>0</v>
      </c>
      <c r="BI1199" s="136">
        <f>IF(N1199="nulová",J1199,0)</f>
        <v>0</v>
      </c>
      <c r="BJ1199" s="15" t="s">
        <v>6</v>
      </c>
      <c r="BK1199" s="136">
        <f>ROUND(I1199*H1199,0)</f>
        <v>0</v>
      </c>
      <c r="BL1199" s="15" t="s">
        <v>164</v>
      </c>
      <c r="BM1199" s="135" t="s">
        <v>1529</v>
      </c>
    </row>
    <row r="1200" spans="2:65" s="11" customFormat="1">
      <c r="B1200" s="144"/>
      <c r="D1200" s="138" t="s">
        <v>166</v>
      </c>
      <c r="E1200" s="145" t="s">
        <v>1</v>
      </c>
      <c r="F1200" s="146" t="s">
        <v>186</v>
      </c>
      <c r="H1200" s="147">
        <v>1</v>
      </c>
      <c r="I1200" s="148"/>
      <c r="L1200" s="144"/>
      <c r="M1200" s="149"/>
      <c r="T1200" s="150"/>
      <c r="AT1200" s="145" t="s">
        <v>166</v>
      </c>
      <c r="AU1200" s="145" t="s">
        <v>6</v>
      </c>
      <c r="AV1200" s="11" t="s">
        <v>85</v>
      </c>
      <c r="AW1200" s="11" t="s">
        <v>31</v>
      </c>
      <c r="AX1200" s="11" t="s">
        <v>6</v>
      </c>
      <c r="AY1200" s="145" t="s">
        <v>159</v>
      </c>
    </row>
    <row r="1201" spans="2:65" s="1" customFormat="1" ht="16.5" customHeight="1">
      <c r="B1201" s="122"/>
      <c r="C1201" s="123" t="s">
        <v>1530</v>
      </c>
      <c r="D1201" s="123" t="s">
        <v>160</v>
      </c>
      <c r="E1201" s="124" t="s">
        <v>1531</v>
      </c>
      <c r="F1201" s="125" t="s">
        <v>1532</v>
      </c>
      <c r="G1201" s="126" t="s">
        <v>163</v>
      </c>
      <c r="H1201" s="127">
        <v>1</v>
      </c>
      <c r="I1201" s="128"/>
      <c r="J1201" s="129">
        <f>ROUND(I1201*H1201,0)</f>
        <v>0</v>
      </c>
      <c r="K1201" s="130"/>
      <c r="L1201" s="29"/>
      <c r="M1201" s="131" t="s">
        <v>1</v>
      </c>
      <c r="N1201" s="132" t="s">
        <v>41</v>
      </c>
      <c r="P1201" s="133">
        <f>O1201*H1201</f>
        <v>0</v>
      </c>
      <c r="Q1201" s="133">
        <v>0</v>
      </c>
      <c r="R1201" s="133">
        <f>Q1201*H1201</f>
        <v>0</v>
      </c>
      <c r="S1201" s="133">
        <v>0</v>
      </c>
      <c r="T1201" s="134">
        <f>S1201*H1201</f>
        <v>0</v>
      </c>
      <c r="AR1201" s="135" t="s">
        <v>164</v>
      </c>
      <c r="AT1201" s="135" t="s">
        <v>160</v>
      </c>
      <c r="AU1201" s="135" t="s">
        <v>6</v>
      </c>
      <c r="AY1201" s="15" t="s">
        <v>159</v>
      </c>
      <c r="BE1201" s="136">
        <f>IF(N1201="základní",J1201,0)</f>
        <v>0</v>
      </c>
      <c r="BF1201" s="136">
        <f>IF(N1201="snížená",J1201,0)</f>
        <v>0</v>
      </c>
      <c r="BG1201" s="136">
        <f>IF(N1201="zákl. přenesená",J1201,0)</f>
        <v>0</v>
      </c>
      <c r="BH1201" s="136">
        <f>IF(N1201="sníž. přenesená",J1201,0)</f>
        <v>0</v>
      </c>
      <c r="BI1201" s="136">
        <f>IF(N1201="nulová",J1201,0)</f>
        <v>0</v>
      </c>
      <c r="BJ1201" s="15" t="s">
        <v>6</v>
      </c>
      <c r="BK1201" s="136">
        <f>ROUND(I1201*H1201,0)</f>
        <v>0</v>
      </c>
      <c r="BL1201" s="15" t="s">
        <v>164</v>
      </c>
      <c r="BM1201" s="135" t="s">
        <v>1533</v>
      </c>
    </row>
    <row r="1202" spans="2:65" s="11" customFormat="1">
      <c r="B1202" s="144"/>
      <c r="D1202" s="138" t="s">
        <v>166</v>
      </c>
      <c r="E1202" s="145" t="s">
        <v>1</v>
      </c>
      <c r="F1202" s="146" t="s">
        <v>186</v>
      </c>
      <c r="H1202" s="147">
        <v>1</v>
      </c>
      <c r="I1202" s="148"/>
      <c r="L1202" s="144"/>
      <c r="M1202" s="149"/>
      <c r="T1202" s="150"/>
      <c r="AT1202" s="145" t="s">
        <v>166</v>
      </c>
      <c r="AU1202" s="145" t="s">
        <v>6</v>
      </c>
      <c r="AV1202" s="11" t="s">
        <v>85</v>
      </c>
      <c r="AW1202" s="11" t="s">
        <v>31</v>
      </c>
      <c r="AX1202" s="11" t="s">
        <v>6</v>
      </c>
      <c r="AY1202" s="145" t="s">
        <v>159</v>
      </c>
    </row>
    <row r="1203" spans="2:65" s="1" customFormat="1" ht="16.5" customHeight="1">
      <c r="B1203" s="122"/>
      <c r="C1203" s="123" t="s">
        <v>1534</v>
      </c>
      <c r="D1203" s="123" t="s">
        <v>160</v>
      </c>
      <c r="E1203" s="124" t="s">
        <v>1535</v>
      </c>
      <c r="F1203" s="125" t="s">
        <v>1536</v>
      </c>
      <c r="G1203" s="126" t="s">
        <v>163</v>
      </c>
      <c r="H1203" s="127">
        <v>1</v>
      </c>
      <c r="I1203" s="128"/>
      <c r="J1203" s="129">
        <f>ROUND(I1203*H1203,0)</f>
        <v>0</v>
      </c>
      <c r="K1203" s="130"/>
      <c r="L1203" s="29"/>
      <c r="M1203" s="131" t="s">
        <v>1</v>
      </c>
      <c r="N1203" s="132" t="s">
        <v>41</v>
      </c>
      <c r="P1203" s="133">
        <f>O1203*H1203</f>
        <v>0</v>
      </c>
      <c r="Q1203" s="133">
        <v>0</v>
      </c>
      <c r="R1203" s="133">
        <f>Q1203*H1203</f>
        <v>0</v>
      </c>
      <c r="S1203" s="133">
        <v>0</v>
      </c>
      <c r="T1203" s="134">
        <f>S1203*H1203</f>
        <v>0</v>
      </c>
      <c r="AR1203" s="135" t="s">
        <v>164</v>
      </c>
      <c r="AT1203" s="135" t="s">
        <v>160</v>
      </c>
      <c r="AU1203" s="135" t="s">
        <v>6</v>
      </c>
      <c r="AY1203" s="15" t="s">
        <v>159</v>
      </c>
      <c r="BE1203" s="136">
        <f>IF(N1203="základní",J1203,0)</f>
        <v>0</v>
      </c>
      <c r="BF1203" s="136">
        <f>IF(N1203="snížená",J1203,0)</f>
        <v>0</v>
      </c>
      <c r="BG1203" s="136">
        <f>IF(N1203="zákl. přenesená",J1203,0)</f>
        <v>0</v>
      </c>
      <c r="BH1203" s="136">
        <f>IF(N1203="sníž. přenesená",J1203,0)</f>
        <v>0</v>
      </c>
      <c r="BI1203" s="136">
        <f>IF(N1203="nulová",J1203,0)</f>
        <v>0</v>
      </c>
      <c r="BJ1203" s="15" t="s">
        <v>6</v>
      </c>
      <c r="BK1203" s="136">
        <f>ROUND(I1203*H1203,0)</f>
        <v>0</v>
      </c>
      <c r="BL1203" s="15" t="s">
        <v>164</v>
      </c>
      <c r="BM1203" s="135" t="s">
        <v>1537</v>
      </c>
    </row>
    <row r="1204" spans="2:65" s="11" customFormat="1">
      <c r="B1204" s="144"/>
      <c r="D1204" s="138" t="s">
        <v>166</v>
      </c>
      <c r="E1204" s="145" t="s">
        <v>1</v>
      </c>
      <c r="F1204" s="146" t="s">
        <v>186</v>
      </c>
      <c r="H1204" s="147">
        <v>1</v>
      </c>
      <c r="I1204" s="148"/>
      <c r="L1204" s="144"/>
      <c r="M1204" s="149"/>
      <c r="T1204" s="150"/>
      <c r="AT1204" s="145" t="s">
        <v>166</v>
      </c>
      <c r="AU1204" s="145" t="s">
        <v>6</v>
      </c>
      <c r="AV1204" s="11" t="s">
        <v>85</v>
      </c>
      <c r="AW1204" s="11" t="s">
        <v>31</v>
      </c>
      <c r="AX1204" s="11" t="s">
        <v>6</v>
      </c>
      <c r="AY1204" s="145" t="s">
        <v>159</v>
      </c>
    </row>
    <row r="1205" spans="2:65" s="1" customFormat="1" ht="16.5" customHeight="1">
      <c r="B1205" s="122"/>
      <c r="C1205" s="123" t="s">
        <v>1538</v>
      </c>
      <c r="D1205" s="123" t="s">
        <v>160</v>
      </c>
      <c r="E1205" s="124" t="s">
        <v>1539</v>
      </c>
      <c r="F1205" s="125" t="s">
        <v>1540</v>
      </c>
      <c r="G1205" s="126" t="s">
        <v>291</v>
      </c>
      <c r="H1205" s="127">
        <v>35</v>
      </c>
      <c r="I1205" s="128"/>
      <c r="J1205" s="129">
        <f>ROUND(I1205*H1205,0)</f>
        <v>0</v>
      </c>
      <c r="K1205" s="130"/>
      <c r="L1205" s="29"/>
      <c r="M1205" s="131" t="s">
        <v>1</v>
      </c>
      <c r="N1205" s="132" t="s">
        <v>41</v>
      </c>
      <c r="P1205" s="133">
        <f>O1205*H1205</f>
        <v>0</v>
      </c>
      <c r="Q1205" s="133">
        <v>0</v>
      </c>
      <c r="R1205" s="133">
        <f>Q1205*H1205</f>
        <v>0</v>
      </c>
      <c r="S1205" s="133">
        <v>0</v>
      </c>
      <c r="T1205" s="134">
        <f>S1205*H1205</f>
        <v>0</v>
      </c>
      <c r="AR1205" s="135" t="s">
        <v>164</v>
      </c>
      <c r="AT1205" s="135" t="s">
        <v>160</v>
      </c>
      <c r="AU1205" s="135" t="s">
        <v>6</v>
      </c>
      <c r="AY1205" s="15" t="s">
        <v>159</v>
      </c>
      <c r="BE1205" s="136">
        <f>IF(N1205="základní",J1205,0)</f>
        <v>0</v>
      </c>
      <c r="BF1205" s="136">
        <f>IF(N1205="snížená",J1205,0)</f>
        <v>0</v>
      </c>
      <c r="BG1205" s="136">
        <f>IF(N1205="zákl. přenesená",J1205,0)</f>
        <v>0</v>
      </c>
      <c r="BH1205" s="136">
        <f>IF(N1205="sníž. přenesená",J1205,0)</f>
        <v>0</v>
      </c>
      <c r="BI1205" s="136">
        <f>IF(N1205="nulová",J1205,0)</f>
        <v>0</v>
      </c>
      <c r="BJ1205" s="15" t="s">
        <v>6</v>
      </c>
      <c r="BK1205" s="136">
        <f>ROUND(I1205*H1205,0)</f>
        <v>0</v>
      </c>
      <c r="BL1205" s="15" t="s">
        <v>164</v>
      </c>
      <c r="BM1205" s="135" t="s">
        <v>1541</v>
      </c>
    </row>
    <row r="1206" spans="2:65" s="11" customFormat="1">
      <c r="B1206" s="144"/>
      <c r="D1206" s="138" t="s">
        <v>166</v>
      </c>
      <c r="E1206" s="145" t="s">
        <v>1</v>
      </c>
      <c r="F1206" s="146" t="s">
        <v>417</v>
      </c>
      <c r="H1206" s="147">
        <v>35</v>
      </c>
      <c r="I1206" s="148"/>
      <c r="L1206" s="144"/>
      <c r="M1206" s="149"/>
      <c r="T1206" s="150"/>
      <c r="AT1206" s="145" t="s">
        <v>166</v>
      </c>
      <c r="AU1206" s="145" t="s">
        <v>6</v>
      </c>
      <c r="AV1206" s="11" t="s">
        <v>85</v>
      </c>
      <c r="AW1206" s="11" t="s">
        <v>31</v>
      </c>
      <c r="AX1206" s="11" t="s">
        <v>6</v>
      </c>
      <c r="AY1206" s="145" t="s">
        <v>159</v>
      </c>
    </row>
    <row r="1207" spans="2:65" s="1" customFormat="1" ht="16.5" customHeight="1">
      <c r="B1207" s="122"/>
      <c r="C1207" s="123" t="s">
        <v>1542</v>
      </c>
      <c r="D1207" s="123" t="s">
        <v>160</v>
      </c>
      <c r="E1207" s="124" t="s">
        <v>1543</v>
      </c>
      <c r="F1207" s="125" t="s">
        <v>1544</v>
      </c>
      <c r="G1207" s="126" t="s">
        <v>163</v>
      </c>
      <c r="H1207" s="127">
        <v>7</v>
      </c>
      <c r="I1207" s="128"/>
      <c r="J1207" s="129">
        <f>ROUND(I1207*H1207,0)</f>
        <v>0</v>
      </c>
      <c r="K1207" s="130"/>
      <c r="L1207" s="29"/>
      <c r="M1207" s="131" t="s">
        <v>1</v>
      </c>
      <c r="N1207" s="132" t="s">
        <v>41</v>
      </c>
      <c r="P1207" s="133">
        <f>O1207*H1207</f>
        <v>0</v>
      </c>
      <c r="Q1207" s="133">
        <v>1E-4</v>
      </c>
      <c r="R1207" s="133">
        <f>Q1207*H1207</f>
        <v>6.9999999999999999E-4</v>
      </c>
      <c r="S1207" s="133">
        <v>0</v>
      </c>
      <c r="T1207" s="134">
        <f>S1207*H1207</f>
        <v>0</v>
      </c>
      <c r="AR1207" s="135" t="s">
        <v>164</v>
      </c>
      <c r="AT1207" s="135" t="s">
        <v>160</v>
      </c>
      <c r="AU1207" s="135" t="s">
        <v>6</v>
      </c>
      <c r="AY1207" s="15" t="s">
        <v>159</v>
      </c>
      <c r="BE1207" s="136">
        <f>IF(N1207="základní",J1207,0)</f>
        <v>0</v>
      </c>
      <c r="BF1207" s="136">
        <f>IF(N1207="snížená",J1207,0)</f>
        <v>0</v>
      </c>
      <c r="BG1207" s="136">
        <f>IF(N1207="zákl. přenesená",J1207,0)</f>
        <v>0</v>
      </c>
      <c r="BH1207" s="136">
        <f>IF(N1207="sníž. přenesená",J1207,0)</f>
        <v>0</v>
      </c>
      <c r="BI1207" s="136">
        <f>IF(N1207="nulová",J1207,0)</f>
        <v>0</v>
      </c>
      <c r="BJ1207" s="15" t="s">
        <v>6</v>
      </c>
      <c r="BK1207" s="136">
        <f>ROUND(I1207*H1207,0)</f>
        <v>0</v>
      </c>
      <c r="BL1207" s="15" t="s">
        <v>164</v>
      </c>
      <c r="BM1207" s="135" t="s">
        <v>1545</v>
      </c>
    </row>
    <row r="1208" spans="2:65" s="1" customFormat="1" ht="19.5">
      <c r="B1208" s="29"/>
      <c r="D1208" s="138" t="s">
        <v>303</v>
      </c>
      <c r="F1208" s="158" t="s">
        <v>1546</v>
      </c>
      <c r="I1208" s="159"/>
      <c r="L1208" s="29"/>
      <c r="M1208" s="160"/>
      <c r="T1208" s="50"/>
      <c r="AT1208" s="15" t="s">
        <v>303</v>
      </c>
      <c r="AU1208" s="15" t="s">
        <v>6</v>
      </c>
    </row>
    <row r="1209" spans="2:65" s="11" customFormat="1">
      <c r="B1209" s="144"/>
      <c r="D1209" s="138" t="s">
        <v>166</v>
      </c>
      <c r="E1209" s="145" t="s">
        <v>1</v>
      </c>
      <c r="F1209" s="146" t="s">
        <v>170</v>
      </c>
      <c r="H1209" s="147">
        <v>7</v>
      </c>
      <c r="I1209" s="148"/>
      <c r="L1209" s="144"/>
      <c r="M1209" s="179"/>
      <c r="N1209" s="180"/>
      <c r="O1209" s="180"/>
      <c r="P1209" s="180"/>
      <c r="Q1209" s="180"/>
      <c r="R1209" s="180"/>
      <c r="S1209" s="180"/>
      <c r="T1209" s="181"/>
      <c r="AT1209" s="145" t="s">
        <v>166</v>
      </c>
      <c r="AU1209" s="145" t="s">
        <v>6</v>
      </c>
      <c r="AV1209" s="11" t="s">
        <v>85</v>
      </c>
      <c r="AW1209" s="11" t="s">
        <v>31</v>
      </c>
      <c r="AX1209" s="11" t="s">
        <v>6</v>
      </c>
      <c r="AY1209" s="145" t="s">
        <v>159</v>
      </c>
    </row>
    <row r="1210" spans="2:65" s="1" customFormat="1" ht="6.95" customHeight="1">
      <c r="B1210" s="41"/>
      <c r="C1210" s="42"/>
      <c r="D1210" s="42"/>
      <c r="E1210" s="42"/>
      <c r="F1210" s="42"/>
      <c r="G1210" s="42"/>
      <c r="H1210" s="42"/>
      <c r="I1210" s="42"/>
      <c r="J1210" s="42"/>
      <c r="K1210" s="42"/>
      <c r="L1210" s="29"/>
    </row>
  </sheetData>
  <autoFilter ref="C139:K1209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4"/>
  <sheetViews>
    <sheetView showGridLines="0" topLeftCell="A91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18.1640625" customWidth="1"/>
    <col min="7" max="7" width="11.5" customWidth="1"/>
    <col min="8" max="8" width="14" customWidth="1"/>
    <col min="9" max="9" width="15.83203125" customWidth="1"/>
    <col min="10" max="10" width="38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88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1547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1548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ROUND(J117,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ROUND((SUM(BE117:BE163)),  0)</f>
        <v>0</v>
      </c>
      <c r="I33" s="87">
        <v>0.21</v>
      </c>
      <c r="J33" s="86">
        <f>ROUND(((SUM(BE117:BE163))*I33),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ROUND((SUM(BF117:BF163)),  0)</f>
        <v>0</v>
      </c>
      <c r="I34" s="87">
        <v>0.12</v>
      </c>
      <c r="J34" s="86">
        <f>ROUND(((SUM(BF117:BF163))*I34),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ROUND((SUM(BG117:BG163)),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ROUND((SUM(BH117:BH163)),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ROUND((SUM(BI117:BI163)),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7" customHeight="1">
      <c r="B87" s="188"/>
      <c r="E87" s="237" t="str">
        <f>E9</f>
        <v>02 - TRUHLÁŘSKÉ VÝROBKY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25.7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KODET ARCHITEKTI SRO.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J117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1549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>
      <c r="B98" s="29"/>
      <c r="L98" s="29"/>
    </row>
    <row r="99" spans="2:12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29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9"/>
    </row>
    <row r="104" spans="2:12" s="1" customFormat="1" ht="24.95" customHeight="1">
      <c r="B104" s="29"/>
      <c r="C104" s="19" t="s">
        <v>144</v>
      </c>
      <c r="L104" s="29"/>
    </row>
    <row r="105" spans="2:12" s="1" customFormat="1" ht="6.95" customHeight="1">
      <c r="B105" s="29"/>
      <c r="L105" s="29"/>
    </row>
    <row r="106" spans="2:12" s="1" customFormat="1" ht="12" customHeight="1">
      <c r="B106" s="29"/>
      <c r="C106" s="24" t="s">
        <v>16</v>
      </c>
      <c r="L106" s="29"/>
    </row>
    <row r="107" spans="2:12" s="1" customFormat="1" ht="16.5" customHeight="1">
      <c r="B107" s="29"/>
      <c r="E107" s="239" t="str">
        <f>E7</f>
        <v>KUTNÁ HORA - PARC. Č. 294 - ÚPRAVA PROSTOR PO VŠ - PENZION</v>
      </c>
      <c r="F107" s="240"/>
      <c r="G107" s="240"/>
      <c r="H107" s="240"/>
      <c r="L107" s="29"/>
    </row>
    <row r="108" spans="2:12" s="1" customFormat="1" ht="12" customHeight="1">
      <c r="B108" s="29"/>
      <c r="C108" s="24" t="s">
        <v>113</v>
      </c>
      <c r="L108" s="29"/>
    </row>
    <row r="109" spans="2:12" s="1" customFormat="1" ht="16.5" customHeight="1">
      <c r="B109" s="29"/>
      <c r="E109" s="241" t="str">
        <f>E9</f>
        <v>02 - TRUHLÁŘSKÉ VÝROBKY</v>
      </c>
      <c r="F109" s="242"/>
      <c r="G109" s="242"/>
      <c r="H109" s="242"/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4" t="s">
        <v>20</v>
      </c>
      <c r="F111" s="23" t="str">
        <f>F12</f>
        <v>KUTNÁ HORA</v>
      </c>
      <c r="I111" s="24" t="s">
        <v>22</v>
      </c>
      <c r="J111" s="47">
        <f>IF(J12="","",J12)</f>
        <v>45775</v>
      </c>
      <c r="L111" s="29"/>
    </row>
    <row r="112" spans="2:12" s="1" customFormat="1" ht="6.95" customHeight="1">
      <c r="B112" s="29"/>
      <c r="L112" s="29"/>
    </row>
    <row r="113" spans="2:65" s="1" customFormat="1" ht="25.7" customHeight="1">
      <c r="B113" s="29"/>
      <c r="C113" s="24" t="s">
        <v>23</v>
      </c>
      <c r="F113" s="23" t="str">
        <f>E15</f>
        <v>GASK, BARBORSKÁ 51-53, KUTNÁ HORA</v>
      </c>
      <c r="I113" s="24" t="s">
        <v>29</v>
      </c>
      <c r="J113" s="27" t="str">
        <f>E21</f>
        <v>KODET ARCHITEKTI S.R.O.</v>
      </c>
      <c r="L113" s="29"/>
    </row>
    <row r="114" spans="2:65" s="1" customFormat="1" ht="25.7" customHeight="1">
      <c r="B114" s="29"/>
      <c r="C114" s="24" t="s">
        <v>27</v>
      </c>
      <c r="F114" s="23" t="str">
        <f>IF(E18="","",E18)</f>
        <v>Vyplň údaj</v>
      </c>
      <c r="I114" s="24" t="s">
        <v>32</v>
      </c>
      <c r="J114" s="27" t="str">
        <f>E24</f>
        <v>KODET ARCHITEKTI SRO.</v>
      </c>
      <c r="L114" s="29"/>
    </row>
    <row r="115" spans="2:65" s="1" customFormat="1" ht="10.35" customHeight="1">
      <c r="B115" s="29"/>
      <c r="L115" s="29"/>
    </row>
    <row r="116" spans="2:65" s="8" customFormat="1" ht="29.25" customHeight="1">
      <c r="B116" s="103"/>
      <c r="C116" s="104" t="s">
        <v>145</v>
      </c>
      <c r="D116" s="105" t="s">
        <v>61</v>
      </c>
      <c r="E116" s="105" t="s">
        <v>57</v>
      </c>
      <c r="F116" s="105" t="s">
        <v>58</v>
      </c>
      <c r="G116" s="105" t="s">
        <v>146</v>
      </c>
      <c r="H116" s="105" t="s">
        <v>147</v>
      </c>
      <c r="I116" s="105" t="s">
        <v>148</v>
      </c>
      <c r="J116" s="106" t="s">
        <v>117</v>
      </c>
      <c r="K116" s="107" t="s">
        <v>149</v>
      </c>
      <c r="L116" s="103"/>
      <c r="M116" s="53" t="s">
        <v>1</v>
      </c>
      <c r="N116" s="54" t="s">
        <v>40</v>
      </c>
      <c r="O116" s="54" t="s">
        <v>150</v>
      </c>
      <c r="P116" s="54" t="s">
        <v>151</v>
      </c>
      <c r="Q116" s="54" t="s">
        <v>152</v>
      </c>
      <c r="R116" s="54" t="s">
        <v>153</v>
      </c>
      <c r="S116" s="54" t="s">
        <v>154</v>
      </c>
      <c r="T116" s="55" t="s">
        <v>155</v>
      </c>
    </row>
    <row r="117" spans="2:65" s="1" customFormat="1" ht="35.25" customHeight="1">
      <c r="B117" s="29"/>
      <c r="C117" s="58" t="s">
        <v>156</v>
      </c>
      <c r="J117" s="108">
        <f>BK117</f>
        <v>0</v>
      </c>
      <c r="L117" s="29"/>
      <c r="M117" s="56"/>
      <c r="N117" s="48"/>
      <c r="O117" s="48"/>
      <c r="P117" s="109">
        <f>P118</f>
        <v>0</v>
      </c>
      <c r="Q117" s="48"/>
      <c r="R117" s="109">
        <f>R118</f>
        <v>0</v>
      </c>
      <c r="S117" s="48"/>
      <c r="T117" s="110">
        <f>T118</f>
        <v>0</v>
      </c>
      <c r="AT117" s="15" t="s">
        <v>75</v>
      </c>
      <c r="AU117" s="15" t="s">
        <v>119</v>
      </c>
      <c r="BK117" s="111">
        <f>BK118</f>
        <v>0</v>
      </c>
    </row>
    <row r="118" spans="2:65" s="9" customFormat="1" ht="25.9" customHeight="1">
      <c r="B118" s="112"/>
      <c r="D118" s="113" t="s">
        <v>75</v>
      </c>
      <c r="E118" s="114" t="s">
        <v>157</v>
      </c>
      <c r="F118" s="114" t="s">
        <v>1550</v>
      </c>
      <c r="I118" s="115"/>
      <c r="J118" s="116">
        <f>BK118</f>
        <v>0</v>
      </c>
      <c r="L118" s="112"/>
      <c r="M118" s="117"/>
      <c r="P118" s="118">
        <f>SUM(P119:P163)</f>
        <v>0</v>
      </c>
      <c r="R118" s="118">
        <f>SUM(R119:R163)</f>
        <v>0</v>
      </c>
      <c r="T118" s="119">
        <f>SUM(T119:T163)</f>
        <v>0</v>
      </c>
      <c r="AR118" s="113" t="s">
        <v>6</v>
      </c>
      <c r="AT118" s="120" t="s">
        <v>75</v>
      </c>
      <c r="AU118" s="120" t="s">
        <v>76</v>
      </c>
      <c r="AY118" s="113" t="s">
        <v>159</v>
      </c>
      <c r="BK118" s="121">
        <f>SUM(BK119:BK163)</f>
        <v>0</v>
      </c>
    </row>
    <row r="119" spans="2:65" s="1" customFormat="1" ht="21.75" customHeight="1">
      <c r="B119" s="122"/>
      <c r="C119" s="123" t="s">
        <v>6</v>
      </c>
      <c r="D119" s="123" t="s">
        <v>160</v>
      </c>
      <c r="E119" s="124" t="s">
        <v>1551</v>
      </c>
      <c r="F119" s="125" t="s">
        <v>1552</v>
      </c>
      <c r="G119" s="126" t="s">
        <v>997</v>
      </c>
      <c r="H119" s="127">
        <v>1</v>
      </c>
      <c r="I119" s="128"/>
      <c r="J119" s="129">
        <f>ROUND(I119*H119,0)</f>
        <v>0</v>
      </c>
      <c r="K119" s="130"/>
      <c r="L119" s="29"/>
      <c r="M119" s="131" t="s">
        <v>1</v>
      </c>
      <c r="N119" s="132" t="s">
        <v>41</v>
      </c>
      <c r="P119" s="133">
        <f>O119*H119</f>
        <v>0</v>
      </c>
      <c r="Q119" s="133">
        <v>0</v>
      </c>
      <c r="R119" s="133">
        <f>Q119*H119</f>
        <v>0</v>
      </c>
      <c r="S119" s="133">
        <v>0</v>
      </c>
      <c r="T119" s="134">
        <f>S119*H119</f>
        <v>0</v>
      </c>
      <c r="AR119" s="135" t="s">
        <v>164</v>
      </c>
      <c r="AT119" s="135" t="s">
        <v>160</v>
      </c>
      <c r="AU119" s="135" t="s">
        <v>6</v>
      </c>
      <c r="AY119" s="15" t="s">
        <v>159</v>
      </c>
      <c r="BE119" s="136">
        <f>IF(N119="základní",J119,0)</f>
        <v>0</v>
      </c>
      <c r="BF119" s="136">
        <f>IF(N119="snížená",J119,0)</f>
        <v>0</v>
      </c>
      <c r="BG119" s="136">
        <f>IF(N119="zákl. přenesená",J119,0)</f>
        <v>0</v>
      </c>
      <c r="BH119" s="136">
        <f>IF(N119="sníž. přenesená",J119,0)</f>
        <v>0</v>
      </c>
      <c r="BI119" s="136">
        <f>IF(N119="nulová",J119,0)</f>
        <v>0</v>
      </c>
      <c r="BJ119" s="15" t="s">
        <v>6</v>
      </c>
      <c r="BK119" s="136">
        <f>ROUND(I119*H119,0)</f>
        <v>0</v>
      </c>
      <c r="BL119" s="15" t="s">
        <v>164</v>
      </c>
      <c r="BM119" s="135" t="s">
        <v>1553</v>
      </c>
    </row>
    <row r="120" spans="2:65" s="11" customFormat="1">
      <c r="B120" s="144"/>
      <c r="D120" s="138" t="s">
        <v>166</v>
      </c>
      <c r="E120" s="145" t="s">
        <v>1</v>
      </c>
      <c r="F120" s="146" t="s">
        <v>186</v>
      </c>
      <c r="H120" s="147">
        <v>1</v>
      </c>
      <c r="I120" s="148"/>
      <c r="L120" s="144"/>
      <c r="M120" s="149"/>
      <c r="T120" s="150"/>
      <c r="AT120" s="145" t="s">
        <v>166</v>
      </c>
      <c r="AU120" s="145" t="s">
        <v>6</v>
      </c>
      <c r="AV120" s="11" t="s">
        <v>85</v>
      </c>
      <c r="AW120" s="11" t="s">
        <v>31</v>
      </c>
      <c r="AX120" s="11" t="s">
        <v>6</v>
      </c>
      <c r="AY120" s="145" t="s">
        <v>159</v>
      </c>
    </row>
    <row r="121" spans="2:65" s="1" customFormat="1" ht="24.2" customHeight="1">
      <c r="B121" s="122"/>
      <c r="C121" s="123" t="s">
        <v>85</v>
      </c>
      <c r="D121" s="123" t="s">
        <v>160</v>
      </c>
      <c r="E121" s="124" t="s">
        <v>1554</v>
      </c>
      <c r="F121" s="125" t="s">
        <v>1555</v>
      </c>
      <c r="G121" s="126" t="s">
        <v>997</v>
      </c>
      <c r="H121" s="127">
        <v>1</v>
      </c>
      <c r="I121" s="128"/>
      <c r="J121" s="129">
        <f>ROUND(I121*H121,0)</f>
        <v>0</v>
      </c>
      <c r="K121" s="130"/>
      <c r="L121" s="29"/>
      <c r="M121" s="131" t="s">
        <v>1</v>
      </c>
      <c r="N121" s="132" t="s">
        <v>41</v>
      </c>
      <c r="P121" s="133">
        <f>O121*H121</f>
        <v>0</v>
      </c>
      <c r="Q121" s="133">
        <v>0</v>
      </c>
      <c r="R121" s="133">
        <f>Q121*H121</f>
        <v>0</v>
      </c>
      <c r="S121" s="133">
        <v>0</v>
      </c>
      <c r="T121" s="134">
        <f>S121*H121</f>
        <v>0</v>
      </c>
      <c r="AR121" s="135" t="s">
        <v>164</v>
      </c>
      <c r="AT121" s="135" t="s">
        <v>160</v>
      </c>
      <c r="AU121" s="135" t="s">
        <v>6</v>
      </c>
      <c r="AY121" s="15" t="s">
        <v>159</v>
      </c>
      <c r="BE121" s="136">
        <f>IF(N121="základní",J121,0)</f>
        <v>0</v>
      </c>
      <c r="BF121" s="136">
        <f>IF(N121="snížená",J121,0)</f>
        <v>0</v>
      </c>
      <c r="BG121" s="136">
        <f>IF(N121="zákl. přenesená",J121,0)</f>
        <v>0</v>
      </c>
      <c r="BH121" s="136">
        <f>IF(N121="sníž. přenesená",J121,0)</f>
        <v>0</v>
      </c>
      <c r="BI121" s="136">
        <f>IF(N121="nulová",J121,0)</f>
        <v>0</v>
      </c>
      <c r="BJ121" s="15" t="s">
        <v>6</v>
      </c>
      <c r="BK121" s="136">
        <f>ROUND(I121*H121,0)</f>
        <v>0</v>
      </c>
      <c r="BL121" s="15" t="s">
        <v>164</v>
      </c>
      <c r="BM121" s="135" t="s">
        <v>1556</v>
      </c>
    </row>
    <row r="122" spans="2:65" s="11" customFormat="1">
      <c r="B122" s="144"/>
      <c r="D122" s="138" t="s">
        <v>166</v>
      </c>
      <c r="E122" s="145" t="s">
        <v>1</v>
      </c>
      <c r="F122" s="146" t="s">
        <v>186</v>
      </c>
      <c r="H122" s="147">
        <v>1</v>
      </c>
      <c r="I122" s="148"/>
      <c r="L122" s="144"/>
      <c r="M122" s="149"/>
      <c r="T122" s="150"/>
      <c r="AT122" s="145" t="s">
        <v>166</v>
      </c>
      <c r="AU122" s="145" t="s">
        <v>6</v>
      </c>
      <c r="AV122" s="11" t="s">
        <v>85</v>
      </c>
      <c r="AW122" s="11" t="s">
        <v>31</v>
      </c>
      <c r="AX122" s="11" t="s">
        <v>6</v>
      </c>
      <c r="AY122" s="145" t="s">
        <v>159</v>
      </c>
    </row>
    <row r="123" spans="2:65" s="1" customFormat="1" ht="24.2" customHeight="1">
      <c r="B123" s="122"/>
      <c r="C123" s="123" t="s">
        <v>176</v>
      </c>
      <c r="D123" s="123" t="s">
        <v>160</v>
      </c>
      <c r="E123" s="124" t="s">
        <v>1557</v>
      </c>
      <c r="F123" s="125" t="s">
        <v>1558</v>
      </c>
      <c r="G123" s="126" t="s">
        <v>997</v>
      </c>
      <c r="H123" s="127">
        <v>1</v>
      </c>
      <c r="I123" s="128"/>
      <c r="J123" s="129">
        <f>ROUND(I123*H123,0)</f>
        <v>0</v>
      </c>
      <c r="K123" s="130"/>
      <c r="L123" s="29"/>
      <c r="M123" s="131" t="s">
        <v>1</v>
      </c>
      <c r="N123" s="132" t="s">
        <v>41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164</v>
      </c>
      <c r="AT123" s="135" t="s">
        <v>160</v>
      </c>
      <c r="AU123" s="135" t="s">
        <v>6</v>
      </c>
      <c r="AY123" s="15" t="s">
        <v>159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5" t="s">
        <v>6</v>
      </c>
      <c r="BK123" s="136">
        <f>ROUND(I123*H123,0)</f>
        <v>0</v>
      </c>
      <c r="BL123" s="15" t="s">
        <v>164</v>
      </c>
      <c r="BM123" s="135" t="s">
        <v>1559</v>
      </c>
    </row>
    <row r="124" spans="2:65" s="11" customFormat="1">
      <c r="B124" s="144"/>
      <c r="D124" s="138" t="s">
        <v>166</v>
      </c>
      <c r="E124" s="145" t="s">
        <v>1</v>
      </c>
      <c r="F124" s="146" t="s">
        <v>186</v>
      </c>
      <c r="H124" s="147">
        <v>1</v>
      </c>
      <c r="I124" s="148"/>
      <c r="L124" s="144"/>
      <c r="M124" s="149"/>
      <c r="T124" s="150"/>
      <c r="AT124" s="145" t="s">
        <v>166</v>
      </c>
      <c r="AU124" s="145" t="s">
        <v>6</v>
      </c>
      <c r="AV124" s="11" t="s">
        <v>85</v>
      </c>
      <c r="AW124" s="11" t="s">
        <v>31</v>
      </c>
      <c r="AX124" s="11" t="s">
        <v>6</v>
      </c>
      <c r="AY124" s="145" t="s">
        <v>159</v>
      </c>
    </row>
    <row r="125" spans="2:65" s="1" customFormat="1" ht="24.2" customHeight="1">
      <c r="B125" s="122"/>
      <c r="C125" s="123" t="s">
        <v>164</v>
      </c>
      <c r="D125" s="123" t="s">
        <v>160</v>
      </c>
      <c r="E125" s="124" t="s">
        <v>1560</v>
      </c>
      <c r="F125" s="125" t="s">
        <v>1561</v>
      </c>
      <c r="G125" s="126" t="s">
        <v>997</v>
      </c>
      <c r="H125" s="127">
        <v>1</v>
      </c>
      <c r="I125" s="128"/>
      <c r="J125" s="129">
        <f>ROUND(I125*H125,0)</f>
        <v>0</v>
      </c>
      <c r="K125" s="130"/>
      <c r="L125" s="29"/>
      <c r="M125" s="131" t="s">
        <v>1</v>
      </c>
      <c r="N125" s="132" t="s">
        <v>41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164</v>
      </c>
      <c r="AT125" s="135" t="s">
        <v>160</v>
      </c>
      <c r="AU125" s="135" t="s">
        <v>6</v>
      </c>
      <c r="AY125" s="15" t="s">
        <v>159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5" t="s">
        <v>6</v>
      </c>
      <c r="BK125" s="136">
        <f>ROUND(I125*H125,0)</f>
        <v>0</v>
      </c>
      <c r="BL125" s="15" t="s">
        <v>164</v>
      </c>
      <c r="BM125" s="135" t="s">
        <v>1562</v>
      </c>
    </row>
    <row r="126" spans="2:65" s="1" customFormat="1" ht="78">
      <c r="B126" s="29"/>
      <c r="D126" s="138" t="s">
        <v>303</v>
      </c>
      <c r="F126" s="158" t="s">
        <v>1563</v>
      </c>
      <c r="I126" s="159"/>
      <c r="L126" s="29"/>
      <c r="M126" s="160"/>
      <c r="T126" s="50"/>
      <c r="AT126" s="15" t="s">
        <v>303</v>
      </c>
      <c r="AU126" s="15" t="s">
        <v>6</v>
      </c>
    </row>
    <row r="127" spans="2:65" s="11" customFormat="1">
      <c r="B127" s="144"/>
      <c r="D127" s="138" t="s">
        <v>166</v>
      </c>
      <c r="E127" s="145" t="s">
        <v>1</v>
      </c>
      <c r="F127" s="146" t="s">
        <v>186</v>
      </c>
      <c r="H127" s="147">
        <v>1</v>
      </c>
      <c r="I127" s="148"/>
      <c r="L127" s="144"/>
      <c r="M127" s="149"/>
      <c r="T127" s="150"/>
      <c r="AT127" s="145" t="s">
        <v>166</v>
      </c>
      <c r="AU127" s="145" t="s">
        <v>6</v>
      </c>
      <c r="AV127" s="11" t="s">
        <v>85</v>
      </c>
      <c r="AW127" s="11" t="s">
        <v>31</v>
      </c>
      <c r="AX127" s="11" t="s">
        <v>6</v>
      </c>
      <c r="AY127" s="145" t="s">
        <v>159</v>
      </c>
    </row>
    <row r="128" spans="2:65" s="1" customFormat="1" ht="21.75" customHeight="1">
      <c r="B128" s="122"/>
      <c r="C128" s="123" t="s">
        <v>188</v>
      </c>
      <c r="D128" s="123" t="s">
        <v>160</v>
      </c>
      <c r="E128" s="124" t="s">
        <v>1564</v>
      </c>
      <c r="F128" s="125" t="s">
        <v>1565</v>
      </c>
      <c r="G128" s="126" t="s">
        <v>997</v>
      </c>
      <c r="H128" s="127">
        <v>1</v>
      </c>
      <c r="I128" s="128"/>
      <c r="J128" s="129">
        <f>ROUND(I128*H128,0)</f>
        <v>0</v>
      </c>
      <c r="K128" s="130"/>
      <c r="L128" s="29"/>
      <c r="M128" s="131" t="s">
        <v>1</v>
      </c>
      <c r="N128" s="132" t="s">
        <v>41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164</v>
      </c>
      <c r="AT128" s="135" t="s">
        <v>160</v>
      </c>
      <c r="AU128" s="135" t="s">
        <v>6</v>
      </c>
      <c r="AY128" s="15" t="s">
        <v>159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5" t="s">
        <v>6</v>
      </c>
      <c r="BK128" s="136">
        <f>ROUND(I128*H128,0)</f>
        <v>0</v>
      </c>
      <c r="BL128" s="15" t="s">
        <v>164</v>
      </c>
      <c r="BM128" s="135" t="s">
        <v>1566</v>
      </c>
    </row>
    <row r="129" spans="2:65" s="11" customFormat="1">
      <c r="B129" s="144"/>
      <c r="D129" s="138" t="s">
        <v>166</v>
      </c>
      <c r="E129" s="145" t="s">
        <v>1</v>
      </c>
      <c r="F129" s="146" t="s">
        <v>186</v>
      </c>
      <c r="H129" s="147">
        <v>1</v>
      </c>
      <c r="I129" s="148"/>
      <c r="L129" s="144"/>
      <c r="M129" s="149"/>
      <c r="T129" s="150"/>
      <c r="AT129" s="145" t="s">
        <v>166</v>
      </c>
      <c r="AU129" s="145" t="s">
        <v>6</v>
      </c>
      <c r="AV129" s="11" t="s">
        <v>85</v>
      </c>
      <c r="AW129" s="11" t="s">
        <v>31</v>
      </c>
      <c r="AX129" s="11" t="s">
        <v>6</v>
      </c>
      <c r="AY129" s="145" t="s">
        <v>159</v>
      </c>
    </row>
    <row r="130" spans="2:65" s="1" customFormat="1" ht="24.2" customHeight="1">
      <c r="B130" s="122"/>
      <c r="C130" s="123" t="s">
        <v>192</v>
      </c>
      <c r="D130" s="123" t="s">
        <v>160</v>
      </c>
      <c r="E130" s="124" t="s">
        <v>1567</v>
      </c>
      <c r="F130" s="125" t="s">
        <v>1568</v>
      </c>
      <c r="G130" s="126" t="s">
        <v>997</v>
      </c>
      <c r="H130" s="127">
        <v>1</v>
      </c>
      <c r="I130" s="128"/>
      <c r="J130" s="129">
        <f>ROUND(I130*H130,0)</f>
        <v>0</v>
      </c>
      <c r="K130" s="130"/>
      <c r="L130" s="29"/>
      <c r="M130" s="131" t="s">
        <v>1</v>
      </c>
      <c r="N130" s="132" t="s">
        <v>41</v>
      </c>
      <c r="P130" s="133">
        <f>O130*H130</f>
        <v>0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164</v>
      </c>
      <c r="AT130" s="135" t="s">
        <v>160</v>
      </c>
      <c r="AU130" s="135" t="s">
        <v>6</v>
      </c>
      <c r="AY130" s="15" t="s">
        <v>159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6</v>
      </c>
      <c r="BK130" s="136">
        <f>ROUND(I130*H130,0)</f>
        <v>0</v>
      </c>
      <c r="BL130" s="15" t="s">
        <v>164</v>
      </c>
      <c r="BM130" s="135" t="s">
        <v>1569</v>
      </c>
    </row>
    <row r="131" spans="2:65" s="11" customFormat="1">
      <c r="B131" s="144"/>
      <c r="D131" s="138" t="s">
        <v>166</v>
      </c>
      <c r="E131" s="145" t="s">
        <v>1</v>
      </c>
      <c r="F131" s="146" t="s">
        <v>186</v>
      </c>
      <c r="H131" s="147">
        <v>1</v>
      </c>
      <c r="I131" s="148"/>
      <c r="L131" s="144"/>
      <c r="M131" s="149"/>
      <c r="T131" s="150"/>
      <c r="AT131" s="145" t="s">
        <v>166</v>
      </c>
      <c r="AU131" s="145" t="s">
        <v>6</v>
      </c>
      <c r="AV131" s="11" t="s">
        <v>85</v>
      </c>
      <c r="AW131" s="11" t="s">
        <v>31</v>
      </c>
      <c r="AX131" s="11" t="s">
        <v>6</v>
      </c>
      <c r="AY131" s="145" t="s">
        <v>159</v>
      </c>
    </row>
    <row r="132" spans="2:65" s="1" customFormat="1" ht="24.2" customHeight="1">
      <c r="B132" s="122"/>
      <c r="C132" s="123" t="s">
        <v>196</v>
      </c>
      <c r="D132" s="123" t="s">
        <v>160</v>
      </c>
      <c r="E132" s="124" t="s">
        <v>1570</v>
      </c>
      <c r="F132" s="125" t="s">
        <v>1571</v>
      </c>
      <c r="G132" s="126" t="s">
        <v>997</v>
      </c>
      <c r="H132" s="127">
        <v>1</v>
      </c>
      <c r="I132" s="128"/>
      <c r="J132" s="129">
        <f>ROUND(I132*H132,0)</f>
        <v>0</v>
      </c>
      <c r="K132" s="130"/>
      <c r="L132" s="29"/>
      <c r="M132" s="131" t="s">
        <v>1</v>
      </c>
      <c r="N132" s="132" t="s">
        <v>41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164</v>
      </c>
      <c r="AT132" s="135" t="s">
        <v>160</v>
      </c>
      <c r="AU132" s="135" t="s">
        <v>6</v>
      </c>
      <c r="AY132" s="15" t="s">
        <v>159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6</v>
      </c>
      <c r="BK132" s="136">
        <f>ROUND(I132*H132,0)</f>
        <v>0</v>
      </c>
      <c r="BL132" s="15" t="s">
        <v>164</v>
      </c>
      <c r="BM132" s="135" t="s">
        <v>1572</v>
      </c>
    </row>
    <row r="133" spans="2:65" s="11" customFormat="1">
      <c r="B133" s="144"/>
      <c r="D133" s="138" t="s">
        <v>166</v>
      </c>
      <c r="E133" s="145" t="s">
        <v>1</v>
      </c>
      <c r="F133" s="146" t="s">
        <v>186</v>
      </c>
      <c r="H133" s="147">
        <v>1</v>
      </c>
      <c r="I133" s="148"/>
      <c r="L133" s="144"/>
      <c r="M133" s="149"/>
      <c r="T133" s="150"/>
      <c r="AT133" s="145" t="s">
        <v>166</v>
      </c>
      <c r="AU133" s="145" t="s">
        <v>6</v>
      </c>
      <c r="AV133" s="11" t="s">
        <v>85</v>
      </c>
      <c r="AW133" s="11" t="s">
        <v>31</v>
      </c>
      <c r="AX133" s="11" t="s">
        <v>6</v>
      </c>
      <c r="AY133" s="145" t="s">
        <v>159</v>
      </c>
    </row>
    <row r="134" spans="2:65" s="1" customFormat="1" ht="24.2" customHeight="1">
      <c r="B134" s="122"/>
      <c r="C134" s="123" t="s">
        <v>200</v>
      </c>
      <c r="D134" s="123" t="s">
        <v>160</v>
      </c>
      <c r="E134" s="124" t="s">
        <v>1573</v>
      </c>
      <c r="F134" s="125" t="s">
        <v>1574</v>
      </c>
      <c r="G134" s="126" t="s">
        <v>997</v>
      </c>
      <c r="H134" s="127">
        <v>1</v>
      </c>
      <c r="I134" s="128"/>
      <c r="J134" s="129">
        <f>ROUND(I134*H134,0)</f>
        <v>0</v>
      </c>
      <c r="K134" s="130"/>
      <c r="L134" s="29"/>
      <c r="M134" s="131" t="s">
        <v>1</v>
      </c>
      <c r="N134" s="132" t="s">
        <v>41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164</v>
      </c>
      <c r="AT134" s="135" t="s">
        <v>160</v>
      </c>
      <c r="AU134" s="135" t="s">
        <v>6</v>
      </c>
      <c r="AY134" s="15" t="s">
        <v>159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5" t="s">
        <v>6</v>
      </c>
      <c r="BK134" s="136">
        <f>ROUND(I134*H134,0)</f>
        <v>0</v>
      </c>
      <c r="BL134" s="15" t="s">
        <v>164</v>
      </c>
      <c r="BM134" s="135" t="s">
        <v>1575</v>
      </c>
    </row>
    <row r="135" spans="2:65" s="11" customFormat="1">
      <c r="B135" s="144"/>
      <c r="D135" s="138" t="s">
        <v>166</v>
      </c>
      <c r="E135" s="145" t="s">
        <v>1</v>
      </c>
      <c r="F135" s="146" t="s">
        <v>186</v>
      </c>
      <c r="H135" s="147">
        <v>1</v>
      </c>
      <c r="I135" s="148"/>
      <c r="L135" s="144"/>
      <c r="M135" s="149"/>
      <c r="T135" s="150"/>
      <c r="AT135" s="145" t="s">
        <v>166</v>
      </c>
      <c r="AU135" s="145" t="s">
        <v>6</v>
      </c>
      <c r="AV135" s="11" t="s">
        <v>85</v>
      </c>
      <c r="AW135" s="11" t="s">
        <v>31</v>
      </c>
      <c r="AX135" s="11" t="s">
        <v>6</v>
      </c>
      <c r="AY135" s="145" t="s">
        <v>159</v>
      </c>
    </row>
    <row r="136" spans="2:65" s="1" customFormat="1" ht="24.2" customHeight="1">
      <c r="B136" s="122"/>
      <c r="C136" s="123" t="s">
        <v>204</v>
      </c>
      <c r="D136" s="123" t="s">
        <v>160</v>
      </c>
      <c r="E136" s="124" t="s">
        <v>1576</v>
      </c>
      <c r="F136" s="125" t="s">
        <v>1577</v>
      </c>
      <c r="G136" s="126" t="s">
        <v>997</v>
      </c>
      <c r="H136" s="127">
        <v>1</v>
      </c>
      <c r="I136" s="128"/>
      <c r="J136" s="129">
        <f>ROUND(I136*H136,0)</f>
        <v>0</v>
      </c>
      <c r="K136" s="130"/>
      <c r="L136" s="29"/>
      <c r="M136" s="131" t="s">
        <v>1</v>
      </c>
      <c r="N136" s="132" t="s">
        <v>41</v>
      </c>
      <c r="P136" s="133">
        <f>O136*H136</f>
        <v>0</v>
      </c>
      <c r="Q136" s="133">
        <v>0</v>
      </c>
      <c r="R136" s="133">
        <f>Q136*H136</f>
        <v>0</v>
      </c>
      <c r="S136" s="133">
        <v>0</v>
      </c>
      <c r="T136" s="134">
        <f>S136*H136</f>
        <v>0</v>
      </c>
      <c r="AR136" s="135" t="s">
        <v>164</v>
      </c>
      <c r="AT136" s="135" t="s">
        <v>160</v>
      </c>
      <c r="AU136" s="135" t="s">
        <v>6</v>
      </c>
      <c r="AY136" s="15" t="s">
        <v>159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5" t="s">
        <v>6</v>
      </c>
      <c r="BK136" s="136">
        <f>ROUND(I136*H136,0)</f>
        <v>0</v>
      </c>
      <c r="BL136" s="15" t="s">
        <v>164</v>
      </c>
      <c r="BM136" s="135" t="s">
        <v>1578</v>
      </c>
    </row>
    <row r="137" spans="2:65" s="11" customFormat="1">
      <c r="B137" s="144"/>
      <c r="D137" s="138" t="s">
        <v>166</v>
      </c>
      <c r="E137" s="145" t="s">
        <v>1</v>
      </c>
      <c r="F137" s="146" t="s">
        <v>186</v>
      </c>
      <c r="H137" s="147">
        <v>1</v>
      </c>
      <c r="I137" s="148"/>
      <c r="L137" s="144"/>
      <c r="M137" s="149"/>
      <c r="T137" s="150"/>
      <c r="AT137" s="145" t="s">
        <v>166</v>
      </c>
      <c r="AU137" s="145" t="s">
        <v>6</v>
      </c>
      <c r="AV137" s="11" t="s">
        <v>85</v>
      </c>
      <c r="AW137" s="11" t="s">
        <v>31</v>
      </c>
      <c r="AX137" s="11" t="s">
        <v>6</v>
      </c>
      <c r="AY137" s="145" t="s">
        <v>159</v>
      </c>
    </row>
    <row r="138" spans="2:65" s="1" customFormat="1" ht="24.2" customHeight="1">
      <c r="B138" s="122"/>
      <c r="C138" s="123" t="s">
        <v>109</v>
      </c>
      <c r="D138" s="123" t="s">
        <v>160</v>
      </c>
      <c r="E138" s="124" t="s">
        <v>1579</v>
      </c>
      <c r="F138" s="125" t="s">
        <v>1580</v>
      </c>
      <c r="G138" s="126" t="s">
        <v>997</v>
      </c>
      <c r="H138" s="127">
        <v>1</v>
      </c>
      <c r="I138" s="128"/>
      <c r="J138" s="129">
        <f>ROUND(I138*H138,0)</f>
        <v>0</v>
      </c>
      <c r="K138" s="130"/>
      <c r="L138" s="29"/>
      <c r="M138" s="131" t="s">
        <v>1</v>
      </c>
      <c r="N138" s="132" t="s">
        <v>41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164</v>
      </c>
      <c r="AT138" s="135" t="s">
        <v>160</v>
      </c>
      <c r="AU138" s="135" t="s">
        <v>6</v>
      </c>
      <c r="AY138" s="15" t="s">
        <v>159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5" t="s">
        <v>6</v>
      </c>
      <c r="BK138" s="136">
        <f>ROUND(I138*H138,0)</f>
        <v>0</v>
      </c>
      <c r="BL138" s="15" t="s">
        <v>164</v>
      </c>
      <c r="BM138" s="135" t="s">
        <v>1581</v>
      </c>
    </row>
    <row r="139" spans="2:65" s="11" customFormat="1">
      <c r="B139" s="144"/>
      <c r="D139" s="138" t="s">
        <v>166</v>
      </c>
      <c r="E139" s="145" t="s">
        <v>1</v>
      </c>
      <c r="F139" s="146" t="s">
        <v>186</v>
      </c>
      <c r="H139" s="147">
        <v>1</v>
      </c>
      <c r="I139" s="148"/>
      <c r="L139" s="144"/>
      <c r="M139" s="149"/>
      <c r="T139" s="150"/>
      <c r="AT139" s="145" t="s">
        <v>166</v>
      </c>
      <c r="AU139" s="145" t="s">
        <v>6</v>
      </c>
      <c r="AV139" s="11" t="s">
        <v>85</v>
      </c>
      <c r="AW139" s="11" t="s">
        <v>31</v>
      </c>
      <c r="AX139" s="11" t="s">
        <v>6</v>
      </c>
      <c r="AY139" s="145" t="s">
        <v>159</v>
      </c>
    </row>
    <row r="140" spans="2:65" s="1" customFormat="1" ht="24.2" customHeight="1">
      <c r="B140" s="122"/>
      <c r="C140" s="123" t="s">
        <v>212</v>
      </c>
      <c r="D140" s="123" t="s">
        <v>160</v>
      </c>
      <c r="E140" s="124" t="s">
        <v>1582</v>
      </c>
      <c r="F140" s="125" t="s">
        <v>1583</v>
      </c>
      <c r="G140" s="126" t="s">
        <v>997</v>
      </c>
      <c r="H140" s="127">
        <v>1</v>
      </c>
      <c r="I140" s="128"/>
      <c r="J140" s="129">
        <f>ROUND(I140*H140,0)</f>
        <v>0</v>
      </c>
      <c r="K140" s="130"/>
      <c r="L140" s="29"/>
      <c r="M140" s="131" t="s">
        <v>1</v>
      </c>
      <c r="N140" s="132" t="s">
        <v>41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164</v>
      </c>
      <c r="AT140" s="135" t="s">
        <v>160</v>
      </c>
      <c r="AU140" s="135" t="s">
        <v>6</v>
      </c>
      <c r="AY140" s="15" t="s">
        <v>159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5" t="s">
        <v>6</v>
      </c>
      <c r="BK140" s="136">
        <f>ROUND(I140*H140,0)</f>
        <v>0</v>
      </c>
      <c r="BL140" s="15" t="s">
        <v>164</v>
      </c>
      <c r="BM140" s="135" t="s">
        <v>1584</v>
      </c>
    </row>
    <row r="141" spans="2:65" s="1" customFormat="1" ht="97.5">
      <c r="B141" s="29"/>
      <c r="D141" s="138" t="s">
        <v>303</v>
      </c>
      <c r="F141" s="158" t="s">
        <v>1585</v>
      </c>
      <c r="I141" s="159"/>
      <c r="L141" s="29"/>
      <c r="M141" s="160"/>
      <c r="T141" s="50"/>
      <c r="AT141" s="15" t="s">
        <v>303</v>
      </c>
      <c r="AU141" s="15" t="s">
        <v>6</v>
      </c>
    </row>
    <row r="142" spans="2:65" s="11" customFormat="1">
      <c r="B142" s="144"/>
      <c r="D142" s="138" t="s">
        <v>166</v>
      </c>
      <c r="E142" s="145" t="s">
        <v>1</v>
      </c>
      <c r="F142" s="146" t="s">
        <v>186</v>
      </c>
      <c r="H142" s="147">
        <v>1</v>
      </c>
      <c r="I142" s="148"/>
      <c r="L142" s="144"/>
      <c r="M142" s="149"/>
      <c r="T142" s="150"/>
      <c r="AT142" s="145" t="s">
        <v>166</v>
      </c>
      <c r="AU142" s="145" t="s">
        <v>6</v>
      </c>
      <c r="AV142" s="11" t="s">
        <v>85</v>
      </c>
      <c r="AW142" s="11" t="s">
        <v>31</v>
      </c>
      <c r="AX142" s="11" t="s">
        <v>6</v>
      </c>
      <c r="AY142" s="145" t="s">
        <v>159</v>
      </c>
    </row>
    <row r="143" spans="2:65" s="1" customFormat="1" ht="24.2" customHeight="1">
      <c r="B143" s="122"/>
      <c r="C143" s="123" t="s">
        <v>8</v>
      </c>
      <c r="D143" s="123" t="s">
        <v>160</v>
      </c>
      <c r="E143" s="124" t="s">
        <v>1586</v>
      </c>
      <c r="F143" s="125" t="s">
        <v>1587</v>
      </c>
      <c r="G143" s="126" t="s">
        <v>997</v>
      </c>
      <c r="H143" s="127">
        <v>1</v>
      </c>
      <c r="I143" s="128"/>
      <c r="J143" s="129">
        <f>ROUND(I143*H143,0)</f>
        <v>0</v>
      </c>
      <c r="K143" s="130"/>
      <c r="L143" s="29"/>
      <c r="M143" s="131" t="s">
        <v>1</v>
      </c>
      <c r="N143" s="132" t="s">
        <v>41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164</v>
      </c>
      <c r="AT143" s="135" t="s">
        <v>160</v>
      </c>
      <c r="AU143" s="135" t="s">
        <v>6</v>
      </c>
      <c r="AY143" s="15" t="s">
        <v>159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6</v>
      </c>
      <c r="BK143" s="136">
        <f>ROUND(I143*H143,0)</f>
        <v>0</v>
      </c>
      <c r="BL143" s="15" t="s">
        <v>164</v>
      </c>
      <c r="BM143" s="135" t="s">
        <v>1588</v>
      </c>
    </row>
    <row r="144" spans="2:65" s="11" customFormat="1">
      <c r="B144" s="144"/>
      <c r="D144" s="138" t="s">
        <v>166</v>
      </c>
      <c r="E144" s="145" t="s">
        <v>1</v>
      </c>
      <c r="F144" s="146" t="s">
        <v>186</v>
      </c>
      <c r="H144" s="147">
        <v>1</v>
      </c>
      <c r="I144" s="148"/>
      <c r="L144" s="144"/>
      <c r="M144" s="149"/>
      <c r="T144" s="150"/>
      <c r="AT144" s="145" t="s">
        <v>166</v>
      </c>
      <c r="AU144" s="145" t="s">
        <v>6</v>
      </c>
      <c r="AV144" s="11" t="s">
        <v>85</v>
      </c>
      <c r="AW144" s="11" t="s">
        <v>31</v>
      </c>
      <c r="AX144" s="11" t="s">
        <v>6</v>
      </c>
      <c r="AY144" s="145" t="s">
        <v>159</v>
      </c>
    </row>
    <row r="145" spans="2:65" s="1" customFormat="1" ht="24.2" customHeight="1">
      <c r="B145" s="122"/>
      <c r="C145" s="123" t="s">
        <v>219</v>
      </c>
      <c r="D145" s="123" t="s">
        <v>160</v>
      </c>
      <c r="E145" s="124" t="s">
        <v>1589</v>
      </c>
      <c r="F145" s="125" t="s">
        <v>1590</v>
      </c>
      <c r="G145" s="126" t="s">
        <v>997</v>
      </c>
      <c r="H145" s="127">
        <v>1</v>
      </c>
      <c r="I145" s="128"/>
      <c r="J145" s="129">
        <f>ROUND(I145*H145,0)</f>
        <v>0</v>
      </c>
      <c r="K145" s="130"/>
      <c r="L145" s="29"/>
      <c r="M145" s="131" t="s">
        <v>1</v>
      </c>
      <c r="N145" s="132" t="s">
        <v>41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164</v>
      </c>
      <c r="AT145" s="135" t="s">
        <v>160</v>
      </c>
      <c r="AU145" s="135" t="s">
        <v>6</v>
      </c>
      <c r="AY145" s="15" t="s">
        <v>159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6</v>
      </c>
      <c r="BK145" s="136">
        <f>ROUND(I145*H145,0)</f>
        <v>0</v>
      </c>
      <c r="BL145" s="15" t="s">
        <v>164</v>
      </c>
      <c r="BM145" s="135" t="s">
        <v>1591</v>
      </c>
    </row>
    <row r="146" spans="2:65" s="11" customFormat="1">
      <c r="B146" s="144"/>
      <c r="D146" s="138" t="s">
        <v>166</v>
      </c>
      <c r="E146" s="145" t="s">
        <v>1</v>
      </c>
      <c r="F146" s="146" t="s">
        <v>186</v>
      </c>
      <c r="H146" s="147">
        <v>1</v>
      </c>
      <c r="I146" s="148"/>
      <c r="L146" s="144"/>
      <c r="M146" s="149"/>
      <c r="T146" s="150"/>
      <c r="AT146" s="145" t="s">
        <v>166</v>
      </c>
      <c r="AU146" s="145" t="s">
        <v>6</v>
      </c>
      <c r="AV146" s="11" t="s">
        <v>85</v>
      </c>
      <c r="AW146" s="11" t="s">
        <v>31</v>
      </c>
      <c r="AX146" s="11" t="s">
        <v>6</v>
      </c>
      <c r="AY146" s="145" t="s">
        <v>159</v>
      </c>
    </row>
    <row r="147" spans="2:65" s="1" customFormat="1" ht="24.2" customHeight="1">
      <c r="B147" s="122"/>
      <c r="C147" s="123" t="s">
        <v>223</v>
      </c>
      <c r="D147" s="123" t="s">
        <v>160</v>
      </c>
      <c r="E147" s="124" t="s">
        <v>1592</v>
      </c>
      <c r="F147" s="125" t="s">
        <v>1593</v>
      </c>
      <c r="G147" s="126" t="s">
        <v>997</v>
      </c>
      <c r="H147" s="127">
        <v>3</v>
      </c>
      <c r="I147" s="128"/>
      <c r="J147" s="129">
        <f>ROUND(I147*H147,0)</f>
        <v>0</v>
      </c>
      <c r="K147" s="130"/>
      <c r="L147" s="29"/>
      <c r="M147" s="131" t="s">
        <v>1</v>
      </c>
      <c r="N147" s="132" t="s">
        <v>41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164</v>
      </c>
      <c r="AT147" s="135" t="s">
        <v>160</v>
      </c>
      <c r="AU147" s="135" t="s">
        <v>6</v>
      </c>
      <c r="AY147" s="15" t="s">
        <v>159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5" t="s">
        <v>6</v>
      </c>
      <c r="BK147" s="136">
        <f>ROUND(I147*H147,0)</f>
        <v>0</v>
      </c>
      <c r="BL147" s="15" t="s">
        <v>164</v>
      </c>
      <c r="BM147" s="135" t="s">
        <v>1594</v>
      </c>
    </row>
    <row r="148" spans="2:65" s="11" customFormat="1">
      <c r="B148" s="144"/>
      <c r="D148" s="138" t="s">
        <v>166</v>
      </c>
      <c r="E148" s="145" t="s">
        <v>1</v>
      </c>
      <c r="F148" s="146" t="s">
        <v>1595</v>
      </c>
      <c r="H148" s="147">
        <v>3</v>
      </c>
      <c r="I148" s="148"/>
      <c r="L148" s="144"/>
      <c r="M148" s="149"/>
      <c r="T148" s="150"/>
      <c r="AT148" s="145" t="s">
        <v>166</v>
      </c>
      <c r="AU148" s="145" t="s">
        <v>6</v>
      </c>
      <c r="AV148" s="11" t="s">
        <v>85</v>
      </c>
      <c r="AW148" s="11" t="s">
        <v>31</v>
      </c>
      <c r="AX148" s="11" t="s">
        <v>6</v>
      </c>
      <c r="AY148" s="145" t="s">
        <v>159</v>
      </c>
    </row>
    <row r="149" spans="2:65" s="1" customFormat="1" ht="21.75" customHeight="1">
      <c r="B149" s="122"/>
      <c r="C149" s="123" t="s">
        <v>227</v>
      </c>
      <c r="D149" s="123" t="s">
        <v>160</v>
      </c>
      <c r="E149" s="124" t="s">
        <v>1596</v>
      </c>
      <c r="F149" s="125" t="s">
        <v>1597</v>
      </c>
      <c r="G149" s="126" t="s">
        <v>997</v>
      </c>
      <c r="H149" s="127">
        <v>3</v>
      </c>
      <c r="I149" s="128"/>
      <c r="J149" s="129">
        <f>ROUND(I149*H149,0)</f>
        <v>0</v>
      </c>
      <c r="K149" s="130"/>
      <c r="L149" s="29"/>
      <c r="M149" s="131" t="s">
        <v>1</v>
      </c>
      <c r="N149" s="132" t="s">
        <v>41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164</v>
      </c>
      <c r="AT149" s="135" t="s">
        <v>160</v>
      </c>
      <c r="AU149" s="135" t="s">
        <v>6</v>
      </c>
      <c r="AY149" s="15" t="s">
        <v>159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6</v>
      </c>
      <c r="BK149" s="136">
        <f>ROUND(I149*H149,0)</f>
        <v>0</v>
      </c>
      <c r="BL149" s="15" t="s">
        <v>164</v>
      </c>
      <c r="BM149" s="135" t="s">
        <v>1598</v>
      </c>
    </row>
    <row r="150" spans="2:65" s="11" customFormat="1">
      <c r="B150" s="144"/>
      <c r="D150" s="138" t="s">
        <v>166</v>
      </c>
      <c r="E150" s="145" t="s">
        <v>1</v>
      </c>
      <c r="F150" s="146" t="s">
        <v>258</v>
      </c>
      <c r="H150" s="147">
        <v>3</v>
      </c>
      <c r="I150" s="148"/>
      <c r="L150" s="144"/>
      <c r="M150" s="149"/>
      <c r="T150" s="150"/>
      <c r="AT150" s="145" t="s">
        <v>166</v>
      </c>
      <c r="AU150" s="145" t="s">
        <v>6</v>
      </c>
      <c r="AV150" s="11" t="s">
        <v>85</v>
      </c>
      <c r="AW150" s="11" t="s">
        <v>31</v>
      </c>
      <c r="AX150" s="11" t="s">
        <v>6</v>
      </c>
      <c r="AY150" s="145" t="s">
        <v>159</v>
      </c>
    </row>
    <row r="151" spans="2:65" s="1" customFormat="1" ht="21.75" customHeight="1">
      <c r="B151" s="122"/>
      <c r="C151" s="123" t="s">
        <v>233</v>
      </c>
      <c r="D151" s="123" t="s">
        <v>160</v>
      </c>
      <c r="E151" s="124" t="s">
        <v>1599</v>
      </c>
      <c r="F151" s="125" t="s">
        <v>1600</v>
      </c>
      <c r="G151" s="126" t="s">
        <v>997</v>
      </c>
      <c r="H151" s="127">
        <v>1</v>
      </c>
      <c r="I151" s="128"/>
      <c r="J151" s="129">
        <f>ROUND(I151*H151,0)</f>
        <v>0</v>
      </c>
      <c r="K151" s="130"/>
      <c r="L151" s="29"/>
      <c r="M151" s="131" t="s">
        <v>1</v>
      </c>
      <c r="N151" s="132" t="s">
        <v>41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164</v>
      </c>
      <c r="AT151" s="135" t="s">
        <v>160</v>
      </c>
      <c r="AU151" s="135" t="s">
        <v>6</v>
      </c>
      <c r="AY151" s="15" t="s">
        <v>159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5" t="s">
        <v>6</v>
      </c>
      <c r="BK151" s="136">
        <f>ROUND(I151*H151,0)</f>
        <v>0</v>
      </c>
      <c r="BL151" s="15" t="s">
        <v>164</v>
      </c>
      <c r="BM151" s="135" t="s">
        <v>1601</v>
      </c>
    </row>
    <row r="152" spans="2:65" s="11" customFormat="1">
      <c r="B152" s="144"/>
      <c r="D152" s="138" t="s">
        <v>166</v>
      </c>
      <c r="E152" s="145" t="s">
        <v>1</v>
      </c>
      <c r="F152" s="146" t="s">
        <v>186</v>
      </c>
      <c r="H152" s="147">
        <v>1</v>
      </c>
      <c r="I152" s="148"/>
      <c r="L152" s="144"/>
      <c r="M152" s="149"/>
      <c r="T152" s="150"/>
      <c r="AT152" s="145" t="s">
        <v>166</v>
      </c>
      <c r="AU152" s="145" t="s">
        <v>6</v>
      </c>
      <c r="AV152" s="11" t="s">
        <v>85</v>
      </c>
      <c r="AW152" s="11" t="s">
        <v>31</v>
      </c>
      <c r="AX152" s="11" t="s">
        <v>6</v>
      </c>
      <c r="AY152" s="145" t="s">
        <v>159</v>
      </c>
    </row>
    <row r="153" spans="2:65" s="1" customFormat="1" ht="21.75" customHeight="1">
      <c r="B153" s="122"/>
      <c r="C153" s="123" t="s">
        <v>240</v>
      </c>
      <c r="D153" s="123" t="s">
        <v>160</v>
      </c>
      <c r="E153" s="124" t="s">
        <v>1602</v>
      </c>
      <c r="F153" s="125" t="s">
        <v>1603</v>
      </c>
      <c r="G153" s="126" t="s">
        <v>997</v>
      </c>
      <c r="H153" s="127">
        <v>1</v>
      </c>
      <c r="I153" s="128"/>
      <c r="J153" s="129">
        <f>ROUND(I153*H153,0)</f>
        <v>0</v>
      </c>
      <c r="K153" s="130"/>
      <c r="L153" s="29"/>
      <c r="M153" s="131" t="s">
        <v>1</v>
      </c>
      <c r="N153" s="132" t="s">
        <v>41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164</v>
      </c>
      <c r="AT153" s="135" t="s">
        <v>160</v>
      </c>
      <c r="AU153" s="135" t="s">
        <v>6</v>
      </c>
      <c r="AY153" s="15" t="s">
        <v>159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5" t="s">
        <v>6</v>
      </c>
      <c r="BK153" s="136">
        <f>ROUND(I153*H153,0)</f>
        <v>0</v>
      </c>
      <c r="BL153" s="15" t="s">
        <v>164</v>
      </c>
      <c r="BM153" s="135" t="s">
        <v>1604</v>
      </c>
    </row>
    <row r="154" spans="2:65" s="11" customFormat="1">
      <c r="B154" s="144"/>
      <c r="D154" s="138" t="s">
        <v>166</v>
      </c>
      <c r="E154" s="145" t="s">
        <v>1</v>
      </c>
      <c r="F154" s="146" t="s">
        <v>186</v>
      </c>
      <c r="H154" s="147">
        <v>1</v>
      </c>
      <c r="I154" s="148"/>
      <c r="L154" s="144"/>
      <c r="M154" s="149"/>
      <c r="T154" s="150"/>
      <c r="AT154" s="145" t="s">
        <v>166</v>
      </c>
      <c r="AU154" s="145" t="s">
        <v>6</v>
      </c>
      <c r="AV154" s="11" t="s">
        <v>85</v>
      </c>
      <c r="AW154" s="11" t="s">
        <v>31</v>
      </c>
      <c r="AX154" s="11" t="s">
        <v>6</v>
      </c>
      <c r="AY154" s="145" t="s">
        <v>159</v>
      </c>
    </row>
    <row r="155" spans="2:65" s="1" customFormat="1" ht="24.2" customHeight="1">
      <c r="B155" s="122"/>
      <c r="C155" s="123" t="s">
        <v>244</v>
      </c>
      <c r="D155" s="123" t="s">
        <v>160</v>
      </c>
      <c r="E155" s="124" t="s">
        <v>1605</v>
      </c>
      <c r="F155" s="125" t="s">
        <v>1606</v>
      </c>
      <c r="G155" s="126" t="s">
        <v>997</v>
      </c>
      <c r="H155" s="127">
        <v>1</v>
      </c>
      <c r="I155" s="128"/>
      <c r="J155" s="129">
        <f>ROUND(I155*H155,0)</f>
        <v>0</v>
      </c>
      <c r="K155" s="130"/>
      <c r="L155" s="29"/>
      <c r="M155" s="131" t="s">
        <v>1</v>
      </c>
      <c r="N155" s="132" t="s">
        <v>41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164</v>
      </c>
      <c r="AT155" s="135" t="s">
        <v>160</v>
      </c>
      <c r="AU155" s="135" t="s">
        <v>6</v>
      </c>
      <c r="AY155" s="15" t="s">
        <v>159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6</v>
      </c>
      <c r="BK155" s="136">
        <f>ROUND(I155*H155,0)</f>
        <v>0</v>
      </c>
      <c r="BL155" s="15" t="s">
        <v>164</v>
      </c>
      <c r="BM155" s="135" t="s">
        <v>1607</v>
      </c>
    </row>
    <row r="156" spans="2:65" s="1" customFormat="1" ht="97.5">
      <c r="B156" s="29"/>
      <c r="D156" s="138" t="s">
        <v>303</v>
      </c>
      <c r="F156" s="158" t="s">
        <v>1585</v>
      </c>
      <c r="I156" s="159"/>
      <c r="L156" s="29"/>
      <c r="M156" s="160"/>
      <c r="T156" s="50"/>
      <c r="AT156" s="15" t="s">
        <v>303</v>
      </c>
      <c r="AU156" s="15" t="s">
        <v>6</v>
      </c>
    </row>
    <row r="157" spans="2:65" s="11" customFormat="1">
      <c r="B157" s="144"/>
      <c r="D157" s="138" t="s">
        <v>166</v>
      </c>
      <c r="E157" s="145" t="s">
        <v>1</v>
      </c>
      <c r="F157" s="146" t="s">
        <v>186</v>
      </c>
      <c r="H157" s="147">
        <v>1</v>
      </c>
      <c r="I157" s="148"/>
      <c r="L157" s="144"/>
      <c r="M157" s="149"/>
      <c r="T157" s="150"/>
      <c r="AT157" s="145" t="s">
        <v>166</v>
      </c>
      <c r="AU157" s="145" t="s">
        <v>6</v>
      </c>
      <c r="AV157" s="11" t="s">
        <v>85</v>
      </c>
      <c r="AW157" s="11" t="s">
        <v>31</v>
      </c>
      <c r="AX157" s="11" t="s">
        <v>6</v>
      </c>
      <c r="AY157" s="145" t="s">
        <v>159</v>
      </c>
    </row>
    <row r="158" spans="2:65" s="1" customFormat="1" ht="24.2" customHeight="1">
      <c r="B158" s="122"/>
      <c r="C158" s="123" t="s">
        <v>249</v>
      </c>
      <c r="D158" s="123" t="s">
        <v>160</v>
      </c>
      <c r="E158" s="124" t="s">
        <v>1608</v>
      </c>
      <c r="F158" s="125" t="s">
        <v>1609</v>
      </c>
      <c r="G158" s="126" t="s">
        <v>997</v>
      </c>
      <c r="H158" s="127">
        <v>1</v>
      </c>
      <c r="I158" s="128"/>
      <c r="J158" s="129">
        <f>ROUND(I158*H158,0)</f>
        <v>0</v>
      </c>
      <c r="K158" s="130"/>
      <c r="L158" s="29"/>
      <c r="M158" s="131" t="s">
        <v>1</v>
      </c>
      <c r="N158" s="132" t="s">
        <v>41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164</v>
      </c>
      <c r="AT158" s="135" t="s">
        <v>160</v>
      </c>
      <c r="AU158" s="135" t="s">
        <v>6</v>
      </c>
      <c r="AY158" s="15" t="s">
        <v>159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5" t="s">
        <v>6</v>
      </c>
      <c r="BK158" s="136">
        <f>ROUND(I158*H158,0)</f>
        <v>0</v>
      </c>
      <c r="BL158" s="15" t="s">
        <v>164</v>
      </c>
      <c r="BM158" s="135" t="s">
        <v>1610</v>
      </c>
    </row>
    <row r="159" spans="2:65" s="11" customFormat="1">
      <c r="B159" s="144"/>
      <c r="D159" s="138" t="s">
        <v>166</v>
      </c>
      <c r="E159" s="145" t="s">
        <v>1</v>
      </c>
      <c r="F159" s="146" t="s">
        <v>186</v>
      </c>
      <c r="H159" s="147">
        <v>1</v>
      </c>
      <c r="I159" s="148"/>
      <c r="L159" s="144"/>
      <c r="M159" s="149"/>
      <c r="T159" s="150"/>
      <c r="AT159" s="145" t="s">
        <v>166</v>
      </c>
      <c r="AU159" s="145" t="s">
        <v>6</v>
      </c>
      <c r="AV159" s="11" t="s">
        <v>85</v>
      </c>
      <c r="AW159" s="11" t="s">
        <v>31</v>
      </c>
      <c r="AX159" s="11" t="s">
        <v>6</v>
      </c>
      <c r="AY159" s="145" t="s">
        <v>159</v>
      </c>
    </row>
    <row r="160" spans="2:65" s="1" customFormat="1" ht="24.2" customHeight="1">
      <c r="B160" s="122"/>
      <c r="C160" s="123" t="s">
        <v>254</v>
      </c>
      <c r="D160" s="123" t="s">
        <v>160</v>
      </c>
      <c r="E160" s="124" t="s">
        <v>1611</v>
      </c>
      <c r="F160" s="125" t="s">
        <v>1612</v>
      </c>
      <c r="G160" s="126" t="s">
        <v>997</v>
      </c>
      <c r="H160" s="127">
        <v>4</v>
      </c>
      <c r="I160" s="128"/>
      <c r="J160" s="129">
        <f>ROUND(I160*H160,0)</f>
        <v>0</v>
      </c>
      <c r="K160" s="130"/>
      <c r="L160" s="29"/>
      <c r="M160" s="131" t="s">
        <v>1</v>
      </c>
      <c r="N160" s="132" t="s">
        <v>41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164</v>
      </c>
      <c r="AT160" s="135" t="s">
        <v>160</v>
      </c>
      <c r="AU160" s="135" t="s">
        <v>6</v>
      </c>
      <c r="AY160" s="15" t="s">
        <v>159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5" t="s">
        <v>6</v>
      </c>
      <c r="BK160" s="136">
        <f>ROUND(I160*H160,0)</f>
        <v>0</v>
      </c>
      <c r="BL160" s="15" t="s">
        <v>164</v>
      </c>
      <c r="BM160" s="135" t="s">
        <v>1613</v>
      </c>
    </row>
    <row r="161" spans="2:65" s="11" customFormat="1">
      <c r="B161" s="144"/>
      <c r="D161" s="138" t="s">
        <v>166</v>
      </c>
      <c r="E161" s="145" t="s">
        <v>1</v>
      </c>
      <c r="F161" s="146" t="s">
        <v>231</v>
      </c>
      <c r="H161" s="147">
        <v>4</v>
      </c>
      <c r="I161" s="148"/>
      <c r="L161" s="144"/>
      <c r="M161" s="149"/>
      <c r="T161" s="150"/>
      <c r="AT161" s="145" t="s">
        <v>166</v>
      </c>
      <c r="AU161" s="145" t="s">
        <v>6</v>
      </c>
      <c r="AV161" s="11" t="s">
        <v>85</v>
      </c>
      <c r="AW161" s="11" t="s">
        <v>31</v>
      </c>
      <c r="AX161" s="11" t="s">
        <v>6</v>
      </c>
      <c r="AY161" s="145" t="s">
        <v>159</v>
      </c>
    </row>
    <row r="162" spans="2:65" s="1" customFormat="1" ht="24.2" customHeight="1">
      <c r="B162" s="122"/>
      <c r="C162" s="123" t="s">
        <v>7</v>
      </c>
      <c r="D162" s="123" t="s">
        <v>160</v>
      </c>
      <c r="E162" s="124" t="s">
        <v>1614</v>
      </c>
      <c r="F162" s="125" t="s">
        <v>1615</v>
      </c>
      <c r="G162" s="126" t="s">
        <v>997</v>
      </c>
      <c r="H162" s="127">
        <v>1</v>
      </c>
      <c r="I162" s="128"/>
      <c r="J162" s="129">
        <f>ROUND(I162*H162,0)</f>
        <v>0</v>
      </c>
      <c r="K162" s="130"/>
      <c r="L162" s="29"/>
      <c r="M162" s="131" t="s">
        <v>1</v>
      </c>
      <c r="N162" s="132" t="s">
        <v>41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164</v>
      </c>
      <c r="AT162" s="135" t="s">
        <v>160</v>
      </c>
      <c r="AU162" s="135" t="s">
        <v>6</v>
      </c>
      <c r="AY162" s="15" t="s">
        <v>159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5" t="s">
        <v>6</v>
      </c>
      <c r="BK162" s="136">
        <f>ROUND(I162*H162,0)</f>
        <v>0</v>
      </c>
      <c r="BL162" s="15" t="s">
        <v>164</v>
      </c>
      <c r="BM162" s="135" t="s">
        <v>1616</v>
      </c>
    </row>
    <row r="163" spans="2:65" s="11" customFormat="1">
      <c r="B163" s="144"/>
      <c r="D163" s="138" t="s">
        <v>166</v>
      </c>
      <c r="E163" s="145" t="s">
        <v>1</v>
      </c>
      <c r="F163" s="146" t="s">
        <v>186</v>
      </c>
      <c r="H163" s="147">
        <v>1</v>
      </c>
      <c r="I163" s="148"/>
      <c r="L163" s="144"/>
      <c r="M163" s="179"/>
      <c r="N163" s="180"/>
      <c r="O163" s="180"/>
      <c r="P163" s="180"/>
      <c r="Q163" s="180"/>
      <c r="R163" s="180"/>
      <c r="S163" s="180"/>
      <c r="T163" s="181"/>
      <c r="AT163" s="145" t="s">
        <v>166</v>
      </c>
      <c r="AU163" s="145" t="s">
        <v>6</v>
      </c>
      <c r="AV163" s="11" t="s">
        <v>85</v>
      </c>
      <c r="AW163" s="11" t="s">
        <v>31</v>
      </c>
      <c r="AX163" s="11" t="s">
        <v>6</v>
      </c>
      <c r="AY163" s="145" t="s">
        <v>159</v>
      </c>
    </row>
    <row r="164" spans="2:65" s="1" customFormat="1" ht="6.95" customHeight="1">
      <c r="B164" s="41"/>
      <c r="C164" s="42"/>
      <c r="D164" s="42"/>
      <c r="E164" s="42"/>
      <c r="F164" s="42"/>
      <c r="G164" s="42"/>
      <c r="H164" s="42"/>
      <c r="I164" s="42"/>
      <c r="J164" s="42"/>
      <c r="K164" s="42"/>
      <c r="L164" s="29"/>
    </row>
  </sheetData>
  <autoFilter ref="C116:K163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61"/>
  <sheetViews>
    <sheetView showGridLines="0" topLeftCell="A187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7.33203125" customWidth="1"/>
    <col min="7" max="7" width="11.1640625" customWidth="1"/>
    <col min="8" max="8" width="14" customWidth="1"/>
    <col min="9" max="9" width="15.83203125" customWidth="1"/>
    <col min="10" max="10" width="32.8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91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1617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1618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ROUND(J120,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ROUND((SUM(BE120:BE360)),  0)</f>
        <v>0</v>
      </c>
      <c r="I33" s="87">
        <v>0.21</v>
      </c>
      <c r="J33" s="86">
        <f>ROUND(((SUM(BE120:BE360))*I33),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ROUND((SUM(BF120:BF360)),  0)</f>
        <v>0</v>
      </c>
      <c r="I34" s="87">
        <v>0.12</v>
      </c>
      <c r="J34" s="86">
        <f>ROUND(((SUM(BF120:BF360))*I34),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ROUND((SUM(BG120:BG360)),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ROUND((SUM(BH120:BH360)),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ROUND((SUM(BI120:BI360)),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8.5" customHeight="1">
      <c r="B87" s="188"/>
      <c r="E87" s="237" t="str">
        <f>E9</f>
        <v>03 - ZDRAVOTNÍ TECHNIKA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M. EDLMAN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J120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1619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7" customFormat="1" ht="24.95" customHeight="1">
      <c r="B98" s="99"/>
      <c r="D98" s="100" t="s">
        <v>1620</v>
      </c>
      <c r="E98" s="101"/>
      <c r="F98" s="101"/>
      <c r="G98" s="101"/>
      <c r="H98" s="101"/>
      <c r="I98" s="101"/>
      <c r="J98" s="102">
        <f>J157</f>
        <v>0</v>
      </c>
      <c r="L98" s="99"/>
    </row>
    <row r="99" spans="2:12" s="7" customFormat="1" ht="24.95" customHeight="1">
      <c r="B99" s="99"/>
      <c r="D99" s="100" t="s">
        <v>1621</v>
      </c>
      <c r="E99" s="101"/>
      <c r="F99" s="101"/>
      <c r="G99" s="101"/>
      <c r="H99" s="101"/>
      <c r="I99" s="101"/>
      <c r="J99" s="102">
        <f>J270</f>
        <v>0</v>
      </c>
      <c r="L99" s="99"/>
    </row>
    <row r="100" spans="2:12" s="7" customFormat="1" ht="24.95" customHeight="1">
      <c r="B100" s="99"/>
      <c r="D100" s="100" t="s">
        <v>143</v>
      </c>
      <c r="E100" s="101"/>
      <c r="F100" s="101"/>
      <c r="G100" s="101"/>
      <c r="H100" s="101"/>
      <c r="I100" s="101"/>
      <c r="J100" s="102">
        <f>J357</f>
        <v>0</v>
      </c>
      <c r="L100" s="99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9" t="s">
        <v>144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39" t="str">
        <f>E7</f>
        <v>KUTNÁ HORA - PARC. Č. 294 - ÚPRAVA PROSTOR PO VŠ - PENZION</v>
      </c>
      <c r="F110" s="240"/>
      <c r="G110" s="240"/>
      <c r="H110" s="240"/>
      <c r="L110" s="29"/>
    </row>
    <row r="111" spans="2:12" s="1" customFormat="1" ht="12" customHeight="1">
      <c r="B111" s="29"/>
      <c r="C111" s="24" t="s">
        <v>113</v>
      </c>
      <c r="L111" s="29"/>
    </row>
    <row r="112" spans="2:12" s="1" customFormat="1" ht="16.5" customHeight="1">
      <c r="B112" s="29"/>
      <c r="E112" s="241" t="str">
        <f>E9</f>
        <v>03 - ZDRAVOTNÍ TECHNIKA</v>
      </c>
      <c r="F112" s="242"/>
      <c r="G112" s="242"/>
      <c r="H112" s="242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3" t="str">
        <f>F12</f>
        <v>KUTNÁ HORA</v>
      </c>
      <c r="I114" s="24" t="s">
        <v>22</v>
      </c>
      <c r="J114" s="47">
        <f>IF(J12="","",J12)</f>
        <v>45775</v>
      </c>
      <c r="L114" s="29"/>
    </row>
    <row r="115" spans="2:65" s="1" customFormat="1" ht="6.95" customHeight="1">
      <c r="B115" s="29"/>
      <c r="L115" s="29"/>
    </row>
    <row r="116" spans="2:65" s="1" customFormat="1" ht="25.7" customHeight="1">
      <c r="B116" s="29"/>
      <c r="C116" s="24" t="s">
        <v>23</v>
      </c>
      <c r="F116" s="23" t="str">
        <f>E15</f>
        <v>GASK, BARBORSKÁ 51-53, KUTNÁ HORA</v>
      </c>
      <c r="I116" s="24" t="s">
        <v>29</v>
      </c>
      <c r="J116" s="27" t="str">
        <f>E21</f>
        <v>KODET ARCHITEKTI S.R.O.</v>
      </c>
      <c r="L116" s="29"/>
    </row>
    <row r="117" spans="2:65" s="1" customFormat="1" ht="15.2" customHeight="1">
      <c r="B117" s="29"/>
      <c r="C117" s="24" t="s">
        <v>27</v>
      </c>
      <c r="F117" s="23" t="str">
        <f>IF(E18="","",E18)</f>
        <v>Vyplň údaj</v>
      </c>
      <c r="I117" s="24" t="s">
        <v>32</v>
      </c>
      <c r="J117" s="27" t="str">
        <f>E24</f>
        <v>M. EDLMAN</v>
      </c>
      <c r="L117" s="29"/>
    </row>
    <row r="118" spans="2:65" s="1" customFormat="1" ht="10.35" customHeight="1">
      <c r="B118" s="29"/>
      <c r="L118" s="29"/>
    </row>
    <row r="119" spans="2:65" s="8" customFormat="1" ht="29.25" customHeight="1">
      <c r="B119" s="103"/>
      <c r="C119" s="104" t="s">
        <v>145</v>
      </c>
      <c r="D119" s="105" t="s">
        <v>61</v>
      </c>
      <c r="E119" s="105" t="s">
        <v>57</v>
      </c>
      <c r="F119" s="105" t="s">
        <v>58</v>
      </c>
      <c r="G119" s="105" t="s">
        <v>146</v>
      </c>
      <c r="H119" s="105" t="s">
        <v>147</v>
      </c>
      <c r="I119" s="105" t="s">
        <v>148</v>
      </c>
      <c r="J119" s="106" t="s">
        <v>117</v>
      </c>
      <c r="K119" s="107" t="s">
        <v>149</v>
      </c>
      <c r="L119" s="103"/>
      <c r="M119" s="53" t="s">
        <v>1</v>
      </c>
      <c r="N119" s="54" t="s">
        <v>40</v>
      </c>
      <c r="O119" s="54" t="s">
        <v>150</v>
      </c>
      <c r="P119" s="54" t="s">
        <v>151</v>
      </c>
      <c r="Q119" s="54" t="s">
        <v>152</v>
      </c>
      <c r="R119" s="54" t="s">
        <v>153</v>
      </c>
      <c r="S119" s="54" t="s">
        <v>154</v>
      </c>
      <c r="T119" s="55" t="s">
        <v>155</v>
      </c>
    </row>
    <row r="120" spans="2:65" s="1" customFormat="1" ht="36.75" customHeight="1">
      <c r="B120" s="29"/>
      <c r="C120" s="58" t="s">
        <v>156</v>
      </c>
      <c r="J120" s="108">
        <f>BK120</f>
        <v>0</v>
      </c>
      <c r="L120" s="29"/>
      <c r="M120" s="56"/>
      <c r="N120" s="48"/>
      <c r="O120" s="48"/>
      <c r="P120" s="109">
        <f>P121+P157+P270+P357</f>
        <v>0</v>
      </c>
      <c r="Q120" s="48"/>
      <c r="R120" s="109">
        <f>R121+R157+R270+R357</f>
        <v>1.2483660000000001</v>
      </c>
      <c r="S120" s="48"/>
      <c r="T120" s="110">
        <f>T121+T157+T270+T357</f>
        <v>0</v>
      </c>
      <c r="AT120" s="15" t="s">
        <v>75</v>
      </c>
      <c r="AU120" s="15" t="s">
        <v>119</v>
      </c>
      <c r="BK120" s="111">
        <f>BK121+BK157+BK270+BK357</f>
        <v>0</v>
      </c>
    </row>
    <row r="121" spans="2:65" s="9" customFormat="1" ht="25.9" customHeight="1">
      <c r="B121" s="112"/>
      <c r="D121" s="113" t="s">
        <v>75</v>
      </c>
      <c r="E121" s="114" t="s">
        <v>1622</v>
      </c>
      <c r="F121" s="114" t="s">
        <v>1623</v>
      </c>
      <c r="I121" s="115"/>
      <c r="J121" s="116">
        <f>BK121</f>
        <v>0</v>
      </c>
      <c r="L121" s="112"/>
      <c r="M121" s="117"/>
      <c r="P121" s="118">
        <f>SUM(P122:P156)</f>
        <v>0</v>
      </c>
      <c r="R121" s="118">
        <f>SUM(R122:R156)</f>
        <v>0.26397300000000001</v>
      </c>
      <c r="T121" s="119">
        <f>SUM(T122:T156)</f>
        <v>0</v>
      </c>
      <c r="AR121" s="113" t="s">
        <v>85</v>
      </c>
      <c r="AT121" s="120" t="s">
        <v>75</v>
      </c>
      <c r="AU121" s="120" t="s">
        <v>76</v>
      </c>
      <c r="AY121" s="113" t="s">
        <v>159</v>
      </c>
      <c r="BK121" s="121">
        <f>SUM(BK122:BK156)</f>
        <v>0</v>
      </c>
    </row>
    <row r="122" spans="2:65" s="1" customFormat="1" ht="16.5" customHeight="1">
      <c r="B122" s="122"/>
      <c r="C122" s="123" t="s">
        <v>6</v>
      </c>
      <c r="D122" s="123" t="s">
        <v>160</v>
      </c>
      <c r="E122" s="124" t="s">
        <v>1624</v>
      </c>
      <c r="F122" s="125" t="s">
        <v>1625</v>
      </c>
      <c r="G122" s="126" t="s">
        <v>163</v>
      </c>
      <c r="H122" s="127">
        <v>5</v>
      </c>
      <c r="I122" s="128"/>
      <c r="J122" s="129">
        <f>ROUND(I122*H122,0)</f>
        <v>0</v>
      </c>
      <c r="K122" s="130"/>
      <c r="L122" s="29"/>
      <c r="M122" s="131" t="s">
        <v>1</v>
      </c>
      <c r="N122" s="132" t="s">
        <v>41</v>
      </c>
      <c r="P122" s="133">
        <f>O122*H122</f>
        <v>0</v>
      </c>
      <c r="Q122" s="133">
        <v>1.5E-3</v>
      </c>
      <c r="R122" s="133">
        <f>Q122*H122</f>
        <v>7.4999999999999997E-3</v>
      </c>
      <c r="S122" s="133">
        <v>0</v>
      </c>
      <c r="T122" s="134">
        <f>S122*H122</f>
        <v>0</v>
      </c>
      <c r="AR122" s="135" t="s">
        <v>233</v>
      </c>
      <c r="AT122" s="135" t="s">
        <v>160</v>
      </c>
      <c r="AU122" s="135" t="s">
        <v>6</v>
      </c>
      <c r="AY122" s="15" t="s">
        <v>159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5" t="s">
        <v>6</v>
      </c>
      <c r="BK122" s="136">
        <f>ROUND(I122*H122,0)</f>
        <v>0</v>
      </c>
      <c r="BL122" s="15" t="s">
        <v>233</v>
      </c>
      <c r="BM122" s="135" t="s">
        <v>1626</v>
      </c>
    </row>
    <row r="123" spans="2:65" s="11" customFormat="1">
      <c r="B123" s="144"/>
      <c r="D123" s="138" t="s">
        <v>166</v>
      </c>
      <c r="E123" s="145" t="s">
        <v>1</v>
      </c>
      <c r="F123" s="146" t="s">
        <v>175</v>
      </c>
      <c r="H123" s="147">
        <v>5</v>
      </c>
      <c r="I123" s="148"/>
      <c r="L123" s="144"/>
      <c r="M123" s="149"/>
      <c r="T123" s="150"/>
      <c r="AT123" s="145" t="s">
        <v>166</v>
      </c>
      <c r="AU123" s="145" t="s">
        <v>6</v>
      </c>
      <c r="AV123" s="11" t="s">
        <v>85</v>
      </c>
      <c r="AW123" s="11" t="s">
        <v>31</v>
      </c>
      <c r="AX123" s="11" t="s">
        <v>6</v>
      </c>
      <c r="AY123" s="145" t="s">
        <v>159</v>
      </c>
    </row>
    <row r="124" spans="2:65" s="1" customFormat="1" ht="16.5" customHeight="1">
      <c r="B124" s="122"/>
      <c r="C124" s="123" t="s">
        <v>85</v>
      </c>
      <c r="D124" s="123" t="s">
        <v>160</v>
      </c>
      <c r="E124" s="124" t="s">
        <v>1627</v>
      </c>
      <c r="F124" s="125" t="s">
        <v>1628</v>
      </c>
      <c r="G124" s="126" t="s">
        <v>163</v>
      </c>
      <c r="H124" s="127">
        <v>1</v>
      </c>
      <c r="I124" s="128"/>
      <c r="J124" s="129">
        <f>ROUND(I124*H124,0)</f>
        <v>0</v>
      </c>
      <c r="K124" s="130"/>
      <c r="L124" s="29"/>
      <c r="M124" s="131" t="s">
        <v>1</v>
      </c>
      <c r="N124" s="132" t="s">
        <v>41</v>
      </c>
      <c r="P124" s="133">
        <f>O124*H124</f>
        <v>0</v>
      </c>
      <c r="Q124" s="133">
        <v>1.48E-3</v>
      </c>
      <c r="R124" s="133">
        <f>Q124*H124</f>
        <v>1.48E-3</v>
      </c>
      <c r="S124" s="133">
        <v>0</v>
      </c>
      <c r="T124" s="134">
        <f>S124*H124</f>
        <v>0</v>
      </c>
      <c r="AR124" s="135" t="s">
        <v>233</v>
      </c>
      <c r="AT124" s="135" t="s">
        <v>160</v>
      </c>
      <c r="AU124" s="135" t="s">
        <v>6</v>
      </c>
      <c r="AY124" s="15" t="s">
        <v>159</v>
      </c>
      <c r="BE124" s="136">
        <f>IF(N124="základní",J124,0)</f>
        <v>0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5" t="s">
        <v>6</v>
      </c>
      <c r="BK124" s="136">
        <f>ROUND(I124*H124,0)</f>
        <v>0</v>
      </c>
      <c r="BL124" s="15" t="s">
        <v>233</v>
      </c>
      <c r="BM124" s="135" t="s">
        <v>1629</v>
      </c>
    </row>
    <row r="125" spans="2:65" s="11" customFormat="1">
      <c r="B125" s="144"/>
      <c r="D125" s="138" t="s">
        <v>166</v>
      </c>
      <c r="E125" s="145" t="s">
        <v>1</v>
      </c>
      <c r="F125" s="146" t="s">
        <v>186</v>
      </c>
      <c r="H125" s="147">
        <v>1</v>
      </c>
      <c r="I125" s="148"/>
      <c r="L125" s="144"/>
      <c r="M125" s="149"/>
      <c r="T125" s="150"/>
      <c r="AT125" s="145" t="s">
        <v>166</v>
      </c>
      <c r="AU125" s="145" t="s">
        <v>6</v>
      </c>
      <c r="AV125" s="11" t="s">
        <v>85</v>
      </c>
      <c r="AW125" s="11" t="s">
        <v>31</v>
      </c>
      <c r="AX125" s="11" t="s">
        <v>6</v>
      </c>
      <c r="AY125" s="145" t="s">
        <v>159</v>
      </c>
    </row>
    <row r="126" spans="2:65" s="1" customFormat="1" ht="16.5" customHeight="1">
      <c r="B126" s="122"/>
      <c r="C126" s="123" t="s">
        <v>176</v>
      </c>
      <c r="D126" s="123" t="s">
        <v>160</v>
      </c>
      <c r="E126" s="124" t="s">
        <v>1630</v>
      </c>
      <c r="F126" s="125" t="s">
        <v>1631</v>
      </c>
      <c r="G126" s="126" t="s">
        <v>163</v>
      </c>
      <c r="H126" s="127">
        <v>2</v>
      </c>
      <c r="I126" s="128"/>
      <c r="J126" s="129">
        <f>ROUND(I126*H126,0)</f>
        <v>0</v>
      </c>
      <c r="K126" s="130"/>
      <c r="L126" s="29"/>
      <c r="M126" s="131" t="s">
        <v>1</v>
      </c>
      <c r="N126" s="132" t="s">
        <v>41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233</v>
      </c>
      <c r="AT126" s="135" t="s">
        <v>160</v>
      </c>
      <c r="AU126" s="135" t="s">
        <v>6</v>
      </c>
      <c r="AY126" s="15" t="s">
        <v>159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5" t="s">
        <v>6</v>
      </c>
      <c r="BK126" s="136">
        <f>ROUND(I126*H126,0)</f>
        <v>0</v>
      </c>
      <c r="BL126" s="15" t="s">
        <v>233</v>
      </c>
      <c r="BM126" s="135" t="s">
        <v>1632</v>
      </c>
    </row>
    <row r="127" spans="2:65" s="11" customFormat="1">
      <c r="B127" s="144"/>
      <c r="D127" s="138" t="s">
        <v>166</v>
      </c>
      <c r="E127" s="145" t="s">
        <v>1</v>
      </c>
      <c r="F127" s="146" t="s">
        <v>208</v>
      </c>
      <c r="H127" s="147">
        <v>2</v>
      </c>
      <c r="I127" s="148"/>
      <c r="L127" s="144"/>
      <c r="M127" s="149"/>
      <c r="T127" s="150"/>
      <c r="AT127" s="145" t="s">
        <v>166</v>
      </c>
      <c r="AU127" s="145" t="s">
        <v>6</v>
      </c>
      <c r="AV127" s="11" t="s">
        <v>85</v>
      </c>
      <c r="AW127" s="11" t="s">
        <v>31</v>
      </c>
      <c r="AX127" s="11" t="s">
        <v>6</v>
      </c>
      <c r="AY127" s="145" t="s">
        <v>159</v>
      </c>
    </row>
    <row r="128" spans="2:65" s="1" customFormat="1" ht="16.5" customHeight="1">
      <c r="B128" s="122"/>
      <c r="C128" s="123" t="s">
        <v>164</v>
      </c>
      <c r="D128" s="123" t="s">
        <v>160</v>
      </c>
      <c r="E128" s="124" t="s">
        <v>1633</v>
      </c>
      <c r="F128" s="125" t="s">
        <v>1634</v>
      </c>
      <c r="G128" s="126" t="s">
        <v>163</v>
      </c>
      <c r="H128" s="127">
        <v>5</v>
      </c>
      <c r="I128" s="128"/>
      <c r="J128" s="129">
        <f>ROUND(I128*H128,0)</f>
        <v>0</v>
      </c>
      <c r="K128" s="130"/>
      <c r="L128" s="29"/>
      <c r="M128" s="131" t="s">
        <v>1</v>
      </c>
      <c r="N128" s="132" t="s">
        <v>41</v>
      </c>
      <c r="P128" s="133">
        <f>O128*H128</f>
        <v>0</v>
      </c>
      <c r="Q128" s="133">
        <v>2.9E-4</v>
      </c>
      <c r="R128" s="133">
        <f>Q128*H128</f>
        <v>1.4499999999999999E-3</v>
      </c>
      <c r="S128" s="133">
        <v>0</v>
      </c>
      <c r="T128" s="134">
        <f>S128*H128</f>
        <v>0</v>
      </c>
      <c r="AR128" s="135" t="s">
        <v>233</v>
      </c>
      <c r="AT128" s="135" t="s">
        <v>160</v>
      </c>
      <c r="AU128" s="135" t="s">
        <v>6</v>
      </c>
      <c r="AY128" s="15" t="s">
        <v>159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5" t="s">
        <v>6</v>
      </c>
      <c r="BK128" s="136">
        <f>ROUND(I128*H128,0)</f>
        <v>0</v>
      </c>
      <c r="BL128" s="15" t="s">
        <v>233</v>
      </c>
      <c r="BM128" s="135" t="s">
        <v>1635</v>
      </c>
    </row>
    <row r="129" spans="2:65" s="11" customFormat="1">
      <c r="B129" s="144"/>
      <c r="D129" s="138" t="s">
        <v>166</v>
      </c>
      <c r="E129" s="145" t="s">
        <v>1</v>
      </c>
      <c r="F129" s="146" t="s">
        <v>175</v>
      </c>
      <c r="H129" s="147">
        <v>5</v>
      </c>
      <c r="I129" s="148"/>
      <c r="L129" s="144"/>
      <c r="M129" s="149"/>
      <c r="T129" s="150"/>
      <c r="AT129" s="145" t="s">
        <v>166</v>
      </c>
      <c r="AU129" s="145" t="s">
        <v>6</v>
      </c>
      <c r="AV129" s="11" t="s">
        <v>85</v>
      </c>
      <c r="AW129" s="11" t="s">
        <v>31</v>
      </c>
      <c r="AX129" s="11" t="s">
        <v>6</v>
      </c>
      <c r="AY129" s="145" t="s">
        <v>159</v>
      </c>
    </row>
    <row r="130" spans="2:65" s="1" customFormat="1" ht="16.5" customHeight="1">
      <c r="B130" s="122"/>
      <c r="C130" s="123" t="s">
        <v>188</v>
      </c>
      <c r="D130" s="123" t="s">
        <v>160</v>
      </c>
      <c r="E130" s="124" t="s">
        <v>1636</v>
      </c>
      <c r="F130" s="125" t="s">
        <v>1637</v>
      </c>
      <c r="G130" s="126" t="s">
        <v>163</v>
      </c>
      <c r="H130" s="127">
        <v>1</v>
      </c>
      <c r="I130" s="128"/>
      <c r="J130" s="129">
        <f>ROUND(I130*H130,0)</f>
        <v>0</v>
      </c>
      <c r="K130" s="130"/>
      <c r="L130" s="29"/>
      <c r="M130" s="131" t="s">
        <v>1</v>
      </c>
      <c r="N130" s="132" t="s">
        <v>41</v>
      </c>
      <c r="P130" s="133">
        <f>O130*H130</f>
        <v>0</v>
      </c>
      <c r="Q130" s="133">
        <v>1.4999999999999999E-4</v>
      </c>
      <c r="R130" s="133">
        <f>Q130*H130</f>
        <v>1.4999999999999999E-4</v>
      </c>
      <c r="S130" s="133">
        <v>0</v>
      </c>
      <c r="T130" s="134">
        <f>S130*H130</f>
        <v>0</v>
      </c>
      <c r="AR130" s="135" t="s">
        <v>233</v>
      </c>
      <c r="AT130" s="135" t="s">
        <v>160</v>
      </c>
      <c r="AU130" s="135" t="s">
        <v>6</v>
      </c>
      <c r="AY130" s="15" t="s">
        <v>159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6</v>
      </c>
      <c r="BK130" s="136">
        <f>ROUND(I130*H130,0)</f>
        <v>0</v>
      </c>
      <c r="BL130" s="15" t="s">
        <v>233</v>
      </c>
      <c r="BM130" s="135" t="s">
        <v>1638</v>
      </c>
    </row>
    <row r="131" spans="2:65" s="11" customFormat="1">
      <c r="B131" s="144"/>
      <c r="D131" s="138" t="s">
        <v>166</v>
      </c>
      <c r="E131" s="145" t="s">
        <v>1</v>
      </c>
      <c r="F131" s="146" t="s">
        <v>186</v>
      </c>
      <c r="H131" s="147">
        <v>1</v>
      </c>
      <c r="I131" s="148"/>
      <c r="L131" s="144"/>
      <c r="M131" s="149"/>
      <c r="T131" s="150"/>
      <c r="AT131" s="145" t="s">
        <v>166</v>
      </c>
      <c r="AU131" s="145" t="s">
        <v>6</v>
      </c>
      <c r="AV131" s="11" t="s">
        <v>85</v>
      </c>
      <c r="AW131" s="11" t="s">
        <v>31</v>
      </c>
      <c r="AX131" s="11" t="s">
        <v>6</v>
      </c>
      <c r="AY131" s="145" t="s">
        <v>159</v>
      </c>
    </row>
    <row r="132" spans="2:65" s="1" customFormat="1" ht="16.5" customHeight="1">
      <c r="B132" s="122"/>
      <c r="C132" s="123" t="s">
        <v>192</v>
      </c>
      <c r="D132" s="123" t="s">
        <v>160</v>
      </c>
      <c r="E132" s="124" t="s">
        <v>1639</v>
      </c>
      <c r="F132" s="125" t="s">
        <v>1640</v>
      </c>
      <c r="G132" s="126" t="s">
        <v>163</v>
      </c>
      <c r="H132" s="127">
        <v>1</v>
      </c>
      <c r="I132" s="128"/>
      <c r="J132" s="129">
        <f>ROUND(I132*H132,0)</f>
        <v>0</v>
      </c>
      <c r="K132" s="130"/>
      <c r="L132" s="29"/>
      <c r="M132" s="131" t="s">
        <v>1</v>
      </c>
      <c r="N132" s="132" t="s">
        <v>41</v>
      </c>
      <c r="P132" s="133">
        <f>O132*H132</f>
        <v>0</v>
      </c>
      <c r="Q132" s="133">
        <v>6.9999999999999994E-5</v>
      </c>
      <c r="R132" s="133">
        <f>Q132*H132</f>
        <v>6.9999999999999994E-5</v>
      </c>
      <c r="S132" s="133">
        <v>0</v>
      </c>
      <c r="T132" s="134">
        <f>S132*H132</f>
        <v>0</v>
      </c>
      <c r="AR132" s="135" t="s">
        <v>233</v>
      </c>
      <c r="AT132" s="135" t="s">
        <v>160</v>
      </c>
      <c r="AU132" s="135" t="s">
        <v>6</v>
      </c>
      <c r="AY132" s="15" t="s">
        <v>159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6</v>
      </c>
      <c r="BK132" s="136">
        <f>ROUND(I132*H132,0)</f>
        <v>0</v>
      </c>
      <c r="BL132" s="15" t="s">
        <v>233</v>
      </c>
      <c r="BM132" s="135" t="s">
        <v>1641</v>
      </c>
    </row>
    <row r="133" spans="2:65" s="11" customFormat="1">
      <c r="B133" s="144"/>
      <c r="D133" s="138" t="s">
        <v>166</v>
      </c>
      <c r="E133" s="145" t="s">
        <v>1</v>
      </c>
      <c r="F133" s="146" t="s">
        <v>186</v>
      </c>
      <c r="H133" s="147">
        <v>1</v>
      </c>
      <c r="I133" s="148"/>
      <c r="L133" s="144"/>
      <c r="M133" s="149"/>
      <c r="T133" s="150"/>
      <c r="AT133" s="145" t="s">
        <v>166</v>
      </c>
      <c r="AU133" s="145" t="s">
        <v>6</v>
      </c>
      <c r="AV133" s="11" t="s">
        <v>85</v>
      </c>
      <c r="AW133" s="11" t="s">
        <v>31</v>
      </c>
      <c r="AX133" s="11" t="s">
        <v>6</v>
      </c>
      <c r="AY133" s="145" t="s">
        <v>159</v>
      </c>
    </row>
    <row r="134" spans="2:65" s="1" customFormat="1" ht="16.5" customHeight="1">
      <c r="B134" s="122"/>
      <c r="C134" s="123" t="s">
        <v>196</v>
      </c>
      <c r="D134" s="123" t="s">
        <v>160</v>
      </c>
      <c r="E134" s="124" t="s">
        <v>1642</v>
      </c>
      <c r="F134" s="125" t="s">
        <v>1643</v>
      </c>
      <c r="G134" s="126" t="s">
        <v>291</v>
      </c>
      <c r="H134" s="127">
        <v>11.5</v>
      </c>
      <c r="I134" s="128"/>
      <c r="J134" s="129">
        <f>ROUND(I134*H134,0)</f>
        <v>0</v>
      </c>
      <c r="K134" s="130"/>
      <c r="L134" s="29"/>
      <c r="M134" s="131" t="s">
        <v>1</v>
      </c>
      <c r="N134" s="132" t="s">
        <v>41</v>
      </c>
      <c r="P134" s="133">
        <f>O134*H134</f>
        <v>0</v>
      </c>
      <c r="Q134" s="133">
        <v>3.0400000000000002E-3</v>
      </c>
      <c r="R134" s="133">
        <f>Q134*H134</f>
        <v>3.4960000000000005E-2</v>
      </c>
      <c r="S134" s="133">
        <v>0</v>
      </c>
      <c r="T134" s="134">
        <f>S134*H134</f>
        <v>0</v>
      </c>
      <c r="AR134" s="135" t="s">
        <v>233</v>
      </c>
      <c r="AT134" s="135" t="s">
        <v>160</v>
      </c>
      <c r="AU134" s="135" t="s">
        <v>6</v>
      </c>
      <c r="AY134" s="15" t="s">
        <v>159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5" t="s">
        <v>6</v>
      </c>
      <c r="BK134" s="136">
        <f>ROUND(I134*H134,0)</f>
        <v>0</v>
      </c>
      <c r="BL134" s="15" t="s">
        <v>233</v>
      </c>
      <c r="BM134" s="135" t="s">
        <v>1644</v>
      </c>
    </row>
    <row r="135" spans="2:65" s="11" customFormat="1">
      <c r="B135" s="144"/>
      <c r="D135" s="138" t="s">
        <v>166</v>
      </c>
      <c r="E135" s="145" t="s">
        <v>1</v>
      </c>
      <c r="F135" s="146" t="s">
        <v>1645</v>
      </c>
      <c r="H135" s="147">
        <v>11.5</v>
      </c>
      <c r="I135" s="148"/>
      <c r="L135" s="144"/>
      <c r="M135" s="149"/>
      <c r="T135" s="150"/>
      <c r="AT135" s="145" t="s">
        <v>166</v>
      </c>
      <c r="AU135" s="145" t="s">
        <v>6</v>
      </c>
      <c r="AV135" s="11" t="s">
        <v>85</v>
      </c>
      <c r="AW135" s="11" t="s">
        <v>31</v>
      </c>
      <c r="AX135" s="11" t="s">
        <v>6</v>
      </c>
      <c r="AY135" s="145" t="s">
        <v>159</v>
      </c>
    </row>
    <row r="136" spans="2:65" s="1" customFormat="1" ht="16.5" customHeight="1">
      <c r="B136" s="122"/>
      <c r="C136" s="123" t="s">
        <v>200</v>
      </c>
      <c r="D136" s="123" t="s">
        <v>160</v>
      </c>
      <c r="E136" s="124" t="s">
        <v>1646</v>
      </c>
      <c r="F136" s="125" t="s">
        <v>1647</v>
      </c>
      <c r="G136" s="126" t="s">
        <v>291</v>
      </c>
      <c r="H136" s="127">
        <v>48.2</v>
      </c>
      <c r="I136" s="128"/>
      <c r="J136" s="129">
        <f>ROUND(I136*H136,0)</f>
        <v>0</v>
      </c>
      <c r="K136" s="130"/>
      <c r="L136" s="29"/>
      <c r="M136" s="131" t="s">
        <v>1</v>
      </c>
      <c r="N136" s="132" t="s">
        <v>41</v>
      </c>
      <c r="P136" s="133">
        <f>O136*H136</f>
        <v>0</v>
      </c>
      <c r="Q136" s="133">
        <v>1.91E-3</v>
      </c>
      <c r="R136" s="133">
        <f>Q136*H136</f>
        <v>9.2062000000000005E-2</v>
      </c>
      <c r="S136" s="133">
        <v>0</v>
      </c>
      <c r="T136" s="134">
        <f>S136*H136</f>
        <v>0</v>
      </c>
      <c r="AR136" s="135" t="s">
        <v>233</v>
      </c>
      <c r="AT136" s="135" t="s">
        <v>160</v>
      </c>
      <c r="AU136" s="135" t="s">
        <v>6</v>
      </c>
      <c r="AY136" s="15" t="s">
        <v>159</v>
      </c>
      <c r="BE136" s="136">
        <f>IF(N136="základní",J136,0)</f>
        <v>0</v>
      </c>
      <c r="BF136" s="136">
        <f>IF(N136="snížená",J136,0)</f>
        <v>0</v>
      </c>
      <c r="BG136" s="136">
        <f>IF(N136="zákl. přenesená",J136,0)</f>
        <v>0</v>
      </c>
      <c r="BH136" s="136">
        <f>IF(N136="sníž. přenesená",J136,0)</f>
        <v>0</v>
      </c>
      <c r="BI136" s="136">
        <f>IF(N136="nulová",J136,0)</f>
        <v>0</v>
      </c>
      <c r="BJ136" s="15" t="s">
        <v>6</v>
      </c>
      <c r="BK136" s="136">
        <f>ROUND(I136*H136,0)</f>
        <v>0</v>
      </c>
      <c r="BL136" s="15" t="s">
        <v>233</v>
      </c>
      <c r="BM136" s="135" t="s">
        <v>1648</v>
      </c>
    </row>
    <row r="137" spans="2:65" s="11" customFormat="1">
      <c r="B137" s="144"/>
      <c r="D137" s="138" t="s">
        <v>166</v>
      </c>
      <c r="E137" s="145" t="s">
        <v>1</v>
      </c>
      <c r="F137" s="146" t="s">
        <v>1649</v>
      </c>
      <c r="H137" s="147">
        <v>48.2</v>
      </c>
      <c r="I137" s="148"/>
      <c r="L137" s="144"/>
      <c r="M137" s="149"/>
      <c r="T137" s="150"/>
      <c r="AT137" s="145" t="s">
        <v>166</v>
      </c>
      <c r="AU137" s="145" t="s">
        <v>6</v>
      </c>
      <c r="AV137" s="11" t="s">
        <v>85</v>
      </c>
      <c r="AW137" s="11" t="s">
        <v>31</v>
      </c>
      <c r="AX137" s="11" t="s">
        <v>6</v>
      </c>
      <c r="AY137" s="145" t="s">
        <v>159</v>
      </c>
    </row>
    <row r="138" spans="2:65" s="1" customFormat="1" ht="16.5" customHeight="1">
      <c r="B138" s="122"/>
      <c r="C138" s="123" t="s">
        <v>204</v>
      </c>
      <c r="D138" s="123" t="s">
        <v>160</v>
      </c>
      <c r="E138" s="124" t="s">
        <v>1650</v>
      </c>
      <c r="F138" s="125" t="s">
        <v>1651</v>
      </c>
      <c r="G138" s="126" t="s">
        <v>291</v>
      </c>
      <c r="H138" s="127">
        <v>68.400000000000006</v>
      </c>
      <c r="I138" s="128"/>
      <c r="J138" s="129">
        <f>ROUND(I138*H138,0)</f>
        <v>0</v>
      </c>
      <c r="K138" s="130"/>
      <c r="L138" s="29"/>
      <c r="M138" s="131" t="s">
        <v>1</v>
      </c>
      <c r="N138" s="132" t="s">
        <v>41</v>
      </c>
      <c r="P138" s="133">
        <f>O138*H138</f>
        <v>0</v>
      </c>
      <c r="Q138" s="133">
        <v>1.2999999999999999E-3</v>
      </c>
      <c r="R138" s="133">
        <f>Q138*H138</f>
        <v>8.8919999999999999E-2</v>
      </c>
      <c r="S138" s="133">
        <v>0</v>
      </c>
      <c r="T138" s="134">
        <f>S138*H138</f>
        <v>0</v>
      </c>
      <c r="AR138" s="135" t="s">
        <v>233</v>
      </c>
      <c r="AT138" s="135" t="s">
        <v>160</v>
      </c>
      <c r="AU138" s="135" t="s">
        <v>6</v>
      </c>
      <c r="AY138" s="15" t="s">
        <v>159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5" t="s">
        <v>6</v>
      </c>
      <c r="BK138" s="136">
        <f>ROUND(I138*H138,0)</f>
        <v>0</v>
      </c>
      <c r="BL138" s="15" t="s">
        <v>233</v>
      </c>
      <c r="BM138" s="135" t="s">
        <v>1652</v>
      </c>
    </row>
    <row r="139" spans="2:65" s="11" customFormat="1">
      <c r="B139" s="144"/>
      <c r="D139" s="138" t="s">
        <v>166</v>
      </c>
      <c r="E139" s="145" t="s">
        <v>1</v>
      </c>
      <c r="F139" s="146" t="s">
        <v>1653</v>
      </c>
      <c r="H139" s="147">
        <v>68.400000000000006</v>
      </c>
      <c r="I139" s="148"/>
      <c r="L139" s="144"/>
      <c r="M139" s="149"/>
      <c r="T139" s="150"/>
      <c r="AT139" s="145" t="s">
        <v>166</v>
      </c>
      <c r="AU139" s="145" t="s">
        <v>6</v>
      </c>
      <c r="AV139" s="11" t="s">
        <v>85</v>
      </c>
      <c r="AW139" s="11" t="s">
        <v>31</v>
      </c>
      <c r="AX139" s="11" t="s">
        <v>6</v>
      </c>
      <c r="AY139" s="145" t="s">
        <v>159</v>
      </c>
    </row>
    <row r="140" spans="2:65" s="1" customFormat="1" ht="16.5" customHeight="1">
      <c r="B140" s="122"/>
      <c r="C140" s="123" t="s">
        <v>109</v>
      </c>
      <c r="D140" s="123" t="s">
        <v>160</v>
      </c>
      <c r="E140" s="124" t="s">
        <v>1654</v>
      </c>
      <c r="F140" s="125" t="s">
        <v>1655</v>
      </c>
      <c r="G140" s="126" t="s">
        <v>291</v>
      </c>
      <c r="H140" s="127">
        <v>9.4</v>
      </c>
      <c r="I140" s="128"/>
      <c r="J140" s="129">
        <f>ROUND(I140*H140,0)</f>
        <v>0</v>
      </c>
      <c r="K140" s="130"/>
      <c r="L140" s="29"/>
      <c r="M140" s="131" t="s">
        <v>1</v>
      </c>
      <c r="N140" s="132" t="s">
        <v>41</v>
      </c>
      <c r="P140" s="133">
        <f>O140*H140</f>
        <v>0</v>
      </c>
      <c r="Q140" s="133">
        <v>4.2999999999999999E-4</v>
      </c>
      <c r="R140" s="133">
        <f>Q140*H140</f>
        <v>4.0420000000000005E-3</v>
      </c>
      <c r="S140" s="133">
        <v>0</v>
      </c>
      <c r="T140" s="134">
        <f>S140*H140</f>
        <v>0</v>
      </c>
      <c r="AR140" s="135" t="s">
        <v>233</v>
      </c>
      <c r="AT140" s="135" t="s">
        <v>160</v>
      </c>
      <c r="AU140" s="135" t="s">
        <v>6</v>
      </c>
      <c r="AY140" s="15" t="s">
        <v>159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5" t="s">
        <v>6</v>
      </c>
      <c r="BK140" s="136">
        <f>ROUND(I140*H140,0)</f>
        <v>0</v>
      </c>
      <c r="BL140" s="15" t="s">
        <v>233</v>
      </c>
      <c r="BM140" s="135" t="s">
        <v>1656</v>
      </c>
    </row>
    <row r="141" spans="2:65" s="11" customFormat="1">
      <c r="B141" s="144"/>
      <c r="D141" s="138" t="s">
        <v>166</v>
      </c>
      <c r="E141" s="145" t="s">
        <v>1</v>
      </c>
      <c r="F141" s="146" t="s">
        <v>1657</v>
      </c>
      <c r="H141" s="147">
        <v>9.4</v>
      </c>
      <c r="I141" s="148"/>
      <c r="L141" s="144"/>
      <c r="M141" s="149"/>
      <c r="T141" s="150"/>
      <c r="AT141" s="145" t="s">
        <v>166</v>
      </c>
      <c r="AU141" s="145" t="s">
        <v>6</v>
      </c>
      <c r="AV141" s="11" t="s">
        <v>85</v>
      </c>
      <c r="AW141" s="11" t="s">
        <v>31</v>
      </c>
      <c r="AX141" s="11" t="s">
        <v>6</v>
      </c>
      <c r="AY141" s="145" t="s">
        <v>159</v>
      </c>
    </row>
    <row r="142" spans="2:65" s="1" customFormat="1" ht="16.5" customHeight="1">
      <c r="B142" s="122"/>
      <c r="C142" s="123" t="s">
        <v>212</v>
      </c>
      <c r="D142" s="123" t="s">
        <v>160</v>
      </c>
      <c r="E142" s="124" t="s">
        <v>1658</v>
      </c>
      <c r="F142" s="125" t="s">
        <v>1659</v>
      </c>
      <c r="G142" s="126" t="s">
        <v>291</v>
      </c>
      <c r="H142" s="127">
        <v>46.8</v>
      </c>
      <c r="I142" s="128"/>
      <c r="J142" s="129">
        <f>ROUND(I142*H142,0)</f>
        <v>0</v>
      </c>
      <c r="K142" s="130"/>
      <c r="L142" s="29"/>
      <c r="M142" s="131" t="s">
        <v>1</v>
      </c>
      <c r="N142" s="132" t="s">
        <v>41</v>
      </c>
      <c r="P142" s="133">
        <f>O142*H142</f>
        <v>0</v>
      </c>
      <c r="Q142" s="133">
        <v>5.0000000000000001E-4</v>
      </c>
      <c r="R142" s="133">
        <f>Q142*H142</f>
        <v>2.3400000000000001E-2</v>
      </c>
      <c r="S142" s="133">
        <v>0</v>
      </c>
      <c r="T142" s="134">
        <f>S142*H142</f>
        <v>0</v>
      </c>
      <c r="AR142" s="135" t="s">
        <v>233</v>
      </c>
      <c r="AT142" s="135" t="s">
        <v>160</v>
      </c>
      <c r="AU142" s="135" t="s">
        <v>6</v>
      </c>
      <c r="AY142" s="15" t="s">
        <v>159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5" t="s">
        <v>6</v>
      </c>
      <c r="BK142" s="136">
        <f>ROUND(I142*H142,0)</f>
        <v>0</v>
      </c>
      <c r="BL142" s="15" t="s">
        <v>233</v>
      </c>
      <c r="BM142" s="135" t="s">
        <v>1660</v>
      </c>
    </row>
    <row r="143" spans="2:65" s="11" customFormat="1">
      <c r="B143" s="144"/>
      <c r="D143" s="138" t="s">
        <v>166</v>
      </c>
      <c r="E143" s="145" t="s">
        <v>1</v>
      </c>
      <c r="F143" s="146" t="s">
        <v>1661</v>
      </c>
      <c r="H143" s="147">
        <v>46.8</v>
      </c>
      <c r="I143" s="148"/>
      <c r="L143" s="144"/>
      <c r="M143" s="149"/>
      <c r="T143" s="150"/>
      <c r="AT143" s="145" t="s">
        <v>166</v>
      </c>
      <c r="AU143" s="145" t="s">
        <v>6</v>
      </c>
      <c r="AV143" s="11" t="s">
        <v>85</v>
      </c>
      <c r="AW143" s="11" t="s">
        <v>31</v>
      </c>
      <c r="AX143" s="11" t="s">
        <v>6</v>
      </c>
      <c r="AY143" s="145" t="s">
        <v>159</v>
      </c>
    </row>
    <row r="144" spans="2:65" s="1" customFormat="1" ht="16.5" customHeight="1">
      <c r="B144" s="122"/>
      <c r="C144" s="123" t="s">
        <v>8</v>
      </c>
      <c r="D144" s="123" t="s">
        <v>160</v>
      </c>
      <c r="E144" s="124" t="s">
        <v>1662</v>
      </c>
      <c r="F144" s="125" t="s">
        <v>1663</v>
      </c>
      <c r="G144" s="126" t="s">
        <v>291</v>
      </c>
      <c r="H144" s="127">
        <v>1.9</v>
      </c>
      <c r="I144" s="128"/>
      <c r="J144" s="129">
        <f>ROUND(I144*H144,0)</f>
        <v>0</v>
      </c>
      <c r="K144" s="130"/>
      <c r="L144" s="29"/>
      <c r="M144" s="131" t="s">
        <v>1</v>
      </c>
      <c r="N144" s="132" t="s">
        <v>41</v>
      </c>
      <c r="P144" s="133">
        <f>O144*H144</f>
        <v>0</v>
      </c>
      <c r="Q144" s="133">
        <v>7.6000000000000004E-4</v>
      </c>
      <c r="R144" s="133">
        <f>Q144*H144</f>
        <v>1.444E-3</v>
      </c>
      <c r="S144" s="133">
        <v>0</v>
      </c>
      <c r="T144" s="134">
        <f>S144*H144</f>
        <v>0</v>
      </c>
      <c r="AR144" s="135" t="s">
        <v>233</v>
      </c>
      <c r="AT144" s="135" t="s">
        <v>160</v>
      </c>
      <c r="AU144" s="135" t="s">
        <v>6</v>
      </c>
      <c r="AY144" s="15" t="s">
        <v>159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5" t="s">
        <v>6</v>
      </c>
      <c r="BK144" s="136">
        <f>ROUND(I144*H144,0)</f>
        <v>0</v>
      </c>
      <c r="BL144" s="15" t="s">
        <v>233</v>
      </c>
      <c r="BM144" s="135" t="s">
        <v>1664</v>
      </c>
    </row>
    <row r="145" spans="2:65" s="11" customFormat="1">
      <c r="B145" s="144"/>
      <c r="D145" s="138" t="s">
        <v>166</v>
      </c>
      <c r="E145" s="145" t="s">
        <v>1</v>
      </c>
      <c r="F145" s="146" t="s">
        <v>839</v>
      </c>
      <c r="H145" s="147">
        <v>1.9</v>
      </c>
      <c r="I145" s="148"/>
      <c r="L145" s="144"/>
      <c r="M145" s="149"/>
      <c r="T145" s="150"/>
      <c r="AT145" s="145" t="s">
        <v>166</v>
      </c>
      <c r="AU145" s="145" t="s">
        <v>6</v>
      </c>
      <c r="AV145" s="11" t="s">
        <v>85</v>
      </c>
      <c r="AW145" s="11" t="s">
        <v>31</v>
      </c>
      <c r="AX145" s="11" t="s">
        <v>6</v>
      </c>
      <c r="AY145" s="145" t="s">
        <v>159</v>
      </c>
    </row>
    <row r="146" spans="2:65" s="1" customFormat="1" ht="16.5" customHeight="1">
      <c r="B146" s="122"/>
      <c r="C146" s="123" t="s">
        <v>219</v>
      </c>
      <c r="D146" s="123" t="s">
        <v>160</v>
      </c>
      <c r="E146" s="124" t="s">
        <v>1665</v>
      </c>
      <c r="F146" s="125" t="s">
        <v>1666</v>
      </c>
      <c r="G146" s="126" t="s">
        <v>291</v>
      </c>
      <c r="H146" s="127">
        <v>5.5</v>
      </c>
      <c r="I146" s="128"/>
      <c r="J146" s="129">
        <f>ROUND(I146*H146,0)</f>
        <v>0</v>
      </c>
      <c r="K146" s="130"/>
      <c r="L146" s="29"/>
      <c r="M146" s="131" t="s">
        <v>1</v>
      </c>
      <c r="N146" s="132" t="s">
        <v>41</v>
      </c>
      <c r="P146" s="133">
        <f>O146*H146</f>
        <v>0</v>
      </c>
      <c r="Q146" s="133">
        <v>1.5299999999999999E-3</v>
      </c>
      <c r="R146" s="133">
        <f>Q146*H146</f>
        <v>8.4149999999999989E-3</v>
      </c>
      <c r="S146" s="133">
        <v>0</v>
      </c>
      <c r="T146" s="134">
        <f>S146*H146</f>
        <v>0</v>
      </c>
      <c r="AR146" s="135" t="s">
        <v>233</v>
      </c>
      <c r="AT146" s="135" t="s">
        <v>160</v>
      </c>
      <c r="AU146" s="135" t="s">
        <v>6</v>
      </c>
      <c r="AY146" s="15" t="s">
        <v>159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5" t="s">
        <v>6</v>
      </c>
      <c r="BK146" s="136">
        <f>ROUND(I146*H146,0)</f>
        <v>0</v>
      </c>
      <c r="BL146" s="15" t="s">
        <v>233</v>
      </c>
      <c r="BM146" s="135" t="s">
        <v>1667</v>
      </c>
    </row>
    <row r="147" spans="2:65" s="11" customFormat="1">
      <c r="B147" s="144"/>
      <c r="D147" s="138" t="s">
        <v>166</v>
      </c>
      <c r="E147" s="145" t="s">
        <v>1</v>
      </c>
      <c r="F147" s="146" t="s">
        <v>1668</v>
      </c>
      <c r="H147" s="147">
        <v>5.5</v>
      </c>
      <c r="I147" s="148"/>
      <c r="L147" s="144"/>
      <c r="M147" s="149"/>
      <c r="T147" s="150"/>
      <c r="AT147" s="145" t="s">
        <v>166</v>
      </c>
      <c r="AU147" s="145" t="s">
        <v>6</v>
      </c>
      <c r="AV147" s="11" t="s">
        <v>85</v>
      </c>
      <c r="AW147" s="11" t="s">
        <v>31</v>
      </c>
      <c r="AX147" s="11" t="s">
        <v>6</v>
      </c>
      <c r="AY147" s="145" t="s">
        <v>159</v>
      </c>
    </row>
    <row r="148" spans="2:65" s="1" customFormat="1" ht="37.9" customHeight="1">
      <c r="B148" s="122"/>
      <c r="C148" s="123" t="s">
        <v>223</v>
      </c>
      <c r="D148" s="123" t="s">
        <v>160</v>
      </c>
      <c r="E148" s="124" t="s">
        <v>1669</v>
      </c>
      <c r="F148" s="125" t="s">
        <v>1670</v>
      </c>
      <c r="G148" s="126" t="s">
        <v>163</v>
      </c>
      <c r="H148" s="127">
        <v>3</v>
      </c>
      <c r="I148" s="128"/>
      <c r="J148" s="129">
        <f>ROUND(I148*H148,0)</f>
        <v>0</v>
      </c>
      <c r="K148" s="130"/>
      <c r="L148" s="29"/>
      <c r="M148" s="131" t="s">
        <v>1</v>
      </c>
      <c r="N148" s="132" t="s">
        <v>41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233</v>
      </c>
      <c r="AT148" s="135" t="s">
        <v>160</v>
      </c>
      <c r="AU148" s="135" t="s">
        <v>6</v>
      </c>
      <c r="AY148" s="15" t="s">
        <v>159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5" t="s">
        <v>6</v>
      </c>
      <c r="BK148" s="136">
        <f>ROUND(I148*H148,0)</f>
        <v>0</v>
      </c>
      <c r="BL148" s="15" t="s">
        <v>233</v>
      </c>
      <c r="BM148" s="135" t="s">
        <v>1671</v>
      </c>
    </row>
    <row r="149" spans="2:65" s="11" customFormat="1">
      <c r="B149" s="144"/>
      <c r="D149" s="138" t="s">
        <v>166</v>
      </c>
      <c r="E149" s="145" t="s">
        <v>1</v>
      </c>
      <c r="F149" s="146" t="s">
        <v>258</v>
      </c>
      <c r="H149" s="147">
        <v>3</v>
      </c>
      <c r="I149" s="148"/>
      <c r="L149" s="144"/>
      <c r="M149" s="149"/>
      <c r="T149" s="150"/>
      <c r="AT149" s="145" t="s">
        <v>166</v>
      </c>
      <c r="AU149" s="145" t="s">
        <v>6</v>
      </c>
      <c r="AV149" s="11" t="s">
        <v>85</v>
      </c>
      <c r="AW149" s="11" t="s">
        <v>31</v>
      </c>
      <c r="AX149" s="11" t="s">
        <v>6</v>
      </c>
      <c r="AY149" s="145" t="s">
        <v>159</v>
      </c>
    </row>
    <row r="150" spans="2:65" s="1" customFormat="1" ht="16.5" customHeight="1">
      <c r="B150" s="122"/>
      <c r="C150" s="123" t="s">
        <v>227</v>
      </c>
      <c r="D150" s="123" t="s">
        <v>160</v>
      </c>
      <c r="E150" s="124" t="s">
        <v>1672</v>
      </c>
      <c r="F150" s="125" t="s">
        <v>1673</v>
      </c>
      <c r="G150" s="126" t="s">
        <v>163</v>
      </c>
      <c r="H150" s="127">
        <v>1</v>
      </c>
      <c r="I150" s="128"/>
      <c r="J150" s="129">
        <f>ROUND(I150*H150,0)</f>
        <v>0</v>
      </c>
      <c r="K150" s="130"/>
      <c r="L150" s="29"/>
      <c r="M150" s="131" t="s">
        <v>1</v>
      </c>
      <c r="N150" s="132" t="s">
        <v>41</v>
      </c>
      <c r="P150" s="133">
        <f>O150*H150</f>
        <v>0</v>
      </c>
      <c r="Q150" s="133">
        <v>8.0000000000000007E-5</v>
      </c>
      <c r="R150" s="133">
        <f>Q150*H150</f>
        <v>8.0000000000000007E-5</v>
      </c>
      <c r="S150" s="133">
        <v>0</v>
      </c>
      <c r="T150" s="134">
        <f>S150*H150</f>
        <v>0</v>
      </c>
      <c r="AR150" s="135" t="s">
        <v>233</v>
      </c>
      <c r="AT150" s="135" t="s">
        <v>160</v>
      </c>
      <c r="AU150" s="135" t="s">
        <v>6</v>
      </c>
      <c r="AY150" s="15" t="s">
        <v>159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5" t="s">
        <v>6</v>
      </c>
      <c r="BK150" s="136">
        <f>ROUND(I150*H150,0)</f>
        <v>0</v>
      </c>
      <c r="BL150" s="15" t="s">
        <v>233</v>
      </c>
      <c r="BM150" s="135" t="s">
        <v>1674</v>
      </c>
    </row>
    <row r="151" spans="2:65" s="11" customFormat="1">
      <c r="B151" s="144"/>
      <c r="D151" s="138" t="s">
        <v>166</v>
      </c>
      <c r="E151" s="145" t="s">
        <v>1</v>
      </c>
      <c r="F151" s="146" t="s">
        <v>186</v>
      </c>
      <c r="H151" s="147">
        <v>1</v>
      </c>
      <c r="I151" s="148"/>
      <c r="L151" s="144"/>
      <c r="M151" s="149"/>
      <c r="T151" s="150"/>
      <c r="AT151" s="145" t="s">
        <v>166</v>
      </c>
      <c r="AU151" s="145" t="s">
        <v>6</v>
      </c>
      <c r="AV151" s="11" t="s">
        <v>85</v>
      </c>
      <c r="AW151" s="11" t="s">
        <v>31</v>
      </c>
      <c r="AX151" s="11" t="s">
        <v>6</v>
      </c>
      <c r="AY151" s="145" t="s">
        <v>159</v>
      </c>
    </row>
    <row r="152" spans="2:65" s="1" customFormat="1" ht="16.5" customHeight="1">
      <c r="B152" s="122"/>
      <c r="C152" s="123" t="s">
        <v>233</v>
      </c>
      <c r="D152" s="123" t="s">
        <v>160</v>
      </c>
      <c r="E152" s="124" t="s">
        <v>1675</v>
      </c>
      <c r="F152" s="125" t="s">
        <v>1676</v>
      </c>
      <c r="G152" s="126" t="s">
        <v>291</v>
      </c>
      <c r="H152" s="127">
        <v>180.2</v>
      </c>
      <c r="I152" s="128"/>
      <c r="J152" s="129">
        <f>ROUND(I152*H152,0)</f>
        <v>0</v>
      </c>
      <c r="K152" s="130"/>
      <c r="L152" s="29"/>
      <c r="M152" s="131" t="s">
        <v>1</v>
      </c>
      <c r="N152" s="132" t="s">
        <v>41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233</v>
      </c>
      <c r="AT152" s="135" t="s">
        <v>160</v>
      </c>
      <c r="AU152" s="135" t="s">
        <v>6</v>
      </c>
      <c r="AY152" s="15" t="s">
        <v>159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5" t="s">
        <v>6</v>
      </c>
      <c r="BK152" s="136">
        <f>ROUND(I152*H152,0)</f>
        <v>0</v>
      </c>
      <c r="BL152" s="15" t="s">
        <v>233</v>
      </c>
      <c r="BM152" s="135" t="s">
        <v>1677</v>
      </c>
    </row>
    <row r="153" spans="2:65" s="11" customFormat="1">
      <c r="B153" s="144"/>
      <c r="D153" s="138" t="s">
        <v>166</v>
      </c>
      <c r="E153" s="145" t="s">
        <v>1</v>
      </c>
      <c r="F153" s="146" t="s">
        <v>1678</v>
      </c>
      <c r="H153" s="147">
        <v>180.2</v>
      </c>
      <c r="I153" s="148"/>
      <c r="L153" s="144"/>
      <c r="M153" s="149"/>
      <c r="T153" s="150"/>
      <c r="AT153" s="145" t="s">
        <v>166</v>
      </c>
      <c r="AU153" s="145" t="s">
        <v>6</v>
      </c>
      <c r="AV153" s="11" t="s">
        <v>85</v>
      </c>
      <c r="AW153" s="11" t="s">
        <v>31</v>
      </c>
      <c r="AX153" s="11" t="s">
        <v>6</v>
      </c>
      <c r="AY153" s="145" t="s">
        <v>159</v>
      </c>
    </row>
    <row r="154" spans="2:65" s="1" customFormat="1" ht="16.5" customHeight="1">
      <c r="B154" s="122"/>
      <c r="C154" s="123" t="s">
        <v>240</v>
      </c>
      <c r="D154" s="123" t="s">
        <v>160</v>
      </c>
      <c r="E154" s="124" t="s">
        <v>1679</v>
      </c>
      <c r="F154" s="125" t="s">
        <v>1680</v>
      </c>
      <c r="G154" s="126" t="s">
        <v>291</v>
      </c>
      <c r="H154" s="127">
        <v>11.5</v>
      </c>
      <c r="I154" s="128"/>
      <c r="J154" s="129">
        <f>ROUND(I154*H154,0)</f>
        <v>0</v>
      </c>
      <c r="K154" s="130"/>
      <c r="L154" s="29"/>
      <c r="M154" s="131" t="s">
        <v>1</v>
      </c>
      <c r="N154" s="132" t="s">
        <v>41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233</v>
      </c>
      <c r="AT154" s="135" t="s">
        <v>160</v>
      </c>
      <c r="AU154" s="135" t="s">
        <v>6</v>
      </c>
      <c r="AY154" s="15" t="s">
        <v>159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5" t="s">
        <v>6</v>
      </c>
      <c r="BK154" s="136">
        <f>ROUND(I154*H154,0)</f>
        <v>0</v>
      </c>
      <c r="BL154" s="15" t="s">
        <v>233</v>
      </c>
      <c r="BM154" s="135" t="s">
        <v>1681</v>
      </c>
    </row>
    <row r="155" spans="2:65" s="11" customFormat="1">
      <c r="B155" s="144"/>
      <c r="D155" s="138" t="s">
        <v>166</v>
      </c>
      <c r="E155" s="145" t="s">
        <v>1</v>
      </c>
      <c r="F155" s="146" t="s">
        <v>1645</v>
      </c>
      <c r="H155" s="147">
        <v>11.5</v>
      </c>
      <c r="I155" s="148"/>
      <c r="L155" s="144"/>
      <c r="M155" s="149"/>
      <c r="T155" s="150"/>
      <c r="AT155" s="145" t="s">
        <v>166</v>
      </c>
      <c r="AU155" s="145" t="s">
        <v>6</v>
      </c>
      <c r="AV155" s="11" t="s">
        <v>85</v>
      </c>
      <c r="AW155" s="11" t="s">
        <v>31</v>
      </c>
      <c r="AX155" s="11" t="s">
        <v>6</v>
      </c>
      <c r="AY155" s="145" t="s">
        <v>159</v>
      </c>
    </row>
    <row r="156" spans="2:65" s="1" customFormat="1" ht="16.5" customHeight="1">
      <c r="B156" s="122"/>
      <c r="C156" s="123" t="s">
        <v>244</v>
      </c>
      <c r="D156" s="123" t="s">
        <v>160</v>
      </c>
      <c r="E156" s="124" t="s">
        <v>1682</v>
      </c>
      <c r="F156" s="125" t="s">
        <v>1683</v>
      </c>
      <c r="G156" s="126" t="s">
        <v>555</v>
      </c>
      <c r="H156" s="127">
        <v>0.26400000000000001</v>
      </c>
      <c r="I156" s="128"/>
      <c r="J156" s="129">
        <f>ROUND(I156*H156,0)</f>
        <v>0</v>
      </c>
      <c r="K156" s="130"/>
      <c r="L156" s="29"/>
      <c r="M156" s="131" t="s">
        <v>1</v>
      </c>
      <c r="N156" s="132" t="s">
        <v>41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233</v>
      </c>
      <c r="AT156" s="135" t="s">
        <v>160</v>
      </c>
      <c r="AU156" s="135" t="s">
        <v>6</v>
      </c>
      <c r="AY156" s="15" t="s">
        <v>159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5" t="s">
        <v>6</v>
      </c>
      <c r="BK156" s="136">
        <f>ROUND(I156*H156,0)</f>
        <v>0</v>
      </c>
      <c r="BL156" s="15" t="s">
        <v>233</v>
      </c>
      <c r="BM156" s="135" t="s">
        <v>1684</v>
      </c>
    </row>
    <row r="157" spans="2:65" s="9" customFormat="1" ht="25.9" customHeight="1">
      <c r="B157" s="112"/>
      <c r="D157" s="113" t="s">
        <v>75</v>
      </c>
      <c r="E157" s="114" t="s">
        <v>1685</v>
      </c>
      <c r="F157" s="114" t="s">
        <v>1686</v>
      </c>
      <c r="I157" s="115"/>
      <c r="J157" s="116">
        <f>BK157</f>
        <v>0</v>
      </c>
      <c r="L157" s="112"/>
      <c r="M157" s="117"/>
      <c r="P157" s="118">
        <f>SUM(P158:P269)</f>
        <v>0</v>
      </c>
      <c r="R157" s="118">
        <f>SUM(R158:R269)</f>
        <v>0.31884299999999999</v>
      </c>
      <c r="T157" s="119">
        <f>SUM(T158:T269)</f>
        <v>0</v>
      </c>
      <c r="AR157" s="113" t="s">
        <v>176</v>
      </c>
      <c r="AT157" s="120" t="s">
        <v>75</v>
      </c>
      <c r="AU157" s="120" t="s">
        <v>76</v>
      </c>
      <c r="AY157" s="113" t="s">
        <v>159</v>
      </c>
      <c r="BK157" s="121">
        <f>SUM(BK158:BK269)</f>
        <v>0</v>
      </c>
    </row>
    <row r="158" spans="2:65" s="1" customFormat="1" ht="16.5" customHeight="1">
      <c r="B158" s="122"/>
      <c r="C158" s="123" t="s">
        <v>249</v>
      </c>
      <c r="D158" s="123" t="s">
        <v>160</v>
      </c>
      <c r="E158" s="124" t="s">
        <v>1687</v>
      </c>
      <c r="F158" s="125" t="s">
        <v>1688</v>
      </c>
      <c r="G158" s="126" t="s">
        <v>163</v>
      </c>
      <c r="H158" s="127">
        <v>1</v>
      </c>
      <c r="I158" s="128"/>
      <c r="J158" s="129">
        <f>ROUND(I158*H158,0)</f>
        <v>0</v>
      </c>
      <c r="K158" s="130"/>
      <c r="L158" s="29"/>
      <c r="M158" s="131" t="s">
        <v>1</v>
      </c>
      <c r="N158" s="132" t="s">
        <v>41</v>
      </c>
      <c r="P158" s="133">
        <f>O158*H158</f>
        <v>0</v>
      </c>
      <c r="Q158" s="133">
        <v>7.2000000000000005E-4</v>
      </c>
      <c r="R158" s="133">
        <f>Q158*H158</f>
        <v>7.2000000000000005E-4</v>
      </c>
      <c r="S158" s="133">
        <v>0</v>
      </c>
      <c r="T158" s="134">
        <f>S158*H158</f>
        <v>0</v>
      </c>
      <c r="AR158" s="135" t="s">
        <v>233</v>
      </c>
      <c r="AT158" s="135" t="s">
        <v>160</v>
      </c>
      <c r="AU158" s="135" t="s">
        <v>6</v>
      </c>
      <c r="AY158" s="15" t="s">
        <v>159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5" t="s">
        <v>6</v>
      </c>
      <c r="BK158" s="136">
        <f>ROUND(I158*H158,0)</f>
        <v>0</v>
      </c>
      <c r="BL158" s="15" t="s">
        <v>233</v>
      </c>
      <c r="BM158" s="135" t="s">
        <v>1689</v>
      </c>
    </row>
    <row r="159" spans="2:65" s="1" customFormat="1" ht="19.5">
      <c r="B159" s="29"/>
      <c r="D159" s="138" t="s">
        <v>303</v>
      </c>
      <c r="F159" s="158" t="s">
        <v>1690</v>
      </c>
      <c r="I159" s="159"/>
      <c r="L159" s="29"/>
      <c r="M159" s="160"/>
      <c r="T159" s="50"/>
      <c r="AT159" s="15" t="s">
        <v>303</v>
      </c>
      <c r="AU159" s="15" t="s">
        <v>6</v>
      </c>
    </row>
    <row r="160" spans="2:65" s="11" customFormat="1">
      <c r="B160" s="144"/>
      <c r="D160" s="138" t="s">
        <v>166</v>
      </c>
      <c r="E160" s="145" t="s">
        <v>1</v>
      </c>
      <c r="F160" s="146" t="s">
        <v>186</v>
      </c>
      <c r="H160" s="147">
        <v>1</v>
      </c>
      <c r="I160" s="148"/>
      <c r="L160" s="144"/>
      <c r="M160" s="149"/>
      <c r="T160" s="150"/>
      <c r="AT160" s="145" t="s">
        <v>166</v>
      </c>
      <c r="AU160" s="145" t="s">
        <v>6</v>
      </c>
      <c r="AV160" s="11" t="s">
        <v>85</v>
      </c>
      <c r="AW160" s="11" t="s">
        <v>31</v>
      </c>
      <c r="AX160" s="11" t="s">
        <v>6</v>
      </c>
      <c r="AY160" s="145" t="s">
        <v>159</v>
      </c>
    </row>
    <row r="161" spans="2:65" s="1" customFormat="1" ht="16.5" customHeight="1">
      <c r="B161" s="122"/>
      <c r="C161" s="123" t="s">
        <v>254</v>
      </c>
      <c r="D161" s="123" t="s">
        <v>160</v>
      </c>
      <c r="E161" s="124" t="s">
        <v>1691</v>
      </c>
      <c r="F161" s="125" t="s">
        <v>1692</v>
      </c>
      <c r="G161" s="126" t="s">
        <v>163</v>
      </c>
      <c r="H161" s="127">
        <v>1</v>
      </c>
      <c r="I161" s="128"/>
      <c r="J161" s="129">
        <f>ROUND(I161*H161,0)</f>
        <v>0</v>
      </c>
      <c r="K161" s="130"/>
      <c r="L161" s="29"/>
      <c r="M161" s="131" t="s">
        <v>1</v>
      </c>
      <c r="N161" s="132" t="s">
        <v>41</v>
      </c>
      <c r="P161" s="133">
        <f>O161*H161</f>
        <v>0</v>
      </c>
      <c r="Q161" s="133">
        <v>5.1999999999999995E-4</v>
      </c>
      <c r="R161" s="133">
        <f>Q161*H161</f>
        <v>5.1999999999999995E-4</v>
      </c>
      <c r="S161" s="133">
        <v>0</v>
      </c>
      <c r="T161" s="134">
        <f>S161*H161</f>
        <v>0</v>
      </c>
      <c r="AR161" s="135" t="s">
        <v>233</v>
      </c>
      <c r="AT161" s="135" t="s">
        <v>160</v>
      </c>
      <c r="AU161" s="135" t="s">
        <v>6</v>
      </c>
      <c r="AY161" s="15" t="s">
        <v>159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5" t="s">
        <v>6</v>
      </c>
      <c r="BK161" s="136">
        <f>ROUND(I161*H161,0)</f>
        <v>0</v>
      </c>
      <c r="BL161" s="15" t="s">
        <v>233</v>
      </c>
      <c r="BM161" s="135" t="s">
        <v>1693</v>
      </c>
    </row>
    <row r="162" spans="2:65" s="1" customFormat="1" ht="19.5">
      <c r="B162" s="29"/>
      <c r="D162" s="138" t="s">
        <v>303</v>
      </c>
      <c r="F162" s="158" t="s">
        <v>1694</v>
      </c>
      <c r="I162" s="159"/>
      <c r="L162" s="29"/>
      <c r="M162" s="160"/>
      <c r="T162" s="50"/>
      <c r="AT162" s="15" t="s">
        <v>303</v>
      </c>
      <c r="AU162" s="15" t="s">
        <v>6</v>
      </c>
    </row>
    <row r="163" spans="2:65" s="11" customFormat="1">
      <c r="B163" s="144"/>
      <c r="D163" s="138" t="s">
        <v>166</v>
      </c>
      <c r="E163" s="145" t="s">
        <v>1</v>
      </c>
      <c r="F163" s="146" t="s">
        <v>186</v>
      </c>
      <c r="H163" s="147">
        <v>1</v>
      </c>
      <c r="I163" s="148"/>
      <c r="L163" s="144"/>
      <c r="M163" s="149"/>
      <c r="T163" s="150"/>
      <c r="AT163" s="145" t="s">
        <v>166</v>
      </c>
      <c r="AU163" s="145" t="s">
        <v>6</v>
      </c>
      <c r="AV163" s="11" t="s">
        <v>85</v>
      </c>
      <c r="AW163" s="11" t="s">
        <v>31</v>
      </c>
      <c r="AX163" s="11" t="s">
        <v>6</v>
      </c>
      <c r="AY163" s="145" t="s">
        <v>159</v>
      </c>
    </row>
    <row r="164" spans="2:65" s="1" customFormat="1" ht="16.5" customHeight="1">
      <c r="B164" s="122"/>
      <c r="C164" s="123" t="s">
        <v>7</v>
      </c>
      <c r="D164" s="123" t="s">
        <v>160</v>
      </c>
      <c r="E164" s="124" t="s">
        <v>1695</v>
      </c>
      <c r="F164" s="125" t="s">
        <v>1696</v>
      </c>
      <c r="G164" s="126" t="s">
        <v>163</v>
      </c>
      <c r="H164" s="127">
        <v>1</v>
      </c>
      <c r="I164" s="128"/>
      <c r="J164" s="129">
        <f>ROUND(I164*H164,0)</f>
        <v>0</v>
      </c>
      <c r="K164" s="130"/>
      <c r="L164" s="29"/>
      <c r="M164" s="131" t="s">
        <v>1</v>
      </c>
      <c r="N164" s="132" t="s">
        <v>41</v>
      </c>
      <c r="P164" s="133">
        <f>O164*H164</f>
        <v>0</v>
      </c>
      <c r="Q164" s="133">
        <v>7.2000000000000005E-4</v>
      </c>
      <c r="R164" s="133">
        <f>Q164*H164</f>
        <v>7.2000000000000005E-4</v>
      </c>
      <c r="S164" s="133">
        <v>0</v>
      </c>
      <c r="T164" s="134">
        <f>S164*H164</f>
        <v>0</v>
      </c>
      <c r="AR164" s="135" t="s">
        <v>233</v>
      </c>
      <c r="AT164" s="135" t="s">
        <v>160</v>
      </c>
      <c r="AU164" s="135" t="s">
        <v>6</v>
      </c>
      <c r="AY164" s="15" t="s">
        <v>159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5" t="s">
        <v>6</v>
      </c>
      <c r="BK164" s="136">
        <f>ROUND(I164*H164,0)</f>
        <v>0</v>
      </c>
      <c r="BL164" s="15" t="s">
        <v>233</v>
      </c>
      <c r="BM164" s="135" t="s">
        <v>1697</v>
      </c>
    </row>
    <row r="165" spans="2:65" s="1" customFormat="1" ht="19.5">
      <c r="B165" s="29"/>
      <c r="D165" s="138" t="s">
        <v>303</v>
      </c>
      <c r="F165" s="158" t="s">
        <v>1690</v>
      </c>
      <c r="I165" s="159"/>
      <c r="L165" s="29"/>
      <c r="M165" s="160"/>
      <c r="T165" s="50"/>
      <c r="AT165" s="15" t="s">
        <v>303</v>
      </c>
      <c r="AU165" s="15" t="s">
        <v>6</v>
      </c>
    </row>
    <row r="166" spans="2:65" s="11" customFormat="1">
      <c r="B166" s="144"/>
      <c r="D166" s="138" t="s">
        <v>166</v>
      </c>
      <c r="E166" s="145" t="s">
        <v>1</v>
      </c>
      <c r="F166" s="146" t="s">
        <v>186</v>
      </c>
      <c r="H166" s="147">
        <v>1</v>
      </c>
      <c r="I166" s="148"/>
      <c r="L166" s="144"/>
      <c r="M166" s="149"/>
      <c r="T166" s="150"/>
      <c r="AT166" s="145" t="s">
        <v>166</v>
      </c>
      <c r="AU166" s="145" t="s">
        <v>6</v>
      </c>
      <c r="AV166" s="11" t="s">
        <v>85</v>
      </c>
      <c r="AW166" s="11" t="s">
        <v>31</v>
      </c>
      <c r="AX166" s="11" t="s">
        <v>6</v>
      </c>
      <c r="AY166" s="145" t="s">
        <v>159</v>
      </c>
    </row>
    <row r="167" spans="2:65" s="1" customFormat="1" ht="16.5" customHeight="1">
      <c r="B167" s="122"/>
      <c r="C167" s="123" t="s">
        <v>263</v>
      </c>
      <c r="D167" s="123" t="s">
        <v>160</v>
      </c>
      <c r="E167" s="124" t="s">
        <v>1698</v>
      </c>
      <c r="F167" s="125" t="s">
        <v>1699</v>
      </c>
      <c r="G167" s="126" t="s">
        <v>163</v>
      </c>
      <c r="H167" s="127">
        <v>1</v>
      </c>
      <c r="I167" s="128"/>
      <c r="J167" s="129">
        <f>ROUND(I167*H167,0)</f>
        <v>0</v>
      </c>
      <c r="K167" s="130"/>
      <c r="L167" s="29"/>
      <c r="M167" s="131" t="s">
        <v>1</v>
      </c>
      <c r="N167" s="132" t="s">
        <v>41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233</v>
      </c>
      <c r="AT167" s="135" t="s">
        <v>160</v>
      </c>
      <c r="AU167" s="135" t="s">
        <v>6</v>
      </c>
      <c r="AY167" s="15" t="s">
        <v>159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5" t="s">
        <v>6</v>
      </c>
      <c r="BK167" s="136">
        <f>ROUND(I167*H167,0)</f>
        <v>0</v>
      </c>
      <c r="BL167" s="15" t="s">
        <v>233</v>
      </c>
      <c r="BM167" s="135" t="s">
        <v>1700</v>
      </c>
    </row>
    <row r="168" spans="2:65" s="1" customFormat="1" ht="19.5">
      <c r="B168" s="29"/>
      <c r="D168" s="138" t="s">
        <v>303</v>
      </c>
      <c r="F168" s="158" t="s">
        <v>1690</v>
      </c>
      <c r="I168" s="159"/>
      <c r="L168" s="29"/>
      <c r="M168" s="160"/>
      <c r="T168" s="50"/>
      <c r="AT168" s="15" t="s">
        <v>303</v>
      </c>
      <c r="AU168" s="15" t="s">
        <v>6</v>
      </c>
    </row>
    <row r="169" spans="2:65" s="11" customFormat="1">
      <c r="B169" s="144"/>
      <c r="D169" s="138" t="s">
        <v>166</v>
      </c>
      <c r="E169" s="145" t="s">
        <v>1</v>
      </c>
      <c r="F169" s="146" t="s">
        <v>186</v>
      </c>
      <c r="H169" s="147">
        <v>1</v>
      </c>
      <c r="I169" s="148"/>
      <c r="L169" s="144"/>
      <c r="M169" s="149"/>
      <c r="T169" s="150"/>
      <c r="AT169" s="145" t="s">
        <v>166</v>
      </c>
      <c r="AU169" s="145" t="s">
        <v>6</v>
      </c>
      <c r="AV169" s="11" t="s">
        <v>85</v>
      </c>
      <c r="AW169" s="11" t="s">
        <v>31</v>
      </c>
      <c r="AX169" s="11" t="s">
        <v>6</v>
      </c>
      <c r="AY169" s="145" t="s">
        <v>159</v>
      </c>
    </row>
    <row r="170" spans="2:65" s="1" customFormat="1" ht="16.5" customHeight="1">
      <c r="B170" s="122"/>
      <c r="C170" s="123" t="s">
        <v>268</v>
      </c>
      <c r="D170" s="123" t="s">
        <v>160</v>
      </c>
      <c r="E170" s="124" t="s">
        <v>1701</v>
      </c>
      <c r="F170" s="125" t="s">
        <v>1702</v>
      </c>
      <c r="G170" s="126" t="s">
        <v>163</v>
      </c>
      <c r="H170" s="127">
        <v>1</v>
      </c>
      <c r="I170" s="128"/>
      <c r="J170" s="129">
        <f>ROUND(I170*H170,0)</f>
        <v>0</v>
      </c>
      <c r="K170" s="130"/>
      <c r="L170" s="29"/>
      <c r="M170" s="131" t="s">
        <v>1</v>
      </c>
      <c r="N170" s="132" t="s">
        <v>41</v>
      </c>
      <c r="P170" s="133">
        <f>O170*H170</f>
        <v>0</v>
      </c>
      <c r="Q170" s="133">
        <v>1.2E-4</v>
      </c>
      <c r="R170" s="133">
        <f>Q170*H170</f>
        <v>1.2E-4</v>
      </c>
      <c r="S170" s="133">
        <v>0</v>
      </c>
      <c r="T170" s="134">
        <f>S170*H170</f>
        <v>0</v>
      </c>
      <c r="AR170" s="135" t="s">
        <v>233</v>
      </c>
      <c r="AT170" s="135" t="s">
        <v>160</v>
      </c>
      <c r="AU170" s="135" t="s">
        <v>6</v>
      </c>
      <c r="AY170" s="15" t="s">
        <v>159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5" t="s">
        <v>6</v>
      </c>
      <c r="BK170" s="136">
        <f>ROUND(I170*H170,0)</f>
        <v>0</v>
      </c>
      <c r="BL170" s="15" t="s">
        <v>233</v>
      </c>
      <c r="BM170" s="135" t="s">
        <v>1703</v>
      </c>
    </row>
    <row r="171" spans="2:65" s="1" customFormat="1" ht="19.5">
      <c r="B171" s="29"/>
      <c r="D171" s="138" t="s">
        <v>303</v>
      </c>
      <c r="F171" s="158" t="s">
        <v>1704</v>
      </c>
      <c r="I171" s="159"/>
      <c r="L171" s="29"/>
      <c r="M171" s="160"/>
      <c r="T171" s="50"/>
      <c r="AT171" s="15" t="s">
        <v>303</v>
      </c>
      <c r="AU171" s="15" t="s">
        <v>6</v>
      </c>
    </row>
    <row r="172" spans="2:65" s="11" customFormat="1">
      <c r="B172" s="144"/>
      <c r="D172" s="138" t="s">
        <v>166</v>
      </c>
      <c r="E172" s="145" t="s">
        <v>1</v>
      </c>
      <c r="F172" s="146" t="s">
        <v>186</v>
      </c>
      <c r="H172" s="147">
        <v>1</v>
      </c>
      <c r="I172" s="148"/>
      <c r="L172" s="144"/>
      <c r="M172" s="149"/>
      <c r="T172" s="150"/>
      <c r="AT172" s="145" t="s">
        <v>166</v>
      </c>
      <c r="AU172" s="145" t="s">
        <v>6</v>
      </c>
      <c r="AV172" s="11" t="s">
        <v>85</v>
      </c>
      <c r="AW172" s="11" t="s">
        <v>31</v>
      </c>
      <c r="AX172" s="11" t="s">
        <v>6</v>
      </c>
      <c r="AY172" s="145" t="s">
        <v>159</v>
      </c>
    </row>
    <row r="173" spans="2:65" s="1" customFormat="1" ht="21.75" customHeight="1">
      <c r="B173" s="122"/>
      <c r="C173" s="123" t="s">
        <v>272</v>
      </c>
      <c r="D173" s="123" t="s">
        <v>160</v>
      </c>
      <c r="E173" s="124" t="s">
        <v>1705</v>
      </c>
      <c r="F173" s="125" t="s">
        <v>1706</v>
      </c>
      <c r="G173" s="126" t="s">
        <v>184</v>
      </c>
      <c r="H173" s="127">
        <v>1</v>
      </c>
      <c r="I173" s="128"/>
      <c r="J173" s="129">
        <f>ROUND(I173*H173,0)</f>
        <v>0</v>
      </c>
      <c r="K173" s="130"/>
      <c r="L173" s="29"/>
      <c r="M173" s="131" t="s">
        <v>1</v>
      </c>
      <c r="N173" s="132" t="s">
        <v>41</v>
      </c>
      <c r="P173" s="133">
        <f>O173*H173</f>
        <v>0</v>
      </c>
      <c r="Q173" s="133">
        <v>4.5799999999999999E-3</v>
      </c>
      <c r="R173" s="133">
        <f>Q173*H173</f>
        <v>4.5799999999999999E-3</v>
      </c>
      <c r="S173" s="133">
        <v>0</v>
      </c>
      <c r="T173" s="134">
        <f>S173*H173</f>
        <v>0</v>
      </c>
      <c r="AR173" s="135" t="s">
        <v>233</v>
      </c>
      <c r="AT173" s="135" t="s">
        <v>160</v>
      </c>
      <c r="AU173" s="135" t="s">
        <v>6</v>
      </c>
      <c r="AY173" s="15" t="s">
        <v>159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5" t="s">
        <v>6</v>
      </c>
      <c r="BK173" s="136">
        <f>ROUND(I173*H173,0)</f>
        <v>0</v>
      </c>
      <c r="BL173" s="15" t="s">
        <v>233</v>
      </c>
      <c r="BM173" s="135" t="s">
        <v>1707</v>
      </c>
    </row>
    <row r="174" spans="2:65" s="1" customFormat="1" ht="19.5">
      <c r="B174" s="29"/>
      <c r="D174" s="138" t="s">
        <v>303</v>
      </c>
      <c r="F174" s="158" t="s">
        <v>1704</v>
      </c>
      <c r="I174" s="159"/>
      <c r="L174" s="29"/>
      <c r="M174" s="160"/>
      <c r="T174" s="50"/>
      <c r="AT174" s="15" t="s">
        <v>303</v>
      </c>
      <c r="AU174" s="15" t="s">
        <v>6</v>
      </c>
    </row>
    <row r="175" spans="2:65" s="11" customFormat="1">
      <c r="B175" s="144"/>
      <c r="D175" s="138" t="s">
        <v>166</v>
      </c>
      <c r="E175" s="145" t="s">
        <v>1</v>
      </c>
      <c r="F175" s="146" t="s">
        <v>186</v>
      </c>
      <c r="H175" s="147">
        <v>1</v>
      </c>
      <c r="I175" s="148"/>
      <c r="L175" s="144"/>
      <c r="M175" s="149"/>
      <c r="T175" s="150"/>
      <c r="AT175" s="145" t="s">
        <v>166</v>
      </c>
      <c r="AU175" s="145" t="s">
        <v>6</v>
      </c>
      <c r="AV175" s="11" t="s">
        <v>85</v>
      </c>
      <c r="AW175" s="11" t="s">
        <v>31</v>
      </c>
      <c r="AX175" s="11" t="s">
        <v>6</v>
      </c>
      <c r="AY175" s="145" t="s">
        <v>159</v>
      </c>
    </row>
    <row r="176" spans="2:65" s="1" customFormat="1" ht="16.5" customHeight="1">
      <c r="B176" s="122"/>
      <c r="C176" s="123" t="s">
        <v>276</v>
      </c>
      <c r="D176" s="123" t="s">
        <v>160</v>
      </c>
      <c r="E176" s="124" t="s">
        <v>1708</v>
      </c>
      <c r="F176" s="125" t="s">
        <v>1709</v>
      </c>
      <c r="G176" s="126" t="s">
        <v>184</v>
      </c>
      <c r="H176" s="127">
        <v>1</v>
      </c>
      <c r="I176" s="128"/>
      <c r="J176" s="129">
        <f>ROUND(I176*H176,0)</f>
        <v>0</v>
      </c>
      <c r="K176" s="130"/>
      <c r="L176" s="29"/>
      <c r="M176" s="131" t="s">
        <v>1</v>
      </c>
      <c r="N176" s="132" t="s">
        <v>41</v>
      </c>
      <c r="P176" s="133">
        <f>O176*H176</f>
        <v>0</v>
      </c>
      <c r="Q176" s="133">
        <v>8.9999999999999998E-4</v>
      </c>
      <c r="R176" s="133">
        <f>Q176*H176</f>
        <v>8.9999999999999998E-4</v>
      </c>
      <c r="S176" s="133">
        <v>0</v>
      </c>
      <c r="T176" s="134">
        <f>S176*H176</f>
        <v>0</v>
      </c>
      <c r="AR176" s="135" t="s">
        <v>233</v>
      </c>
      <c r="AT176" s="135" t="s">
        <v>160</v>
      </c>
      <c r="AU176" s="135" t="s">
        <v>6</v>
      </c>
      <c r="AY176" s="15" t="s">
        <v>159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5" t="s">
        <v>6</v>
      </c>
      <c r="BK176" s="136">
        <f>ROUND(I176*H176,0)</f>
        <v>0</v>
      </c>
      <c r="BL176" s="15" t="s">
        <v>233</v>
      </c>
      <c r="BM176" s="135" t="s">
        <v>1710</v>
      </c>
    </row>
    <row r="177" spans="2:65" s="11" customFormat="1">
      <c r="B177" s="144"/>
      <c r="D177" s="138" t="s">
        <v>166</v>
      </c>
      <c r="E177" s="145" t="s">
        <v>1</v>
      </c>
      <c r="F177" s="146" t="s">
        <v>186</v>
      </c>
      <c r="H177" s="147">
        <v>1</v>
      </c>
      <c r="I177" s="148"/>
      <c r="L177" s="144"/>
      <c r="M177" s="149"/>
      <c r="T177" s="150"/>
      <c r="AT177" s="145" t="s">
        <v>166</v>
      </c>
      <c r="AU177" s="145" t="s">
        <v>6</v>
      </c>
      <c r="AV177" s="11" t="s">
        <v>85</v>
      </c>
      <c r="AW177" s="11" t="s">
        <v>31</v>
      </c>
      <c r="AX177" s="11" t="s">
        <v>6</v>
      </c>
      <c r="AY177" s="145" t="s">
        <v>159</v>
      </c>
    </row>
    <row r="178" spans="2:65" s="1" customFormat="1" ht="16.5" customHeight="1">
      <c r="B178" s="122"/>
      <c r="C178" s="123" t="s">
        <v>280</v>
      </c>
      <c r="D178" s="123" t="s">
        <v>160</v>
      </c>
      <c r="E178" s="124" t="s">
        <v>1687</v>
      </c>
      <c r="F178" s="125" t="s">
        <v>1688</v>
      </c>
      <c r="G178" s="126" t="s">
        <v>163</v>
      </c>
      <c r="H178" s="127">
        <v>1</v>
      </c>
      <c r="I178" s="128"/>
      <c r="J178" s="129">
        <f>ROUND(I178*H178,0)</f>
        <v>0</v>
      </c>
      <c r="K178" s="130"/>
      <c r="L178" s="29"/>
      <c r="M178" s="131" t="s">
        <v>1</v>
      </c>
      <c r="N178" s="132" t="s">
        <v>41</v>
      </c>
      <c r="P178" s="133">
        <f>O178*H178</f>
        <v>0</v>
      </c>
      <c r="Q178" s="133">
        <v>7.2000000000000005E-4</v>
      </c>
      <c r="R178" s="133">
        <f>Q178*H178</f>
        <v>7.2000000000000005E-4</v>
      </c>
      <c r="S178" s="133">
        <v>0</v>
      </c>
      <c r="T178" s="134">
        <f>S178*H178</f>
        <v>0</v>
      </c>
      <c r="AR178" s="135" t="s">
        <v>233</v>
      </c>
      <c r="AT178" s="135" t="s">
        <v>160</v>
      </c>
      <c r="AU178" s="135" t="s">
        <v>6</v>
      </c>
      <c r="AY178" s="15" t="s">
        <v>159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6</v>
      </c>
      <c r="BK178" s="136">
        <f>ROUND(I178*H178,0)</f>
        <v>0</v>
      </c>
      <c r="BL178" s="15" t="s">
        <v>233</v>
      </c>
      <c r="BM178" s="135" t="s">
        <v>1711</v>
      </c>
    </row>
    <row r="179" spans="2:65" s="1" customFormat="1" ht="19.5">
      <c r="B179" s="29"/>
      <c r="D179" s="138" t="s">
        <v>303</v>
      </c>
      <c r="F179" s="158" t="s">
        <v>1712</v>
      </c>
      <c r="I179" s="159"/>
      <c r="L179" s="29"/>
      <c r="M179" s="160"/>
      <c r="T179" s="50"/>
      <c r="AT179" s="15" t="s">
        <v>303</v>
      </c>
      <c r="AU179" s="15" t="s">
        <v>6</v>
      </c>
    </row>
    <row r="180" spans="2:65" s="11" customFormat="1">
      <c r="B180" s="144"/>
      <c r="D180" s="138" t="s">
        <v>166</v>
      </c>
      <c r="E180" s="145" t="s">
        <v>1</v>
      </c>
      <c r="F180" s="146" t="s">
        <v>186</v>
      </c>
      <c r="H180" s="147">
        <v>1</v>
      </c>
      <c r="I180" s="148"/>
      <c r="L180" s="144"/>
      <c r="M180" s="149"/>
      <c r="T180" s="150"/>
      <c r="AT180" s="145" t="s">
        <v>166</v>
      </c>
      <c r="AU180" s="145" t="s">
        <v>6</v>
      </c>
      <c r="AV180" s="11" t="s">
        <v>85</v>
      </c>
      <c r="AW180" s="11" t="s">
        <v>31</v>
      </c>
      <c r="AX180" s="11" t="s">
        <v>6</v>
      </c>
      <c r="AY180" s="145" t="s">
        <v>159</v>
      </c>
    </row>
    <row r="181" spans="2:65" s="1" customFormat="1" ht="16.5" customHeight="1">
      <c r="B181" s="122"/>
      <c r="C181" s="123" t="s">
        <v>284</v>
      </c>
      <c r="D181" s="123" t="s">
        <v>160</v>
      </c>
      <c r="E181" s="124" t="s">
        <v>1713</v>
      </c>
      <c r="F181" s="125" t="s">
        <v>1714</v>
      </c>
      <c r="G181" s="126" t="s">
        <v>163</v>
      </c>
      <c r="H181" s="127">
        <v>1</v>
      </c>
      <c r="I181" s="128"/>
      <c r="J181" s="129">
        <f>ROUND(I181*H181,0)</f>
        <v>0</v>
      </c>
      <c r="K181" s="130"/>
      <c r="L181" s="29"/>
      <c r="M181" s="131" t="s">
        <v>1</v>
      </c>
      <c r="N181" s="132" t="s">
        <v>41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233</v>
      </c>
      <c r="AT181" s="135" t="s">
        <v>160</v>
      </c>
      <c r="AU181" s="135" t="s">
        <v>6</v>
      </c>
      <c r="AY181" s="15" t="s">
        <v>159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5" t="s">
        <v>6</v>
      </c>
      <c r="BK181" s="136">
        <f>ROUND(I181*H181,0)</f>
        <v>0</v>
      </c>
      <c r="BL181" s="15" t="s">
        <v>233</v>
      </c>
      <c r="BM181" s="135" t="s">
        <v>1715</v>
      </c>
    </row>
    <row r="182" spans="2:65" s="1" customFormat="1" ht="19.5">
      <c r="B182" s="29"/>
      <c r="D182" s="138" t="s">
        <v>303</v>
      </c>
      <c r="F182" s="158" t="s">
        <v>1712</v>
      </c>
      <c r="I182" s="159"/>
      <c r="L182" s="29"/>
      <c r="M182" s="160"/>
      <c r="T182" s="50"/>
      <c r="AT182" s="15" t="s">
        <v>303</v>
      </c>
      <c r="AU182" s="15" t="s">
        <v>6</v>
      </c>
    </row>
    <row r="183" spans="2:65" s="11" customFormat="1">
      <c r="B183" s="144"/>
      <c r="D183" s="138" t="s">
        <v>166</v>
      </c>
      <c r="E183" s="145" t="s">
        <v>1</v>
      </c>
      <c r="F183" s="146" t="s">
        <v>186</v>
      </c>
      <c r="H183" s="147">
        <v>1</v>
      </c>
      <c r="I183" s="148"/>
      <c r="L183" s="144"/>
      <c r="M183" s="149"/>
      <c r="T183" s="150"/>
      <c r="AT183" s="145" t="s">
        <v>166</v>
      </c>
      <c r="AU183" s="145" t="s">
        <v>6</v>
      </c>
      <c r="AV183" s="11" t="s">
        <v>85</v>
      </c>
      <c r="AW183" s="11" t="s">
        <v>31</v>
      </c>
      <c r="AX183" s="11" t="s">
        <v>6</v>
      </c>
      <c r="AY183" s="145" t="s">
        <v>159</v>
      </c>
    </row>
    <row r="184" spans="2:65" s="1" customFormat="1" ht="16.5" customHeight="1">
      <c r="B184" s="122"/>
      <c r="C184" s="123" t="s">
        <v>288</v>
      </c>
      <c r="D184" s="123" t="s">
        <v>160</v>
      </c>
      <c r="E184" s="124" t="s">
        <v>1701</v>
      </c>
      <c r="F184" s="125" t="s">
        <v>1702</v>
      </c>
      <c r="G184" s="126" t="s">
        <v>163</v>
      </c>
      <c r="H184" s="127">
        <v>1</v>
      </c>
      <c r="I184" s="128"/>
      <c r="J184" s="129">
        <f>ROUND(I184*H184,0)</f>
        <v>0</v>
      </c>
      <c r="K184" s="130"/>
      <c r="L184" s="29"/>
      <c r="M184" s="131" t="s">
        <v>1</v>
      </c>
      <c r="N184" s="132" t="s">
        <v>41</v>
      </c>
      <c r="P184" s="133">
        <f>O184*H184</f>
        <v>0</v>
      </c>
      <c r="Q184" s="133">
        <v>1.2E-4</v>
      </c>
      <c r="R184" s="133">
        <f>Q184*H184</f>
        <v>1.2E-4</v>
      </c>
      <c r="S184" s="133">
        <v>0</v>
      </c>
      <c r="T184" s="134">
        <f>S184*H184</f>
        <v>0</v>
      </c>
      <c r="AR184" s="135" t="s">
        <v>233</v>
      </c>
      <c r="AT184" s="135" t="s">
        <v>160</v>
      </c>
      <c r="AU184" s="135" t="s">
        <v>6</v>
      </c>
      <c r="AY184" s="15" t="s">
        <v>159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5" t="s">
        <v>6</v>
      </c>
      <c r="BK184" s="136">
        <f>ROUND(I184*H184,0)</f>
        <v>0</v>
      </c>
      <c r="BL184" s="15" t="s">
        <v>233</v>
      </c>
      <c r="BM184" s="135" t="s">
        <v>1716</v>
      </c>
    </row>
    <row r="185" spans="2:65" s="1" customFormat="1" ht="19.5">
      <c r="B185" s="29"/>
      <c r="D185" s="138" t="s">
        <v>303</v>
      </c>
      <c r="F185" s="158" t="s">
        <v>1712</v>
      </c>
      <c r="I185" s="159"/>
      <c r="L185" s="29"/>
      <c r="M185" s="160"/>
      <c r="T185" s="50"/>
      <c r="AT185" s="15" t="s">
        <v>303</v>
      </c>
      <c r="AU185" s="15" t="s">
        <v>6</v>
      </c>
    </row>
    <row r="186" spans="2:65" s="11" customFormat="1">
      <c r="B186" s="144"/>
      <c r="D186" s="138" t="s">
        <v>166</v>
      </c>
      <c r="E186" s="145" t="s">
        <v>1</v>
      </c>
      <c r="F186" s="146" t="s">
        <v>186</v>
      </c>
      <c r="H186" s="147">
        <v>1</v>
      </c>
      <c r="I186" s="148"/>
      <c r="L186" s="144"/>
      <c r="M186" s="149"/>
      <c r="T186" s="150"/>
      <c r="AT186" s="145" t="s">
        <v>166</v>
      </c>
      <c r="AU186" s="145" t="s">
        <v>6</v>
      </c>
      <c r="AV186" s="11" t="s">
        <v>85</v>
      </c>
      <c r="AW186" s="11" t="s">
        <v>31</v>
      </c>
      <c r="AX186" s="11" t="s">
        <v>6</v>
      </c>
      <c r="AY186" s="145" t="s">
        <v>159</v>
      </c>
    </row>
    <row r="187" spans="2:65" s="1" customFormat="1" ht="21.75" customHeight="1">
      <c r="B187" s="122"/>
      <c r="C187" s="123" t="s">
        <v>295</v>
      </c>
      <c r="D187" s="123" t="s">
        <v>160</v>
      </c>
      <c r="E187" s="124" t="s">
        <v>1717</v>
      </c>
      <c r="F187" s="125" t="s">
        <v>1718</v>
      </c>
      <c r="G187" s="126" t="s">
        <v>184</v>
      </c>
      <c r="H187" s="127">
        <v>1</v>
      </c>
      <c r="I187" s="128"/>
      <c r="J187" s="129">
        <f>ROUND(I187*H187,0)</f>
        <v>0</v>
      </c>
      <c r="K187" s="130"/>
      <c r="L187" s="29"/>
      <c r="M187" s="131" t="s">
        <v>1</v>
      </c>
      <c r="N187" s="132" t="s">
        <v>41</v>
      </c>
      <c r="P187" s="133">
        <f>O187*H187</f>
        <v>0</v>
      </c>
      <c r="Q187" s="133">
        <v>1.8799999999999999E-3</v>
      </c>
      <c r="R187" s="133">
        <f>Q187*H187</f>
        <v>1.8799999999999999E-3</v>
      </c>
      <c r="S187" s="133">
        <v>0</v>
      </c>
      <c r="T187" s="134">
        <f>S187*H187</f>
        <v>0</v>
      </c>
      <c r="AR187" s="135" t="s">
        <v>233</v>
      </c>
      <c r="AT187" s="135" t="s">
        <v>160</v>
      </c>
      <c r="AU187" s="135" t="s">
        <v>6</v>
      </c>
      <c r="AY187" s="15" t="s">
        <v>159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5" t="s">
        <v>6</v>
      </c>
      <c r="BK187" s="136">
        <f>ROUND(I187*H187,0)</f>
        <v>0</v>
      </c>
      <c r="BL187" s="15" t="s">
        <v>233</v>
      </c>
      <c r="BM187" s="135" t="s">
        <v>1719</v>
      </c>
    </row>
    <row r="188" spans="2:65" s="1" customFormat="1" ht="19.5">
      <c r="B188" s="29"/>
      <c r="D188" s="138" t="s">
        <v>303</v>
      </c>
      <c r="F188" s="158" t="s">
        <v>1720</v>
      </c>
      <c r="I188" s="159"/>
      <c r="L188" s="29"/>
      <c r="M188" s="160"/>
      <c r="T188" s="50"/>
      <c r="AT188" s="15" t="s">
        <v>303</v>
      </c>
      <c r="AU188" s="15" t="s">
        <v>6</v>
      </c>
    </row>
    <row r="189" spans="2:65" s="11" customFormat="1">
      <c r="B189" s="144"/>
      <c r="D189" s="138" t="s">
        <v>166</v>
      </c>
      <c r="E189" s="145" t="s">
        <v>1</v>
      </c>
      <c r="F189" s="146" t="s">
        <v>186</v>
      </c>
      <c r="H189" s="147">
        <v>1</v>
      </c>
      <c r="I189" s="148"/>
      <c r="L189" s="144"/>
      <c r="M189" s="149"/>
      <c r="T189" s="150"/>
      <c r="AT189" s="145" t="s">
        <v>166</v>
      </c>
      <c r="AU189" s="145" t="s">
        <v>6</v>
      </c>
      <c r="AV189" s="11" t="s">
        <v>85</v>
      </c>
      <c r="AW189" s="11" t="s">
        <v>31</v>
      </c>
      <c r="AX189" s="11" t="s">
        <v>6</v>
      </c>
      <c r="AY189" s="145" t="s">
        <v>159</v>
      </c>
    </row>
    <row r="190" spans="2:65" s="1" customFormat="1" ht="16.5" customHeight="1">
      <c r="B190" s="122"/>
      <c r="C190" s="123" t="s">
        <v>299</v>
      </c>
      <c r="D190" s="123" t="s">
        <v>160</v>
      </c>
      <c r="E190" s="124" t="s">
        <v>1721</v>
      </c>
      <c r="F190" s="125" t="s">
        <v>1722</v>
      </c>
      <c r="G190" s="126" t="s">
        <v>163</v>
      </c>
      <c r="H190" s="127">
        <v>1</v>
      </c>
      <c r="I190" s="128"/>
      <c r="J190" s="129">
        <f>ROUND(I190*H190,0)</f>
        <v>0</v>
      </c>
      <c r="K190" s="130"/>
      <c r="L190" s="29"/>
      <c r="M190" s="131" t="s">
        <v>1</v>
      </c>
      <c r="N190" s="132" t="s">
        <v>41</v>
      </c>
      <c r="P190" s="133">
        <f>O190*H190</f>
        <v>0</v>
      </c>
      <c r="Q190" s="133">
        <v>2.2000000000000001E-4</v>
      </c>
      <c r="R190" s="133">
        <f>Q190*H190</f>
        <v>2.2000000000000001E-4</v>
      </c>
      <c r="S190" s="133">
        <v>0</v>
      </c>
      <c r="T190" s="134">
        <f>S190*H190</f>
        <v>0</v>
      </c>
      <c r="AR190" s="135" t="s">
        <v>233</v>
      </c>
      <c r="AT190" s="135" t="s">
        <v>160</v>
      </c>
      <c r="AU190" s="135" t="s">
        <v>6</v>
      </c>
      <c r="AY190" s="15" t="s">
        <v>159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5" t="s">
        <v>6</v>
      </c>
      <c r="BK190" s="136">
        <f>ROUND(I190*H190,0)</f>
        <v>0</v>
      </c>
      <c r="BL190" s="15" t="s">
        <v>233</v>
      </c>
      <c r="BM190" s="135" t="s">
        <v>1723</v>
      </c>
    </row>
    <row r="191" spans="2:65" s="1" customFormat="1" ht="19.5">
      <c r="B191" s="29"/>
      <c r="D191" s="138" t="s">
        <v>303</v>
      </c>
      <c r="F191" s="158" t="s">
        <v>1720</v>
      </c>
      <c r="I191" s="159"/>
      <c r="L191" s="29"/>
      <c r="M191" s="160"/>
      <c r="T191" s="50"/>
      <c r="AT191" s="15" t="s">
        <v>303</v>
      </c>
      <c r="AU191" s="15" t="s">
        <v>6</v>
      </c>
    </row>
    <row r="192" spans="2:65" s="11" customFormat="1">
      <c r="B192" s="144"/>
      <c r="D192" s="138" t="s">
        <v>166</v>
      </c>
      <c r="E192" s="145" t="s">
        <v>1</v>
      </c>
      <c r="F192" s="146" t="s">
        <v>186</v>
      </c>
      <c r="H192" s="147">
        <v>1</v>
      </c>
      <c r="I192" s="148"/>
      <c r="L192" s="144"/>
      <c r="M192" s="149"/>
      <c r="T192" s="150"/>
      <c r="AT192" s="145" t="s">
        <v>166</v>
      </c>
      <c r="AU192" s="145" t="s">
        <v>6</v>
      </c>
      <c r="AV192" s="11" t="s">
        <v>85</v>
      </c>
      <c r="AW192" s="11" t="s">
        <v>31</v>
      </c>
      <c r="AX192" s="11" t="s">
        <v>6</v>
      </c>
      <c r="AY192" s="145" t="s">
        <v>159</v>
      </c>
    </row>
    <row r="193" spans="2:65" s="1" customFormat="1" ht="16.5" customHeight="1">
      <c r="B193" s="122"/>
      <c r="C193" s="123" t="s">
        <v>306</v>
      </c>
      <c r="D193" s="123" t="s">
        <v>160</v>
      </c>
      <c r="E193" s="124" t="s">
        <v>1724</v>
      </c>
      <c r="F193" s="125" t="s">
        <v>1725</v>
      </c>
      <c r="G193" s="126" t="s">
        <v>163</v>
      </c>
      <c r="H193" s="127">
        <v>1</v>
      </c>
      <c r="I193" s="128"/>
      <c r="J193" s="129">
        <f>ROUND(I193*H193,0)</f>
        <v>0</v>
      </c>
      <c r="K193" s="130"/>
      <c r="L193" s="29"/>
      <c r="M193" s="131" t="s">
        <v>1</v>
      </c>
      <c r="N193" s="132" t="s">
        <v>41</v>
      </c>
      <c r="P193" s="133">
        <f>O193*H193</f>
        <v>0</v>
      </c>
      <c r="Q193" s="133">
        <v>1.2E-4</v>
      </c>
      <c r="R193" s="133">
        <f>Q193*H193</f>
        <v>1.2E-4</v>
      </c>
      <c r="S193" s="133">
        <v>0</v>
      </c>
      <c r="T193" s="134">
        <f>S193*H193</f>
        <v>0</v>
      </c>
      <c r="AR193" s="135" t="s">
        <v>233</v>
      </c>
      <c r="AT193" s="135" t="s">
        <v>160</v>
      </c>
      <c r="AU193" s="135" t="s">
        <v>6</v>
      </c>
      <c r="AY193" s="15" t="s">
        <v>159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5" t="s">
        <v>6</v>
      </c>
      <c r="BK193" s="136">
        <f>ROUND(I193*H193,0)</f>
        <v>0</v>
      </c>
      <c r="BL193" s="15" t="s">
        <v>233</v>
      </c>
      <c r="BM193" s="135" t="s">
        <v>1726</v>
      </c>
    </row>
    <row r="194" spans="2:65" s="11" customFormat="1">
      <c r="B194" s="144"/>
      <c r="D194" s="138" t="s">
        <v>166</v>
      </c>
      <c r="E194" s="145" t="s">
        <v>1</v>
      </c>
      <c r="F194" s="146" t="s">
        <v>186</v>
      </c>
      <c r="H194" s="147">
        <v>1</v>
      </c>
      <c r="I194" s="148"/>
      <c r="L194" s="144"/>
      <c r="M194" s="149"/>
      <c r="T194" s="150"/>
      <c r="AT194" s="145" t="s">
        <v>166</v>
      </c>
      <c r="AU194" s="145" t="s">
        <v>6</v>
      </c>
      <c r="AV194" s="11" t="s">
        <v>85</v>
      </c>
      <c r="AW194" s="11" t="s">
        <v>31</v>
      </c>
      <c r="AX194" s="11" t="s">
        <v>6</v>
      </c>
      <c r="AY194" s="145" t="s">
        <v>159</v>
      </c>
    </row>
    <row r="195" spans="2:65" s="1" customFormat="1" ht="16.5" customHeight="1">
      <c r="B195" s="122"/>
      <c r="C195" s="123" t="s">
        <v>311</v>
      </c>
      <c r="D195" s="123" t="s">
        <v>160</v>
      </c>
      <c r="E195" s="124" t="s">
        <v>1727</v>
      </c>
      <c r="F195" s="125" t="s">
        <v>1728</v>
      </c>
      <c r="G195" s="126" t="s">
        <v>163</v>
      </c>
      <c r="H195" s="127">
        <v>1</v>
      </c>
      <c r="I195" s="128"/>
      <c r="J195" s="129">
        <f>ROUND(I195*H195,0)</f>
        <v>0</v>
      </c>
      <c r="K195" s="130"/>
      <c r="L195" s="29"/>
      <c r="M195" s="131" t="s">
        <v>1</v>
      </c>
      <c r="N195" s="132" t="s">
        <v>41</v>
      </c>
      <c r="P195" s="133">
        <f>O195*H195</f>
        <v>0</v>
      </c>
      <c r="Q195" s="133">
        <v>3.5E-4</v>
      </c>
      <c r="R195" s="133">
        <f>Q195*H195</f>
        <v>3.5E-4</v>
      </c>
      <c r="S195" s="133">
        <v>0</v>
      </c>
      <c r="T195" s="134">
        <f>S195*H195</f>
        <v>0</v>
      </c>
      <c r="AR195" s="135" t="s">
        <v>233</v>
      </c>
      <c r="AT195" s="135" t="s">
        <v>160</v>
      </c>
      <c r="AU195" s="135" t="s">
        <v>6</v>
      </c>
      <c r="AY195" s="15" t="s">
        <v>159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5" t="s">
        <v>6</v>
      </c>
      <c r="BK195" s="136">
        <f>ROUND(I195*H195,0)</f>
        <v>0</v>
      </c>
      <c r="BL195" s="15" t="s">
        <v>233</v>
      </c>
      <c r="BM195" s="135" t="s">
        <v>1729</v>
      </c>
    </row>
    <row r="196" spans="2:65" s="1" customFormat="1" ht="19.5">
      <c r="B196" s="29"/>
      <c r="D196" s="138" t="s">
        <v>303</v>
      </c>
      <c r="F196" s="158" t="s">
        <v>1720</v>
      </c>
      <c r="I196" s="159"/>
      <c r="L196" s="29"/>
      <c r="M196" s="160"/>
      <c r="T196" s="50"/>
      <c r="AT196" s="15" t="s">
        <v>303</v>
      </c>
      <c r="AU196" s="15" t="s">
        <v>6</v>
      </c>
    </row>
    <row r="197" spans="2:65" s="11" customFormat="1">
      <c r="B197" s="144"/>
      <c r="D197" s="138" t="s">
        <v>166</v>
      </c>
      <c r="E197" s="145" t="s">
        <v>1</v>
      </c>
      <c r="F197" s="146" t="s">
        <v>186</v>
      </c>
      <c r="H197" s="147">
        <v>1</v>
      </c>
      <c r="I197" s="148"/>
      <c r="L197" s="144"/>
      <c r="M197" s="149"/>
      <c r="T197" s="150"/>
      <c r="AT197" s="145" t="s">
        <v>166</v>
      </c>
      <c r="AU197" s="145" t="s">
        <v>6</v>
      </c>
      <c r="AV197" s="11" t="s">
        <v>85</v>
      </c>
      <c r="AW197" s="11" t="s">
        <v>31</v>
      </c>
      <c r="AX197" s="11" t="s">
        <v>6</v>
      </c>
      <c r="AY197" s="145" t="s">
        <v>159</v>
      </c>
    </row>
    <row r="198" spans="2:65" s="1" customFormat="1" ht="16.5" customHeight="1">
      <c r="B198" s="122"/>
      <c r="C198" s="123" t="s">
        <v>316</v>
      </c>
      <c r="D198" s="123" t="s">
        <v>160</v>
      </c>
      <c r="E198" s="124" t="s">
        <v>1730</v>
      </c>
      <c r="F198" s="125" t="s">
        <v>1731</v>
      </c>
      <c r="G198" s="126" t="s">
        <v>163</v>
      </c>
      <c r="H198" s="127">
        <v>1</v>
      </c>
      <c r="I198" s="128"/>
      <c r="J198" s="129">
        <f>ROUND(I198*H198,0)</f>
        <v>0</v>
      </c>
      <c r="K198" s="130"/>
      <c r="L198" s="29"/>
      <c r="M198" s="131" t="s">
        <v>1</v>
      </c>
      <c r="N198" s="132" t="s">
        <v>41</v>
      </c>
      <c r="P198" s="133">
        <f>O198*H198</f>
        <v>0</v>
      </c>
      <c r="Q198" s="133">
        <v>3.5E-4</v>
      </c>
      <c r="R198" s="133">
        <f>Q198*H198</f>
        <v>3.5E-4</v>
      </c>
      <c r="S198" s="133">
        <v>0</v>
      </c>
      <c r="T198" s="134">
        <f>S198*H198</f>
        <v>0</v>
      </c>
      <c r="AR198" s="135" t="s">
        <v>233</v>
      </c>
      <c r="AT198" s="135" t="s">
        <v>160</v>
      </c>
      <c r="AU198" s="135" t="s">
        <v>6</v>
      </c>
      <c r="AY198" s="15" t="s">
        <v>159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5" t="s">
        <v>6</v>
      </c>
      <c r="BK198" s="136">
        <f>ROUND(I198*H198,0)</f>
        <v>0</v>
      </c>
      <c r="BL198" s="15" t="s">
        <v>233</v>
      </c>
      <c r="BM198" s="135" t="s">
        <v>1732</v>
      </c>
    </row>
    <row r="199" spans="2:65" s="1" customFormat="1" ht="19.5">
      <c r="B199" s="29"/>
      <c r="D199" s="138" t="s">
        <v>303</v>
      </c>
      <c r="F199" s="158" t="s">
        <v>1720</v>
      </c>
      <c r="I199" s="159"/>
      <c r="L199" s="29"/>
      <c r="M199" s="160"/>
      <c r="T199" s="50"/>
      <c r="AT199" s="15" t="s">
        <v>303</v>
      </c>
      <c r="AU199" s="15" t="s">
        <v>6</v>
      </c>
    </row>
    <row r="200" spans="2:65" s="11" customFormat="1">
      <c r="B200" s="144"/>
      <c r="D200" s="138" t="s">
        <v>166</v>
      </c>
      <c r="E200" s="145" t="s">
        <v>1</v>
      </c>
      <c r="F200" s="146" t="s">
        <v>186</v>
      </c>
      <c r="H200" s="147">
        <v>1</v>
      </c>
      <c r="I200" s="148"/>
      <c r="L200" s="144"/>
      <c r="M200" s="149"/>
      <c r="T200" s="150"/>
      <c r="AT200" s="145" t="s">
        <v>166</v>
      </c>
      <c r="AU200" s="145" t="s">
        <v>6</v>
      </c>
      <c r="AV200" s="11" t="s">
        <v>85</v>
      </c>
      <c r="AW200" s="11" t="s">
        <v>31</v>
      </c>
      <c r="AX200" s="11" t="s">
        <v>6</v>
      </c>
      <c r="AY200" s="145" t="s">
        <v>159</v>
      </c>
    </row>
    <row r="201" spans="2:65" s="1" customFormat="1" ht="16.5" customHeight="1">
      <c r="B201" s="122"/>
      <c r="C201" s="123" t="s">
        <v>321</v>
      </c>
      <c r="D201" s="123" t="s">
        <v>160</v>
      </c>
      <c r="E201" s="124" t="s">
        <v>1733</v>
      </c>
      <c r="F201" s="125" t="s">
        <v>1714</v>
      </c>
      <c r="G201" s="126" t="s">
        <v>163</v>
      </c>
      <c r="H201" s="127">
        <v>1</v>
      </c>
      <c r="I201" s="128"/>
      <c r="J201" s="129">
        <f>ROUND(I201*H201,0)</f>
        <v>0</v>
      </c>
      <c r="K201" s="130"/>
      <c r="L201" s="29"/>
      <c r="M201" s="131" t="s">
        <v>1</v>
      </c>
      <c r="N201" s="132" t="s">
        <v>41</v>
      </c>
      <c r="P201" s="133">
        <f>O201*H201</f>
        <v>0</v>
      </c>
      <c r="Q201" s="133">
        <v>0</v>
      </c>
      <c r="R201" s="133">
        <f>Q201*H201</f>
        <v>0</v>
      </c>
      <c r="S201" s="133">
        <v>0</v>
      </c>
      <c r="T201" s="134">
        <f>S201*H201</f>
        <v>0</v>
      </c>
      <c r="AR201" s="135" t="s">
        <v>233</v>
      </c>
      <c r="AT201" s="135" t="s">
        <v>160</v>
      </c>
      <c r="AU201" s="135" t="s">
        <v>6</v>
      </c>
      <c r="AY201" s="15" t="s">
        <v>159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5" t="s">
        <v>6</v>
      </c>
      <c r="BK201" s="136">
        <f>ROUND(I201*H201,0)</f>
        <v>0</v>
      </c>
      <c r="BL201" s="15" t="s">
        <v>233</v>
      </c>
      <c r="BM201" s="135" t="s">
        <v>1734</v>
      </c>
    </row>
    <row r="202" spans="2:65" s="1" customFormat="1" ht="19.5">
      <c r="B202" s="29"/>
      <c r="D202" s="138" t="s">
        <v>303</v>
      </c>
      <c r="F202" s="158" t="s">
        <v>1720</v>
      </c>
      <c r="I202" s="159"/>
      <c r="L202" s="29"/>
      <c r="M202" s="160"/>
      <c r="T202" s="50"/>
      <c r="AT202" s="15" t="s">
        <v>303</v>
      </c>
      <c r="AU202" s="15" t="s">
        <v>6</v>
      </c>
    </row>
    <row r="203" spans="2:65" s="11" customFormat="1">
      <c r="B203" s="144"/>
      <c r="D203" s="138" t="s">
        <v>166</v>
      </c>
      <c r="E203" s="145" t="s">
        <v>1</v>
      </c>
      <c r="F203" s="146" t="s">
        <v>186</v>
      </c>
      <c r="H203" s="147">
        <v>1</v>
      </c>
      <c r="I203" s="148"/>
      <c r="L203" s="144"/>
      <c r="M203" s="149"/>
      <c r="T203" s="150"/>
      <c r="AT203" s="145" t="s">
        <v>166</v>
      </c>
      <c r="AU203" s="145" t="s">
        <v>6</v>
      </c>
      <c r="AV203" s="11" t="s">
        <v>85</v>
      </c>
      <c r="AW203" s="11" t="s">
        <v>31</v>
      </c>
      <c r="AX203" s="11" t="s">
        <v>6</v>
      </c>
      <c r="AY203" s="145" t="s">
        <v>159</v>
      </c>
    </row>
    <row r="204" spans="2:65" s="1" customFormat="1" ht="16.5" customHeight="1">
      <c r="B204" s="122"/>
      <c r="C204" s="123" t="s">
        <v>329</v>
      </c>
      <c r="D204" s="123" t="s">
        <v>160</v>
      </c>
      <c r="E204" s="124" t="s">
        <v>1687</v>
      </c>
      <c r="F204" s="125" t="s">
        <v>1688</v>
      </c>
      <c r="G204" s="126" t="s">
        <v>163</v>
      </c>
      <c r="H204" s="127">
        <v>2</v>
      </c>
      <c r="I204" s="128"/>
      <c r="J204" s="129">
        <f>ROUND(I204*H204,0)</f>
        <v>0</v>
      </c>
      <c r="K204" s="130"/>
      <c r="L204" s="29"/>
      <c r="M204" s="131" t="s">
        <v>1</v>
      </c>
      <c r="N204" s="132" t="s">
        <v>41</v>
      </c>
      <c r="P204" s="133">
        <f>O204*H204</f>
        <v>0</v>
      </c>
      <c r="Q204" s="133">
        <v>7.2000000000000005E-4</v>
      </c>
      <c r="R204" s="133">
        <f>Q204*H204</f>
        <v>1.4400000000000001E-3</v>
      </c>
      <c r="S204" s="133">
        <v>0</v>
      </c>
      <c r="T204" s="134">
        <f>S204*H204</f>
        <v>0</v>
      </c>
      <c r="AR204" s="135" t="s">
        <v>233</v>
      </c>
      <c r="AT204" s="135" t="s">
        <v>160</v>
      </c>
      <c r="AU204" s="135" t="s">
        <v>6</v>
      </c>
      <c r="AY204" s="15" t="s">
        <v>159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5" t="s">
        <v>6</v>
      </c>
      <c r="BK204" s="136">
        <f>ROUND(I204*H204,0)</f>
        <v>0</v>
      </c>
      <c r="BL204" s="15" t="s">
        <v>233</v>
      </c>
      <c r="BM204" s="135" t="s">
        <v>1735</v>
      </c>
    </row>
    <row r="205" spans="2:65" s="1" customFormat="1" ht="19.5">
      <c r="B205" s="29"/>
      <c r="D205" s="138" t="s">
        <v>303</v>
      </c>
      <c r="F205" s="158" t="s">
        <v>1736</v>
      </c>
      <c r="I205" s="159"/>
      <c r="L205" s="29"/>
      <c r="M205" s="160"/>
      <c r="T205" s="50"/>
      <c r="AT205" s="15" t="s">
        <v>303</v>
      </c>
      <c r="AU205" s="15" t="s">
        <v>6</v>
      </c>
    </row>
    <row r="206" spans="2:65" s="11" customFormat="1">
      <c r="B206" s="144"/>
      <c r="D206" s="138" t="s">
        <v>166</v>
      </c>
      <c r="E206" s="145" t="s">
        <v>1</v>
      </c>
      <c r="F206" s="146" t="s">
        <v>208</v>
      </c>
      <c r="H206" s="147">
        <v>2</v>
      </c>
      <c r="I206" s="148"/>
      <c r="L206" s="144"/>
      <c r="M206" s="149"/>
      <c r="T206" s="150"/>
      <c r="AT206" s="145" t="s">
        <v>166</v>
      </c>
      <c r="AU206" s="145" t="s">
        <v>6</v>
      </c>
      <c r="AV206" s="11" t="s">
        <v>85</v>
      </c>
      <c r="AW206" s="11" t="s">
        <v>31</v>
      </c>
      <c r="AX206" s="11" t="s">
        <v>6</v>
      </c>
      <c r="AY206" s="145" t="s">
        <v>159</v>
      </c>
    </row>
    <row r="207" spans="2:65" s="1" customFormat="1" ht="16.5" customHeight="1">
      <c r="B207" s="122"/>
      <c r="C207" s="123" t="s">
        <v>335</v>
      </c>
      <c r="D207" s="123" t="s">
        <v>160</v>
      </c>
      <c r="E207" s="124" t="s">
        <v>1687</v>
      </c>
      <c r="F207" s="125" t="s">
        <v>1688</v>
      </c>
      <c r="G207" s="126" t="s">
        <v>163</v>
      </c>
      <c r="H207" s="127">
        <v>2</v>
      </c>
      <c r="I207" s="128"/>
      <c r="J207" s="129">
        <f>ROUND(I207*H207,0)</f>
        <v>0</v>
      </c>
      <c r="K207" s="130"/>
      <c r="L207" s="29"/>
      <c r="M207" s="131" t="s">
        <v>1</v>
      </c>
      <c r="N207" s="132" t="s">
        <v>41</v>
      </c>
      <c r="P207" s="133">
        <f>O207*H207</f>
        <v>0</v>
      </c>
      <c r="Q207" s="133">
        <v>7.2000000000000005E-4</v>
      </c>
      <c r="R207" s="133">
        <f>Q207*H207</f>
        <v>1.4400000000000001E-3</v>
      </c>
      <c r="S207" s="133">
        <v>0</v>
      </c>
      <c r="T207" s="134">
        <f>S207*H207</f>
        <v>0</v>
      </c>
      <c r="AR207" s="135" t="s">
        <v>233</v>
      </c>
      <c r="AT207" s="135" t="s">
        <v>160</v>
      </c>
      <c r="AU207" s="135" t="s">
        <v>6</v>
      </c>
      <c r="AY207" s="15" t="s">
        <v>159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5" t="s">
        <v>6</v>
      </c>
      <c r="BK207" s="136">
        <f>ROUND(I207*H207,0)</f>
        <v>0</v>
      </c>
      <c r="BL207" s="15" t="s">
        <v>233</v>
      </c>
      <c r="BM207" s="135" t="s">
        <v>1737</v>
      </c>
    </row>
    <row r="208" spans="2:65" s="1" customFormat="1" ht="19.5">
      <c r="B208" s="29"/>
      <c r="D208" s="138" t="s">
        <v>303</v>
      </c>
      <c r="F208" s="158" t="s">
        <v>1738</v>
      </c>
      <c r="I208" s="159"/>
      <c r="L208" s="29"/>
      <c r="M208" s="160"/>
      <c r="T208" s="50"/>
      <c r="AT208" s="15" t="s">
        <v>303</v>
      </c>
      <c r="AU208" s="15" t="s">
        <v>6</v>
      </c>
    </row>
    <row r="209" spans="2:65" s="11" customFormat="1">
      <c r="B209" s="144"/>
      <c r="D209" s="138" t="s">
        <v>166</v>
      </c>
      <c r="E209" s="145" t="s">
        <v>1</v>
      </c>
      <c r="F209" s="146" t="s">
        <v>208</v>
      </c>
      <c r="H209" s="147">
        <v>2</v>
      </c>
      <c r="I209" s="148"/>
      <c r="L209" s="144"/>
      <c r="M209" s="149"/>
      <c r="T209" s="150"/>
      <c r="AT209" s="145" t="s">
        <v>166</v>
      </c>
      <c r="AU209" s="145" t="s">
        <v>6</v>
      </c>
      <c r="AV209" s="11" t="s">
        <v>85</v>
      </c>
      <c r="AW209" s="11" t="s">
        <v>31</v>
      </c>
      <c r="AX209" s="11" t="s">
        <v>6</v>
      </c>
      <c r="AY209" s="145" t="s">
        <v>159</v>
      </c>
    </row>
    <row r="210" spans="2:65" s="1" customFormat="1" ht="16.5" customHeight="1">
      <c r="B210" s="122"/>
      <c r="C210" s="123" t="s">
        <v>342</v>
      </c>
      <c r="D210" s="123" t="s">
        <v>160</v>
      </c>
      <c r="E210" s="124" t="s">
        <v>1730</v>
      </c>
      <c r="F210" s="125" t="s">
        <v>1731</v>
      </c>
      <c r="G210" s="126" t="s">
        <v>163</v>
      </c>
      <c r="H210" s="127">
        <v>2</v>
      </c>
      <c r="I210" s="128"/>
      <c r="J210" s="129">
        <f>ROUND(I210*H210,0)</f>
        <v>0</v>
      </c>
      <c r="K210" s="130"/>
      <c r="L210" s="29"/>
      <c r="M210" s="131" t="s">
        <v>1</v>
      </c>
      <c r="N210" s="132" t="s">
        <v>41</v>
      </c>
      <c r="P210" s="133">
        <f>O210*H210</f>
        <v>0</v>
      </c>
      <c r="Q210" s="133">
        <v>3.5E-4</v>
      </c>
      <c r="R210" s="133">
        <f>Q210*H210</f>
        <v>6.9999999999999999E-4</v>
      </c>
      <c r="S210" s="133">
        <v>0</v>
      </c>
      <c r="T210" s="134">
        <f>S210*H210</f>
        <v>0</v>
      </c>
      <c r="AR210" s="135" t="s">
        <v>233</v>
      </c>
      <c r="AT210" s="135" t="s">
        <v>160</v>
      </c>
      <c r="AU210" s="135" t="s">
        <v>6</v>
      </c>
      <c r="AY210" s="15" t="s">
        <v>159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5" t="s">
        <v>6</v>
      </c>
      <c r="BK210" s="136">
        <f>ROUND(I210*H210,0)</f>
        <v>0</v>
      </c>
      <c r="BL210" s="15" t="s">
        <v>233</v>
      </c>
      <c r="BM210" s="135" t="s">
        <v>1739</v>
      </c>
    </row>
    <row r="211" spans="2:65" s="1" customFormat="1" ht="19.5">
      <c r="B211" s="29"/>
      <c r="D211" s="138" t="s">
        <v>303</v>
      </c>
      <c r="F211" s="158" t="s">
        <v>1740</v>
      </c>
      <c r="I211" s="159"/>
      <c r="L211" s="29"/>
      <c r="M211" s="160"/>
      <c r="T211" s="50"/>
      <c r="AT211" s="15" t="s">
        <v>303</v>
      </c>
      <c r="AU211" s="15" t="s">
        <v>6</v>
      </c>
    </row>
    <row r="212" spans="2:65" s="11" customFormat="1">
      <c r="B212" s="144"/>
      <c r="D212" s="138" t="s">
        <v>166</v>
      </c>
      <c r="E212" s="145" t="s">
        <v>1</v>
      </c>
      <c r="F212" s="146" t="s">
        <v>208</v>
      </c>
      <c r="H212" s="147">
        <v>2</v>
      </c>
      <c r="I212" s="148"/>
      <c r="L212" s="144"/>
      <c r="M212" s="149"/>
      <c r="T212" s="150"/>
      <c r="AT212" s="145" t="s">
        <v>166</v>
      </c>
      <c r="AU212" s="145" t="s">
        <v>6</v>
      </c>
      <c r="AV212" s="11" t="s">
        <v>85</v>
      </c>
      <c r="AW212" s="11" t="s">
        <v>31</v>
      </c>
      <c r="AX212" s="11" t="s">
        <v>6</v>
      </c>
      <c r="AY212" s="145" t="s">
        <v>159</v>
      </c>
    </row>
    <row r="213" spans="2:65" s="1" customFormat="1" ht="16.5" customHeight="1">
      <c r="B213" s="122"/>
      <c r="C213" s="123" t="s">
        <v>355</v>
      </c>
      <c r="D213" s="123" t="s">
        <v>160</v>
      </c>
      <c r="E213" s="124" t="s">
        <v>1741</v>
      </c>
      <c r="F213" s="125" t="s">
        <v>1742</v>
      </c>
      <c r="G213" s="126" t="s">
        <v>184</v>
      </c>
      <c r="H213" s="127">
        <v>36</v>
      </c>
      <c r="I213" s="128"/>
      <c r="J213" s="129">
        <f>ROUND(I213*H213,0)</f>
        <v>0</v>
      </c>
      <c r="K213" s="130"/>
      <c r="L213" s="29"/>
      <c r="M213" s="131" t="s">
        <v>1</v>
      </c>
      <c r="N213" s="132" t="s">
        <v>41</v>
      </c>
      <c r="P213" s="133">
        <f>O213*H213</f>
        <v>0</v>
      </c>
      <c r="Q213" s="133">
        <v>2.4000000000000001E-4</v>
      </c>
      <c r="R213" s="133">
        <f>Q213*H213</f>
        <v>8.6400000000000001E-3</v>
      </c>
      <c r="S213" s="133">
        <v>0</v>
      </c>
      <c r="T213" s="134">
        <f>S213*H213</f>
        <v>0</v>
      </c>
      <c r="AR213" s="135" t="s">
        <v>233</v>
      </c>
      <c r="AT213" s="135" t="s">
        <v>160</v>
      </c>
      <c r="AU213" s="135" t="s">
        <v>6</v>
      </c>
      <c r="AY213" s="15" t="s">
        <v>159</v>
      </c>
      <c r="BE213" s="136">
        <f>IF(N213="základní",J213,0)</f>
        <v>0</v>
      </c>
      <c r="BF213" s="136">
        <f>IF(N213="snížená",J213,0)</f>
        <v>0</v>
      </c>
      <c r="BG213" s="136">
        <f>IF(N213="zákl. přenesená",J213,0)</f>
        <v>0</v>
      </c>
      <c r="BH213" s="136">
        <f>IF(N213="sníž. přenesená",J213,0)</f>
        <v>0</v>
      </c>
      <c r="BI213" s="136">
        <f>IF(N213="nulová",J213,0)</f>
        <v>0</v>
      </c>
      <c r="BJ213" s="15" t="s">
        <v>6</v>
      </c>
      <c r="BK213" s="136">
        <f>ROUND(I213*H213,0)</f>
        <v>0</v>
      </c>
      <c r="BL213" s="15" t="s">
        <v>233</v>
      </c>
      <c r="BM213" s="135" t="s">
        <v>1743</v>
      </c>
    </row>
    <row r="214" spans="2:65" s="11" customFormat="1">
      <c r="B214" s="144"/>
      <c r="D214" s="138" t="s">
        <v>166</v>
      </c>
      <c r="E214" s="145" t="s">
        <v>1</v>
      </c>
      <c r="F214" s="146" t="s">
        <v>1744</v>
      </c>
      <c r="H214" s="147">
        <v>36</v>
      </c>
      <c r="I214" s="148"/>
      <c r="L214" s="144"/>
      <c r="M214" s="149"/>
      <c r="T214" s="150"/>
      <c r="AT214" s="145" t="s">
        <v>166</v>
      </c>
      <c r="AU214" s="145" t="s">
        <v>6</v>
      </c>
      <c r="AV214" s="11" t="s">
        <v>85</v>
      </c>
      <c r="AW214" s="11" t="s">
        <v>31</v>
      </c>
      <c r="AX214" s="11" t="s">
        <v>6</v>
      </c>
      <c r="AY214" s="145" t="s">
        <v>159</v>
      </c>
    </row>
    <row r="215" spans="2:65" s="1" customFormat="1" ht="16.5" customHeight="1">
      <c r="B215" s="122"/>
      <c r="C215" s="123" t="s">
        <v>370</v>
      </c>
      <c r="D215" s="123" t="s">
        <v>160</v>
      </c>
      <c r="E215" s="124" t="s">
        <v>1745</v>
      </c>
      <c r="F215" s="125" t="s">
        <v>1746</v>
      </c>
      <c r="G215" s="126" t="s">
        <v>291</v>
      </c>
      <c r="H215" s="127">
        <v>20</v>
      </c>
      <c r="I215" s="128"/>
      <c r="J215" s="129">
        <f>ROUND(I215*H215,0)</f>
        <v>0</v>
      </c>
      <c r="K215" s="130"/>
      <c r="L215" s="29"/>
      <c r="M215" s="131" t="s">
        <v>1</v>
      </c>
      <c r="N215" s="132" t="s">
        <v>41</v>
      </c>
      <c r="P215" s="133">
        <f>O215*H215</f>
        <v>0</v>
      </c>
      <c r="Q215" s="133">
        <v>6.4000000000000005E-4</v>
      </c>
      <c r="R215" s="133">
        <f>Q215*H215</f>
        <v>1.2800000000000001E-2</v>
      </c>
      <c r="S215" s="133">
        <v>0</v>
      </c>
      <c r="T215" s="134">
        <f>S215*H215</f>
        <v>0</v>
      </c>
      <c r="AR215" s="135" t="s">
        <v>233</v>
      </c>
      <c r="AT215" s="135" t="s">
        <v>160</v>
      </c>
      <c r="AU215" s="135" t="s">
        <v>6</v>
      </c>
      <c r="AY215" s="15" t="s">
        <v>159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5" t="s">
        <v>6</v>
      </c>
      <c r="BK215" s="136">
        <f>ROUND(I215*H215,0)</f>
        <v>0</v>
      </c>
      <c r="BL215" s="15" t="s">
        <v>233</v>
      </c>
      <c r="BM215" s="135" t="s">
        <v>1747</v>
      </c>
    </row>
    <row r="216" spans="2:65" s="1" customFormat="1" ht="19.5">
      <c r="B216" s="29"/>
      <c r="D216" s="138" t="s">
        <v>303</v>
      </c>
      <c r="F216" s="158" t="s">
        <v>1736</v>
      </c>
      <c r="I216" s="159"/>
      <c r="L216" s="29"/>
      <c r="M216" s="160"/>
      <c r="T216" s="50"/>
      <c r="AT216" s="15" t="s">
        <v>303</v>
      </c>
      <c r="AU216" s="15" t="s">
        <v>6</v>
      </c>
    </row>
    <row r="217" spans="2:65" s="11" customFormat="1">
      <c r="B217" s="144"/>
      <c r="D217" s="138" t="s">
        <v>166</v>
      </c>
      <c r="E217" s="145" t="s">
        <v>1</v>
      </c>
      <c r="F217" s="146" t="s">
        <v>1748</v>
      </c>
      <c r="H217" s="147">
        <v>20</v>
      </c>
      <c r="I217" s="148"/>
      <c r="L217" s="144"/>
      <c r="M217" s="149"/>
      <c r="T217" s="150"/>
      <c r="AT217" s="145" t="s">
        <v>166</v>
      </c>
      <c r="AU217" s="145" t="s">
        <v>6</v>
      </c>
      <c r="AV217" s="11" t="s">
        <v>85</v>
      </c>
      <c r="AW217" s="11" t="s">
        <v>31</v>
      </c>
      <c r="AX217" s="11" t="s">
        <v>6</v>
      </c>
      <c r="AY217" s="145" t="s">
        <v>159</v>
      </c>
    </row>
    <row r="218" spans="2:65" s="1" customFormat="1" ht="16.5" customHeight="1">
      <c r="B218" s="122"/>
      <c r="C218" s="123" t="s">
        <v>375</v>
      </c>
      <c r="D218" s="123" t="s">
        <v>160</v>
      </c>
      <c r="E218" s="124" t="s">
        <v>1749</v>
      </c>
      <c r="F218" s="125" t="s">
        <v>1750</v>
      </c>
      <c r="G218" s="126" t="s">
        <v>291</v>
      </c>
      <c r="H218" s="127">
        <v>20.2</v>
      </c>
      <c r="I218" s="128"/>
      <c r="J218" s="129">
        <f>ROUND(I218*H218,0)</f>
        <v>0</v>
      </c>
      <c r="K218" s="130"/>
      <c r="L218" s="29"/>
      <c r="M218" s="131" t="s">
        <v>1</v>
      </c>
      <c r="N218" s="132" t="s">
        <v>41</v>
      </c>
      <c r="P218" s="133">
        <f>O218*H218</f>
        <v>0</v>
      </c>
      <c r="Q218" s="133">
        <v>9.7999999999999997E-4</v>
      </c>
      <c r="R218" s="133">
        <f>Q218*H218</f>
        <v>1.9795999999999998E-2</v>
      </c>
      <c r="S218" s="133">
        <v>0</v>
      </c>
      <c r="T218" s="134">
        <f>S218*H218</f>
        <v>0</v>
      </c>
      <c r="AR218" s="135" t="s">
        <v>233</v>
      </c>
      <c r="AT218" s="135" t="s">
        <v>160</v>
      </c>
      <c r="AU218" s="135" t="s">
        <v>6</v>
      </c>
      <c r="AY218" s="15" t="s">
        <v>159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5" t="s">
        <v>6</v>
      </c>
      <c r="BK218" s="136">
        <f>ROUND(I218*H218,0)</f>
        <v>0</v>
      </c>
      <c r="BL218" s="15" t="s">
        <v>233</v>
      </c>
      <c r="BM218" s="135" t="s">
        <v>1751</v>
      </c>
    </row>
    <row r="219" spans="2:65" s="1" customFormat="1" ht="19.5">
      <c r="B219" s="29"/>
      <c r="D219" s="138" t="s">
        <v>303</v>
      </c>
      <c r="F219" s="158" t="s">
        <v>1736</v>
      </c>
      <c r="I219" s="159"/>
      <c r="L219" s="29"/>
      <c r="M219" s="160"/>
      <c r="T219" s="50"/>
      <c r="AT219" s="15" t="s">
        <v>303</v>
      </c>
      <c r="AU219" s="15" t="s">
        <v>6</v>
      </c>
    </row>
    <row r="220" spans="2:65" s="11" customFormat="1">
      <c r="B220" s="144"/>
      <c r="D220" s="138" t="s">
        <v>166</v>
      </c>
      <c r="E220" s="145" t="s">
        <v>1</v>
      </c>
      <c r="F220" s="146" t="s">
        <v>1752</v>
      </c>
      <c r="H220" s="147">
        <v>20.2</v>
      </c>
      <c r="I220" s="148"/>
      <c r="L220" s="144"/>
      <c r="M220" s="149"/>
      <c r="T220" s="150"/>
      <c r="AT220" s="145" t="s">
        <v>166</v>
      </c>
      <c r="AU220" s="145" t="s">
        <v>6</v>
      </c>
      <c r="AV220" s="11" t="s">
        <v>85</v>
      </c>
      <c r="AW220" s="11" t="s">
        <v>31</v>
      </c>
      <c r="AX220" s="11" t="s">
        <v>6</v>
      </c>
      <c r="AY220" s="145" t="s">
        <v>159</v>
      </c>
    </row>
    <row r="221" spans="2:65" s="1" customFormat="1" ht="16.5" customHeight="1">
      <c r="B221" s="122"/>
      <c r="C221" s="123" t="s">
        <v>380</v>
      </c>
      <c r="D221" s="123" t="s">
        <v>160</v>
      </c>
      <c r="E221" s="124" t="s">
        <v>1753</v>
      </c>
      <c r="F221" s="125" t="s">
        <v>1754</v>
      </c>
      <c r="G221" s="126" t="s">
        <v>291</v>
      </c>
      <c r="H221" s="127">
        <v>34.299999999999997</v>
      </c>
      <c r="I221" s="128"/>
      <c r="J221" s="129">
        <f>ROUND(I221*H221,0)</f>
        <v>0</v>
      </c>
      <c r="K221" s="130"/>
      <c r="L221" s="29"/>
      <c r="M221" s="131" t="s">
        <v>1</v>
      </c>
      <c r="N221" s="132" t="s">
        <v>41</v>
      </c>
      <c r="P221" s="133">
        <f>O221*H221</f>
        <v>0</v>
      </c>
      <c r="Q221" s="133">
        <v>1.15E-3</v>
      </c>
      <c r="R221" s="133">
        <f>Q221*H221</f>
        <v>3.9444999999999994E-2</v>
      </c>
      <c r="S221" s="133">
        <v>0</v>
      </c>
      <c r="T221" s="134">
        <f>S221*H221</f>
        <v>0</v>
      </c>
      <c r="AR221" s="135" t="s">
        <v>233</v>
      </c>
      <c r="AT221" s="135" t="s">
        <v>160</v>
      </c>
      <c r="AU221" s="135" t="s">
        <v>6</v>
      </c>
      <c r="AY221" s="15" t="s">
        <v>159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5" t="s">
        <v>6</v>
      </c>
      <c r="BK221" s="136">
        <f>ROUND(I221*H221,0)</f>
        <v>0</v>
      </c>
      <c r="BL221" s="15" t="s">
        <v>233</v>
      </c>
      <c r="BM221" s="135" t="s">
        <v>1755</v>
      </c>
    </row>
    <row r="222" spans="2:65" s="1" customFormat="1" ht="19.5">
      <c r="B222" s="29"/>
      <c r="D222" s="138" t="s">
        <v>303</v>
      </c>
      <c r="F222" s="158" t="s">
        <v>1736</v>
      </c>
      <c r="I222" s="159"/>
      <c r="L222" s="29"/>
      <c r="M222" s="160"/>
      <c r="T222" s="50"/>
      <c r="AT222" s="15" t="s">
        <v>303</v>
      </c>
      <c r="AU222" s="15" t="s">
        <v>6</v>
      </c>
    </row>
    <row r="223" spans="2:65" s="11" customFormat="1">
      <c r="B223" s="144"/>
      <c r="D223" s="138" t="s">
        <v>166</v>
      </c>
      <c r="E223" s="145" t="s">
        <v>1</v>
      </c>
      <c r="F223" s="146" t="s">
        <v>1756</v>
      </c>
      <c r="H223" s="147">
        <v>34.299999999999997</v>
      </c>
      <c r="I223" s="148"/>
      <c r="L223" s="144"/>
      <c r="M223" s="149"/>
      <c r="T223" s="150"/>
      <c r="AT223" s="145" t="s">
        <v>166</v>
      </c>
      <c r="AU223" s="145" t="s">
        <v>6</v>
      </c>
      <c r="AV223" s="11" t="s">
        <v>85</v>
      </c>
      <c r="AW223" s="11" t="s">
        <v>31</v>
      </c>
      <c r="AX223" s="11" t="s">
        <v>6</v>
      </c>
      <c r="AY223" s="145" t="s">
        <v>159</v>
      </c>
    </row>
    <row r="224" spans="2:65" s="1" customFormat="1" ht="16.5" customHeight="1">
      <c r="B224" s="122"/>
      <c r="C224" s="123" t="s">
        <v>385</v>
      </c>
      <c r="D224" s="123" t="s">
        <v>160</v>
      </c>
      <c r="E224" s="124" t="s">
        <v>1745</v>
      </c>
      <c r="F224" s="125" t="s">
        <v>1746</v>
      </c>
      <c r="G224" s="126" t="s">
        <v>291</v>
      </c>
      <c r="H224" s="127">
        <v>20</v>
      </c>
      <c r="I224" s="128"/>
      <c r="J224" s="129">
        <f>ROUND(I224*H224,0)</f>
        <v>0</v>
      </c>
      <c r="K224" s="130"/>
      <c r="L224" s="29"/>
      <c r="M224" s="131" t="s">
        <v>1</v>
      </c>
      <c r="N224" s="132" t="s">
        <v>41</v>
      </c>
      <c r="P224" s="133">
        <f>O224*H224</f>
        <v>0</v>
      </c>
      <c r="Q224" s="133">
        <v>6.4000000000000005E-4</v>
      </c>
      <c r="R224" s="133">
        <f>Q224*H224</f>
        <v>1.2800000000000001E-2</v>
      </c>
      <c r="S224" s="133">
        <v>0</v>
      </c>
      <c r="T224" s="134">
        <f>S224*H224</f>
        <v>0</v>
      </c>
      <c r="AR224" s="135" t="s">
        <v>233</v>
      </c>
      <c r="AT224" s="135" t="s">
        <v>160</v>
      </c>
      <c r="AU224" s="135" t="s">
        <v>6</v>
      </c>
      <c r="AY224" s="15" t="s">
        <v>159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5" t="s">
        <v>6</v>
      </c>
      <c r="BK224" s="136">
        <f>ROUND(I224*H224,0)</f>
        <v>0</v>
      </c>
      <c r="BL224" s="15" t="s">
        <v>233</v>
      </c>
      <c r="BM224" s="135" t="s">
        <v>1757</v>
      </c>
    </row>
    <row r="225" spans="2:65" s="1" customFormat="1" ht="19.5">
      <c r="B225" s="29"/>
      <c r="D225" s="138" t="s">
        <v>303</v>
      </c>
      <c r="F225" s="158" t="s">
        <v>1738</v>
      </c>
      <c r="I225" s="159"/>
      <c r="L225" s="29"/>
      <c r="M225" s="160"/>
      <c r="T225" s="50"/>
      <c r="AT225" s="15" t="s">
        <v>303</v>
      </c>
      <c r="AU225" s="15" t="s">
        <v>6</v>
      </c>
    </row>
    <row r="226" spans="2:65" s="11" customFormat="1">
      <c r="B226" s="144"/>
      <c r="D226" s="138" t="s">
        <v>166</v>
      </c>
      <c r="E226" s="145" t="s">
        <v>1</v>
      </c>
      <c r="F226" s="146" t="s">
        <v>1748</v>
      </c>
      <c r="H226" s="147">
        <v>20</v>
      </c>
      <c r="I226" s="148"/>
      <c r="L226" s="144"/>
      <c r="M226" s="149"/>
      <c r="T226" s="150"/>
      <c r="AT226" s="145" t="s">
        <v>166</v>
      </c>
      <c r="AU226" s="145" t="s">
        <v>6</v>
      </c>
      <c r="AV226" s="11" t="s">
        <v>85</v>
      </c>
      <c r="AW226" s="11" t="s">
        <v>31</v>
      </c>
      <c r="AX226" s="11" t="s">
        <v>6</v>
      </c>
      <c r="AY226" s="145" t="s">
        <v>159</v>
      </c>
    </row>
    <row r="227" spans="2:65" s="1" customFormat="1" ht="16.5" customHeight="1">
      <c r="B227" s="122"/>
      <c r="C227" s="123" t="s">
        <v>389</v>
      </c>
      <c r="D227" s="123" t="s">
        <v>160</v>
      </c>
      <c r="E227" s="124" t="s">
        <v>1749</v>
      </c>
      <c r="F227" s="125" t="s">
        <v>1750</v>
      </c>
      <c r="G227" s="126" t="s">
        <v>291</v>
      </c>
      <c r="H227" s="127">
        <v>20.2</v>
      </c>
      <c r="I227" s="128"/>
      <c r="J227" s="129">
        <f>ROUND(I227*H227,0)</f>
        <v>0</v>
      </c>
      <c r="K227" s="130"/>
      <c r="L227" s="29"/>
      <c r="M227" s="131" t="s">
        <v>1</v>
      </c>
      <c r="N227" s="132" t="s">
        <v>41</v>
      </c>
      <c r="P227" s="133">
        <f>O227*H227</f>
        <v>0</v>
      </c>
      <c r="Q227" s="133">
        <v>9.7999999999999997E-4</v>
      </c>
      <c r="R227" s="133">
        <f>Q227*H227</f>
        <v>1.9795999999999998E-2</v>
      </c>
      <c r="S227" s="133">
        <v>0</v>
      </c>
      <c r="T227" s="134">
        <f>S227*H227</f>
        <v>0</v>
      </c>
      <c r="AR227" s="135" t="s">
        <v>233</v>
      </c>
      <c r="AT227" s="135" t="s">
        <v>160</v>
      </c>
      <c r="AU227" s="135" t="s">
        <v>6</v>
      </c>
      <c r="AY227" s="15" t="s">
        <v>159</v>
      </c>
      <c r="BE227" s="136">
        <f>IF(N227="základní",J227,0)</f>
        <v>0</v>
      </c>
      <c r="BF227" s="136">
        <f>IF(N227="snížená",J227,0)</f>
        <v>0</v>
      </c>
      <c r="BG227" s="136">
        <f>IF(N227="zákl. přenesená",J227,0)</f>
        <v>0</v>
      </c>
      <c r="BH227" s="136">
        <f>IF(N227="sníž. přenesená",J227,0)</f>
        <v>0</v>
      </c>
      <c r="BI227" s="136">
        <f>IF(N227="nulová",J227,0)</f>
        <v>0</v>
      </c>
      <c r="BJ227" s="15" t="s">
        <v>6</v>
      </c>
      <c r="BK227" s="136">
        <f>ROUND(I227*H227,0)</f>
        <v>0</v>
      </c>
      <c r="BL227" s="15" t="s">
        <v>233</v>
      </c>
      <c r="BM227" s="135" t="s">
        <v>1758</v>
      </c>
    </row>
    <row r="228" spans="2:65" s="1" customFormat="1" ht="19.5">
      <c r="B228" s="29"/>
      <c r="D228" s="138" t="s">
        <v>303</v>
      </c>
      <c r="F228" s="158" t="s">
        <v>1738</v>
      </c>
      <c r="I228" s="159"/>
      <c r="L228" s="29"/>
      <c r="M228" s="160"/>
      <c r="T228" s="50"/>
      <c r="AT228" s="15" t="s">
        <v>303</v>
      </c>
      <c r="AU228" s="15" t="s">
        <v>6</v>
      </c>
    </row>
    <row r="229" spans="2:65" s="11" customFormat="1">
      <c r="B229" s="144"/>
      <c r="D229" s="138" t="s">
        <v>166</v>
      </c>
      <c r="E229" s="145" t="s">
        <v>1</v>
      </c>
      <c r="F229" s="146" t="s">
        <v>1752</v>
      </c>
      <c r="H229" s="147">
        <v>20.2</v>
      </c>
      <c r="I229" s="148"/>
      <c r="L229" s="144"/>
      <c r="M229" s="149"/>
      <c r="T229" s="150"/>
      <c r="AT229" s="145" t="s">
        <v>166</v>
      </c>
      <c r="AU229" s="145" t="s">
        <v>6</v>
      </c>
      <c r="AV229" s="11" t="s">
        <v>85</v>
      </c>
      <c r="AW229" s="11" t="s">
        <v>31</v>
      </c>
      <c r="AX229" s="11" t="s">
        <v>6</v>
      </c>
      <c r="AY229" s="145" t="s">
        <v>159</v>
      </c>
    </row>
    <row r="230" spans="2:65" s="1" customFormat="1" ht="16.5" customHeight="1">
      <c r="B230" s="122"/>
      <c r="C230" s="123" t="s">
        <v>393</v>
      </c>
      <c r="D230" s="123" t="s">
        <v>160</v>
      </c>
      <c r="E230" s="124" t="s">
        <v>1753</v>
      </c>
      <c r="F230" s="125" t="s">
        <v>1754</v>
      </c>
      <c r="G230" s="126" t="s">
        <v>291</v>
      </c>
      <c r="H230" s="127">
        <v>34.299999999999997</v>
      </c>
      <c r="I230" s="128"/>
      <c r="J230" s="129">
        <f>ROUND(I230*H230,0)</f>
        <v>0</v>
      </c>
      <c r="K230" s="130"/>
      <c r="L230" s="29"/>
      <c r="M230" s="131" t="s">
        <v>1</v>
      </c>
      <c r="N230" s="132" t="s">
        <v>41</v>
      </c>
      <c r="P230" s="133">
        <f>O230*H230</f>
        <v>0</v>
      </c>
      <c r="Q230" s="133">
        <v>1.15E-3</v>
      </c>
      <c r="R230" s="133">
        <f>Q230*H230</f>
        <v>3.9444999999999994E-2</v>
      </c>
      <c r="S230" s="133">
        <v>0</v>
      </c>
      <c r="T230" s="134">
        <f>S230*H230</f>
        <v>0</v>
      </c>
      <c r="AR230" s="135" t="s">
        <v>233</v>
      </c>
      <c r="AT230" s="135" t="s">
        <v>160</v>
      </c>
      <c r="AU230" s="135" t="s">
        <v>6</v>
      </c>
      <c r="AY230" s="15" t="s">
        <v>159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5" t="s">
        <v>6</v>
      </c>
      <c r="BK230" s="136">
        <f>ROUND(I230*H230,0)</f>
        <v>0</v>
      </c>
      <c r="BL230" s="15" t="s">
        <v>233</v>
      </c>
      <c r="BM230" s="135" t="s">
        <v>1759</v>
      </c>
    </row>
    <row r="231" spans="2:65" s="1" customFormat="1" ht="19.5">
      <c r="B231" s="29"/>
      <c r="D231" s="138" t="s">
        <v>303</v>
      </c>
      <c r="F231" s="158" t="s">
        <v>1738</v>
      </c>
      <c r="I231" s="159"/>
      <c r="L231" s="29"/>
      <c r="M231" s="160"/>
      <c r="T231" s="50"/>
      <c r="AT231" s="15" t="s">
        <v>303</v>
      </c>
      <c r="AU231" s="15" t="s">
        <v>6</v>
      </c>
    </row>
    <row r="232" spans="2:65" s="11" customFormat="1">
      <c r="B232" s="144"/>
      <c r="D232" s="138" t="s">
        <v>166</v>
      </c>
      <c r="E232" s="145" t="s">
        <v>1</v>
      </c>
      <c r="F232" s="146" t="s">
        <v>1756</v>
      </c>
      <c r="H232" s="147">
        <v>34.299999999999997</v>
      </c>
      <c r="I232" s="148"/>
      <c r="L232" s="144"/>
      <c r="M232" s="149"/>
      <c r="T232" s="150"/>
      <c r="AT232" s="145" t="s">
        <v>166</v>
      </c>
      <c r="AU232" s="145" t="s">
        <v>6</v>
      </c>
      <c r="AV232" s="11" t="s">
        <v>85</v>
      </c>
      <c r="AW232" s="11" t="s">
        <v>31</v>
      </c>
      <c r="AX232" s="11" t="s">
        <v>6</v>
      </c>
      <c r="AY232" s="145" t="s">
        <v>159</v>
      </c>
    </row>
    <row r="233" spans="2:65" s="1" customFormat="1" ht="16.5" customHeight="1">
      <c r="B233" s="122"/>
      <c r="C233" s="123" t="s">
        <v>397</v>
      </c>
      <c r="D233" s="123" t="s">
        <v>160</v>
      </c>
      <c r="E233" s="124" t="s">
        <v>1745</v>
      </c>
      <c r="F233" s="125" t="s">
        <v>1746</v>
      </c>
      <c r="G233" s="126" t="s">
        <v>291</v>
      </c>
      <c r="H233" s="127">
        <v>50.9</v>
      </c>
      <c r="I233" s="128"/>
      <c r="J233" s="129">
        <f>ROUND(I233*H233,0)</f>
        <v>0</v>
      </c>
      <c r="K233" s="130"/>
      <c r="L233" s="29"/>
      <c r="M233" s="131" t="s">
        <v>1</v>
      </c>
      <c r="N233" s="132" t="s">
        <v>41</v>
      </c>
      <c r="P233" s="133">
        <f>O233*H233</f>
        <v>0</v>
      </c>
      <c r="Q233" s="133">
        <v>6.4000000000000005E-4</v>
      </c>
      <c r="R233" s="133">
        <f>Q233*H233</f>
        <v>3.2576000000000001E-2</v>
      </c>
      <c r="S233" s="133">
        <v>0</v>
      </c>
      <c r="T233" s="134">
        <f>S233*H233</f>
        <v>0</v>
      </c>
      <c r="AR233" s="135" t="s">
        <v>233</v>
      </c>
      <c r="AT233" s="135" t="s">
        <v>160</v>
      </c>
      <c r="AU233" s="135" t="s">
        <v>6</v>
      </c>
      <c r="AY233" s="15" t="s">
        <v>159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5" t="s">
        <v>6</v>
      </c>
      <c r="BK233" s="136">
        <f>ROUND(I233*H233,0)</f>
        <v>0</v>
      </c>
      <c r="BL233" s="15" t="s">
        <v>233</v>
      </c>
      <c r="BM233" s="135" t="s">
        <v>1760</v>
      </c>
    </row>
    <row r="234" spans="2:65" s="1" customFormat="1" ht="19.5">
      <c r="B234" s="29"/>
      <c r="D234" s="138" t="s">
        <v>303</v>
      </c>
      <c r="F234" s="158" t="s">
        <v>1761</v>
      </c>
      <c r="I234" s="159"/>
      <c r="L234" s="29"/>
      <c r="M234" s="160"/>
      <c r="T234" s="50"/>
      <c r="AT234" s="15" t="s">
        <v>303</v>
      </c>
      <c r="AU234" s="15" t="s">
        <v>6</v>
      </c>
    </row>
    <row r="235" spans="2:65" s="11" customFormat="1">
      <c r="B235" s="144"/>
      <c r="D235" s="138" t="s">
        <v>166</v>
      </c>
      <c r="E235" s="145" t="s">
        <v>1</v>
      </c>
      <c r="F235" s="146" t="s">
        <v>1762</v>
      </c>
      <c r="H235" s="147">
        <v>50.9</v>
      </c>
      <c r="I235" s="148"/>
      <c r="L235" s="144"/>
      <c r="M235" s="149"/>
      <c r="T235" s="150"/>
      <c r="AT235" s="145" t="s">
        <v>166</v>
      </c>
      <c r="AU235" s="145" t="s">
        <v>6</v>
      </c>
      <c r="AV235" s="11" t="s">
        <v>85</v>
      </c>
      <c r="AW235" s="11" t="s">
        <v>31</v>
      </c>
      <c r="AX235" s="11" t="s">
        <v>6</v>
      </c>
      <c r="AY235" s="145" t="s">
        <v>159</v>
      </c>
    </row>
    <row r="236" spans="2:65" s="1" customFormat="1" ht="16.5" customHeight="1">
      <c r="B236" s="122"/>
      <c r="C236" s="123" t="s">
        <v>401</v>
      </c>
      <c r="D236" s="123" t="s">
        <v>160</v>
      </c>
      <c r="E236" s="124" t="s">
        <v>1745</v>
      </c>
      <c r="F236" s="125" t="s">
        <v>1746</v>
      </c>
      <c r="G236" s="126" t="s">
        <v>291</v>
      </c>
      <c r="H236" s="127">
        <v>36</v>
      </c>
      <c r="I236" s="128"/>
      <c r="J236" s="129">
        <f>ROUND(I236*H236,0)</f>
        <v>0</v>
      </c>
      <c r="K236" s="130"/>
      <c r="L236" s="29"/>
      <c r="M236" s="131" t="s">
        <v>1</v>
      </c>
      <c r="N236" s="132" t="s">
        <v>41</v>
      </c>
      <c r="P236" s="133">
        <f>O236*H236</f>
        <v>0</v>
      </c>
      <c r="Q236" s="133">
        <v>6.4000000000000005E-4</v>
      </c>
      <c r="R236" s="133">
        <f>Q236*H236</f>
        <v>2.3040000000000001E-2</v>
      </c>
      <c r="S236" s="133">
        <v>0</v>
      </c>
      <c r="T236" s="134">
        <f>S236*H236</f>
        <v>0</v>
      </c>
      <c r="AR236" s="135" t="s">
        <v>233</v>
      </c>
      <c r="AT236" s="135" t="s">
        <v>160</v>
      </c>
      <c r="AU236" s="135" t="s">
        <v>6</v>
      </c>
      <c r="AY236" s="15" t="s">
        <v>159</v>
      </c>
      <c r="BE236" s="136">
        <f>IF(N236="základní",J236,0)</f>
        <v>0</v>
      </c>
      <c r="BF236" s="136">
        <f>IF(N236="snížená",J236,0)</f>
        <v>0</v>
      </c>
      <c r="BG236" s="136">
        <f>IF(N236="zákl. přenesená",J236,0)</f>
        <v>0</v>
      </c>
      <c r="BH236" s="136">
        <f>IF(N236="sníž. přenesená",J236,0)</f>
        <v>0</v>
      </c>
      <c r="BI236" s="136">
        <f>IF(N236="nulová",J236,0)</f>
        <v>0</v>
      </c>
      <c r="BJ236" s="15" t="s">
        <v>6</v>
      </c>
      <c r="BK236" s="136">
        <f>ROUND(I236*H236,0)</f>
        <v>0</v>
      </c>
      <c r="BL236" s="15" t="s">
        <v>233</v>
      </c>
      <c r="BM236" s="135" t="s">
        <v>1763</v>
      </c>
    </row>
    <row r="237" spans="2:65" s="1" customFormat="1" ht="19.5">
      <c r="B237" s="29"/>
      <c r="D237" s="138" t="s">
        <v>303</v>
      </c>
      <c r="F237" s="158" t="s">
        <v>1736</v>
      </c>
      <c r="I237" s="159"/>
      <c r="L237" s="29"/>
      <c r="M237" s="160"/>
      <c r="T237" s="50"/>
      <c r="AT237" s="15" t="s">
        <v>303</v>
      </c>
      <c r="AU237" s="15" t="s">
        <v>6</v>
      </c>
    </row>
    <row r="238" spans="2:65" s="11" customFormat="1">
      <c r="B238" s="144"/>
      <c r="D238" s="138" t="s">
        <v>166</v>
      </c>
      <c r="E238" s="145" t="s">
        <v>1</v>
      </c>
      <c r="F238" s="146" t="s">
        <v>1744</v>
      </c>
      <c r="H238" s="147">
        <v>36</v>
      </c>
      <c r="I238" s="148"/>
      <c r="L238" s="144"/>
      <c r="M238" s="149"/>
      <c r="T238" s="150"/>
      <c r="AT238" s="145" t="s">
        <v>166</v>
      </c>
      <c r="AU238" s="145" t="s">
        <v>6</v>
      </c>
      <c r="AV238" s="11" t="s">
        <v>85</v>
      </c>
      <c r="AW238" s="11" t="s">
        <v>31</v>
      </c>
      <c r="AX238" s="11" t="s">
        <v>6</v>
      </c>
      <c r="AY238" s="145" t="s">
        <v>159</v>
      </c>
    </row>
    <row r="239" spans="2:65" s="1" customFormat="1" ht="16.5" customHeight="1">
      <c r="B239" s="122"/>
      <c r="C239" s="123" t="s">
        <v>405</v>
      </c>
      <c r="D239" s="123" t="s">
        <v>160</v>
      </c>
      <c r="E239" s="124" t="s">
        <v>1745</v>
      </c>
      <c r="F239" s="125" t="s">
        <v>1746</v>
      </c>
      <c r="G239" s="126" t="s">
        <v>291</v>
      </c>
      <c r="H239" s="127">
        <v>28.8</v>
      </c>
      <c r="I239" s="128"/>
      <c r="J239" s="129">
        <f>ROUND(I239*H239,0)</f>
        <v>0</v>
      </c>
      <c r="K239" s="130"/>
      <c r="L239" s="29"/>
      <c r="M239" s="131" t="s">
        <v>1</v>
      </c>
      <c r="N239" s="132" t="s">
        <v>41</v>
      </c>
      <c r="P239" s="133">
        <f>O239*H239</f>
        <v>0</v>
      </c>
      <c r="Q239" s="133">
        <v>6.4000000000000005E-4</v>
      </c>
      <c r="R239" s="133">
        <f>Q239*H239</f>
        <v>1.8432E-2</v>
      </c>
      <c r="S239" s="133">
        <v>0</v>
      </c>
      <c r="T239" s="134">
        <f>S239*H239</f>
        <v>0</v>
      </c>
      <c r="AR239" s="135" t="s">
        <v>233</v>
      </c>
      <c r="AT239" s="135" t="s">
        <v>160</v>
      </c>
      <c r="AU239" s="135" t="s">
        <v>6</v>
      </c>
      <c r="AY239" s="15" t="s">
        <v>159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5" t="s">
        <v>6</v>
      </c>
      <c r="BK239" s="136">
        <f>ROUND(I239*H239,0)</f>
        <v>0</v>
      </c>
      <c r="BL239" s="15" t="s">
        <v>233</v>
      </c>
      <c r="BM239" s="135" t="s">
        <v>1764</v>
      </c>
    </row>
    <row r="240" spans="2:65" s="1" customFormat="1" ht="19.5">
      <c r="B240" s="29"/>
      <c r="D240" s="138" t="s">
        <v>303</v>
      </c>
      <c r="F240" s="158" t="s">
        <v>1765</v>
      </c>
      <c r="I240" s="159"/>
      <c r="L240" s="29"/>
      <c r="M240" s="160"/>
      <c r="T240" s="50"/>
      <c r="AT240" s="15" t="s">
        <v>303</v>
      </c>
      <c r="AU240" s="15" t="s">
        <v>6</v>
      </c>
    </row>
    <row r="241" spans="2:65" s="11" customFormat="1">
      <c r="B241" s="144"/>
      <c r="D241" s="138" t="s">
        <v>166</v>
      </c>
      <c r="E241" s="145" t="s">
        <v>1</v>
      </c>
      <c r="F241" s="146" t="s">
        <v>1766</v>
      </c>
      <c r="H241" s="147">
        <v>28.8</v>
      </c>
      <c r="I241" s="148"/>
      <c r="L241" s="144"/>
      <c r="M241" s="149"/>
      <c r="T241" s="150"/>
      <c r="AT241" s="145" t="s">
        <v>166</v>
      </c>
      <c r="AU241" s="145" t="s">
        <v>6</v>
      </c>
      <c r="AV241" s="11" t="s">
        <v>85</v>
      </c>
      <c r="AW241" s="11" t="s">
        <v>31</v>
      </c>
      <c r="AX241" s="11" t="s">
        <v>6</v>
      </c>
      <c r="AY241" s="145" t="s">
        <v>159</v>
      </c>
    </row>
    <row r="242" spans="2:65" s="1" customFormat="1" ht="24.2" customHeight="1">
      <c r="B242" s="122"/>
      <c r="C242" s="123" t="s">
        <v>409</v>
      </c>
      <c r="D242" s="123" t="s">
        <v>160</v>
      </c>
      <c r="E242" s="124" t="s">
        <v>1767</v>
      </c>
      <c r="F242" s="125" t="s">
        <v>1768</v>
      </c>
      <c r="G242" s="126" t="s">
        <v>291</v>
      </c>
      <c r="H242" s="127">
        <v>131.30000000000001</v>
      </c>
      <c r="I242" s="128"/>
      <c r="J242" s="129">
        <f>ROUND(I242*H242,0)</f>
        <v>0</v>
      </c>
      <c r="K242" s="130"/>
      <c r="L242" s="29"/>
      <c r="M242" s="131" t="s">
        <v>1</v>
      </c>
      <c r="N242" s="132" t="s">
        <v>41</v>
      </c>
      <c r="P242" s="133">
        <f>O242*H242</f>
        <v>0</v>
      </c>
      <c r="Q242" s="133">
        <v>3.4000000000000002E-4</v>
      </c>
      <c r="R242" s="133">
        <f>Q242*H242</f>
        <v>4.4642000000000008E-2</v>
      </c>
      <c r="S242" s="133">
        <v>0</v>
      </c>
      <c r="T242" s="134">
        <f>S242*H242</f>
        <v>0</v>
      </c>
      <c r="AR242" s="135" t="s">
        <v>233</v>
      </c>
      <c r="AT242" s="135" t="s">
        <v>160</v>
      </c>
      <c r="AU242" s="135" t="s">
        <v>6</v>
      </c>
      <c r="AY242" s="15" t="s">
        <v>159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5" t="s">
        <v>6</v>
      </c>
      <c r="BK242" s="136">
        <f>ROUND(I242*H242,0)</f>
        <v>0</v>
      </c>
      <c r="BL242" s="15" t="s">
        <v>233</v>
      </c>
      <c r="BM242" s="135" t="s">
        <v>1769</v>
      </c>
    </row>
    <row r="243" spans="2:65" s="10" customFormat="1">
      <c r="B243" s="137"/>
      <c r="D243" s="138" t="s">
        <v>166</v>
      </c>
      <c r="E243" s="139" t="s">
        <v>1</v>
      </c>
      <c r="F243" s="140" t="s">
        <v>1770</v>
      </c>
      <c r="H243" s="139" t="s">
        <v>1</v>
      </c>
      <c r="I243" s="141"/>
      <c r="L243" s="137"/>
      <c r="M243" s="142"/>
      <c r="T243" s="143"/>
      <c r="AT243" s="139" t="s">
        <v>166</v>
      </c>
      <c r="AU243" s="139" t="s">
        <v>6</v>
      </c>
      <c r="AV243" s="10" t="s">
        <v>6</v>
      </c>
      <c r="AW243" s="10" t="s">
        <v>31</v>
      </c>
      <c r="AX243" s="10" t="s">
        <v>76</v>
      </c>
      <c r="AY243" s="139" t="s">
        <v>159</v>
      </c>
    </row>
    <row r="244" spans="2:65" s="11" customFormat="1">
      <c r="B244" s="144"/>
      <c r="D244" s="138" t="s">
        <v>166</v>
      </c>
      <c r="E244" s="145" t="s">
        <v>1</v>
      </c>
      <c r="F244" s="146" t="s">
        <v>1771</v>
      </c>
      <c r="H244" s="147">
        <v>40.200000000000003</v>
      </c>
      <c r="I244" s="148"/>
      <c r="L244" s="144"/>
      <c r="M244" s="149"/>
      <c r="T244" s="150"/>
      <c r="AT244" s="145" t="s">
        <v>166</v>
      </c>
      <c r="AU244" s="145" t="s">
        <v>6</v>
      </c>
      <c r="AV244" s="11" t="s">
        <v>85</v>
      </c>
      <c r="AW244" s="11" t="s">
        <v>31</v>
      </c>
      <c r="AX244" s="11" t="s">
        <v>76</v>
      </c>
      <c r="AY244" s="145" t="s">
        <v>159</v>
      </c>
    </row>
    <row r="245" spans="2:65" s="10" customFormat="1">
      <c r="B245" s="137"/>
      <c r="D245" s="138" t="s">
        <v>166</v>
      </c>
      <c r="E245" s="139" t="s">
        <v>1</v>
      </c>
      <c r="F245" s="140" t="s">
        <v>1772</v>
      </c>
      <c r="H245" s="139" t="s">
        <v>1</v>
      </c>
      <c r="I245" s="141"/>
      <c r="L245" s="137"/>
      <c r="M245" s="142"/>
      <c r="T245" s="143"/>
      <c r="AT245" s="139" t="s">
        <v>166</v>
      </c>
      <c r="AU245" s="139" t="s">
        <v>6</v>
      </c>
      <c r="AV245" s="10" t="s">
        <v>6</v>
      </c>
      <c r="AW245" s="10" t="s">
        <v>31</v>
      </c>
      <c r="AX245" s="10" t="s">
        <v>76</v>
      </c>
      <c r="AY245" s="139" t="s">
        <v>159</v>
      </c>
    </row>
    <row r="246" spans="2:65" s="11" customFormat="1">
      <c r="B246" s="144"/>
      <c r="D246" s="138" t="s">
        <v>166</v>
      </c>
      <c r="E246" s="145" t="s">
        <v>1</v>
      </c>
      <c r="F246" s="146" t="s">
        <v>1771</v>
      </c>
      <c r="H246" s="147">
        <v>40.200000000000003</v>
      </c>
      <c r="I246" s="148"/>
      <c r="L246" s="144"/>
      <c r="M246" s="149"/>
      <c r="T246" s="150"/>
      <c r="AT246" s="145" t="s">
        <v>166</v>
      </c>
      <c r="AU246" s="145" t="s">
        <v>6</v>
      </c>
      <c r="AV246" s="11" t="s">
        <v>85</v>
      </c>
      <c r="AW246" s="11" t="s">
        <v>31</v>
      </c>
      <c r="AX246" s="11" t="s">
        <v>76</v>
      </c>
      <c r="AY246" s="145" t="s">
        <v>159</v>
      </c>
    </row>
    <row r="247" spans="2:65" s="10" customFormat="1">
      <c r="B247" s="137"/>
      <c r="D247" s="138" t="s">
        <v>166</v>
      </c>
      <c r="E247" s="139" t="s">
        <v>1</v>
      </c>
      <c r="F247" s="140" t="s">
        <v>1773</v>
      </c>
      <c r="H247" s="139" t="s">
        <v>1</v>
      </c>
      <c r="I247" s="141"/>
      <c r="L247" s="137"/>
      <c r="M247" s="142"/>
      <c r="T247" s="143"/>
      <c r="AT247" s="139" t="s">
        <v>166</v>
      </c>
      <c r="AU247" s="139" t="s">
        <v>6</v>
      </c>
      <c r="AV247" s="10" t="s">
        <v>6</v>
      </c>
      <c r="AW247" s="10" t="s">
        <v>31</v>
      </c>
      <c r="AX247" s="10" t="s">
        <v>76</v>
      </c>
      <c r="AY247" s="139" t="s">
        <v>159</v>
      </c>
    </row>
    <row r="248" spans="2:65" s="11" customFormat="1">
      <c r="B248" s="144"/>
      <c r="D248" s="138" t="s">
        <v>166</v>
      </c>
      <c r="E248" s="145" t="s">
        <v>1</v>
      </c>
      <c r="F248" s="146" t="s">
        <v>1762</v>
      </c>
      <c r="H248" s="147">
        <v>50.9</v>
      </c>
      <c r="I248" s="148"/>
      <c r="L248" s="144"/>
      <c r="M248" s="149"/>
      <c r="T248" s="150"/>
      <c r="AT248" s="145" t="s">
        <v>166</v>
      </c>
      <c r="AU248" s="145" t="s">
        <v>6</v>
      </c>
      <c r="AV248" s="11" t="s">
        <v>85</v>
      </c>
      <c r="AW248" s="11" t="s">
        <v>31</v>
      </c>
      <c r="AX248" s="11" t="s">
        <v>76</v>
      </c>
      <c r="AY248" s="145" t="s">
        <v>159</v>
      </c>
    </row>
    <row r="249" spans="2:65" s="12" customFormat="1">
      <c r="B249" s="151"/>
      <c r="D249" s="138" t="s">
        <v>166</v>
      </c>
      <c r="E249" s="152" t="s">
        <v>1</v>
      </c>
      <c r="F249" s="153" t="s">
        <v>171</v>
      </c>
      <c r="H249" s="154">
        <v>131.30000000000001</v>
      </c>
      <c r="I249" s="155"/>
      <c r="L249" s="151"/>
      <c r="M249" s="156"/>
      <c r="T249" s="157"/>
      <c r="AT249" s="152" t="s">
        <v>166</v>
      </c>
      <c r="AU249" s="152" t="s">
        <v>6</v>
      </c>
      <c r="AV249" s="12" t="s">
        <v>164</v>
      </c>
      <c r="AW249" s="12" t="s">
        <v>31</v>
      </c>
      <c r="AX249" s="12" t="s">
        <v>6</v>
      </c>
      <c r="AY249" s="152" t="s">
        <v>159</v>
      </c>
    </row>
    <row r="250" spans="2:65" s="1" customFormat="1" ht="24.2" customHeight="1">
      <c r="B250" s="122"/>
      <c r="C250" s="123" t="s">
        <v>413</v>
      </c>
      <c r="D250" s="123" t="s">
        <v>160</v>
      </c>
      <c r="E250" s="124" t="s">
        <v>1774</v>
      </c>
      <c r="F250" s="125" t="s">
        <v>1775</v>
      </c>
      <c r="G250" s="126" t="s">
        <v>291</v>
      </c>
      <c r="H250" s="127">
        <v>68.599999999999994</v>
      </c>
      <c r="I250" s="128"/>
      <c r="J250" s="129">
        <f>ROUND(I250*H250,0)</f>
        <v>0</v>
      </c>
      <c r="K250" s="130"/>
      <c r="L250" s="29"/>
      <c r="M250" s="131" t="s">
        <v>1</v>
      </c>
      <c r="N250" s="132" t="s">
        <v>41</v>
      </c>
      <c r="P250" s="133">
        <f>O250*H250</f>
        <v>0</v>
      </c>
      <c r="Q250" s="133">
        <v>1E-4</v>
      </c>
      <c r="R250" s="133">
        <f>Q250*H250</f>
        <v>6.8599999999999998E-3</v>
      </c>
      <c r="S250" s="133">
        <v>0</v>
      </c>
      <c r="T250" s="134">
        <f>S250*H250</f>
        <v>0</v>
      </c>
      <c r="AR250" s="135" t="s">
        <v>233</v>
      </c>
      <c r="AT250" s="135" t="s">
        <v>160</v>
      </c>
      <c r="AU250" s="135" t="s">
        <v>6</v>
      </c>
      <c r="AY250" s="15" t="s">
        <v>159</v>
      </c>
      <c r="BE250" s="136">
        <f>IF(N250="základní",J250,0)</f>
        <v>0</v>
      </c>
      <c r="BF250" s="136">
        <f>IF(N250="snížená",J250,0)</f>
        <v>0</v>
      </c>
      <c r="BG250" s="136">
        <f>IF(N250="zákl. přenesená",J250,0)</f>
        <v>0</v>
      </c>
      <c r="BH250" s="136">
        <f>IF(N250="sníž. přenesená",J250,0)</f>
        <v>0</v>
      </c>
      <c r="BI250" s="136">
        <f>IF(N250="nulová",J250,0)</f>
        <v>0</v>
      </c>
      <c r="BJ250" s="15" t="s">
        <v>6</v>
      </c>
      <c r="BK250" s="136">
        <f>ROUND(I250*H250,0)</f>
        <v>0</v>
      </c>
      <c r="BL250" s="15" t="s">
        <v>233</v>
      </c>
      <c r="BM250" s="135" t="s">
        <v>1776</v>
      </c>
    </row>
    <row r="251" spans="2:65" s="10" customFormat="1">
      <c r="B251" s="137"/>
      <c r="D251" s="138" t="s">
        <v>166</v>
      </c>
      <c r="E251" s="139" t="s">
        <v>1</v>
      </c>
      <c r="F251" s="140" t="s">
        <v>1770</v>
      </c>
      <c r="H251" s="139" t="s">
        <v>1</v>
      </c>
      <c r="I251" s="141"/>
      <c r="L251" s="137"/>
      <c r="M251" s="142"/>
      <c r="T251" s="143"/>
      <c r="AT251" s="139" t="s">
        <v>166</v>
      </c>
      <c r="AU251" s="139" t="s">
        <v>6</v>
      </c>
      <c r="AV251" s="10" t="s">
        <v>6</v>
      </c>
      <c r="AW251" s="10" t="s">
        <v>31</v>
      </c>
      <c r="AX251" s="10" t="s">
        <v>76</v>
      </c>
      <c r="AY251" s="139" t="s">
        <v>159</v>
      </c>
    </row>
    <row r="252" spans="2:65" s="11" customFormat="1">
      <c r="B252" s="144"/>
      <c r="D252" s="138" t="s">
        <v>166</v>
      </c>
      <c r="E252" s="145" t="s">
        <v>1</v>
      </c>
      <c r="F252" s="146" t="s">
        <v>1756</v>
      </c>
      <c r="H252" s="147">
        <v>34.299999999999997</v>
      </c>
      <c r="I252" s="148"/>
      <c r="L252" s="144"/>
      <c r="M252" s="149"/>
      <c r="T252" s="150"/>
      <c r="AT252" s="145" t="s">
        <v>166</v>
      </c>
      <c r="AU252" s="145" t="s">
        <v>6</v>
      </c>
      <c r="AV252" s="11" t="s">
        <v>85</v>
      </c>
      <c r="AW252" s="11" t="s">
        <v>31</v>
      </c>
      <c r="AX252" s="11" t="s">
        <v>76</v>
      </c>
      <c r="AY252" s="145" t="s">
        <v>159</v>
      </c>
    </row>
    <row r="253" spans="2:65" s="10" customFormat="1">
      <c r="B253" s="137"/>
      <c r="D253" s="138" t="s">
        <v>166</v>
      </c>
      <c r="E253" s="139" t="s">
        <v>1</v>
      </c>
      <c r="F253" s="140" t="s">
        <v>1772</v>
      </c>
      <c r="H253" s="139" t="s">
        <v>1</v>
      </c>
      <c r="I253" s="141"/>
      <c r="L253" s="137"/>
      <c r="M253" s="142"/>
      <c r="T253" s="143"/>
      <c r="AT253" s="139" t="s">
        <v>166</v>
      </c>
      <c r="AU253" s="139" t="s">
        <v>6</v>
      </c>
      <c r="AV253" s="10" t="s">
        <v>6</v>
      </c>
      <c r="AW253" s="10" t="s">
        <v>31</v>
      </c>
      <c r="AX253" s="10" t="s">
        <v>76</v>
      </c>
      <c r="AY253" s="139" t="s">
        <v>159</v>
      </c>
    </row>
    <row r="254" spans="2:65" s="11" customFormat="1">
      <c r="B254" s="144"/>
      <c r="D254" s="138" t="s">
        <v>166</v>
      </c>
      <c r="E254" s="145" t="s">
        <v>1</v>
      </c>
      <c r="F254" s="146" t="s">
        <v>1756</v>
      </c>
      <c r="H254" s="147">
        <v>34.299999999999997</v>
      </c>
      <c r="I254" s="148"/>
      <c r="L254" s="144"/>
      <c r="M254" s="149"/>
      <c r="T254" s="150"/>
      <c r="AT254" s="145" t="s">
        <v>166</v>
      </c>
      <c r="AU254" s="145" t="s">
        <v>6</v>
      </c>
      <c r="AV254" s="11" t="s">
        <v>85</v>
      </c>
      <c r="AW254" s="11" t="s">
        <v>31</v>
      </c>
      <c r="AX254" s="11" t="s">
        <v>76</v>
      </c>
      <c r="AY254" s="145" t="s">
        <v>159</v>
      </c>
    </row>
    <row r="255" spans="2:65" s="12" customFormat="1">
      <c r="B255" s="151"/>
      <c r="D255" s="138" t="s">
        <v>166</v>
      </c>
      <c r="E255" s="152" t="s">
        <v>1</v>
      </c>
      <c r="F255" s="153" t="s">
        <v>171</v>
      </c>
      <c r="H255" s="154">
        <v>68.599999999999994</v>
      </c>
      <c r="I255" s="155"/>
      <c r="L255" s="151"/>
      <c r="M255" s="156"/>
      <c r="T255" s="157"/>
      <c r="AT255" s="152" t="s">
        <v>166</v>
      </c>
      <c r="AU255" s="152" t="s">
        <v>6</v>
      </c>
      <c r="AV255" s="12" t="s">
        <v>164</v>
      </c>
      <c r="AW255" s="12" t="s">
        <v>31</v>
      </c>
      <c r="AX255" s="12" t="s">
        <v>6</v>
      </c>
      <c r="AY255" s="152" t="s">
        <v>159</v>
      </c>
    </row>
    <row r="256" spans="2:65" s="1" customFormat="1" ht="21.75" customHeight="1">
      <c r="B256" s="122"/>
      <c r="C256" s="123" t="s">
        <v>418</v>
      </c>
      <c r="D256" s="123" t="s">
        <v>160</v>
      </c>
      <c r="E256" s="124" t="s">
        <v>1777</v>
      </c>
      <c r="F256" s="125" t="s">
        <v>1778</v>
      </c>
      <c r="G256" s="126" t="s">
        <v>291</v>
      </c>
      <c r="H256" s="127">
        <v>64.8</v>
      </c>
      <c r="I256" s="128"/>
      <c r="J256" s="129">
        <f>ROUND(I256*H256,0)</f>
        <v>0</v>
      </c>
      <c r="K256" s="130"/>
      <c r="L256" s="29"/>
      <c r="M256" s="131" t="s">
        <v>1</v>
      </c>
      <c r="N256" s="132" t="s">
        <v>41</v>
      </c>
      <c r="P256" s="133">
        <f>O256*H256</f>
        <v>0</v>
      </c>
      <c r="Q256" s="133">
        <v>4.0000000000000003E-5</v>
      </c>
      <c r="R256" s="133">
        <f>Q256*H256</f>
        <v>2.5920000000000001E-3</v>
      </c>
      <c r="S256" s="133">
        <v>0</v>
      </c>
      <c r="T256" s="134">
        <f>S256*H256</f>
        <v>0</v>
      </c>
      <c r="AR256" s="135" t="s">
        <v>233</v>
      </c>
      <c r="AT256" s="135" t="s">
        <v>160</v>
      </c>
      <c r="AU256" s="135" t="s">
        <v>6</v>
      </c>
      <c r="AY256" s="15" t="s">
        <v>159</v>
      </c>
      <c r="BE256" s="136">
        <f>IF(N256="základní",J256,0)</f>
        <v>0</v>
      </c>
      <c r="BF256" s="136">
        <f>IF(N256="snížená",J256,0)</f>
        <v>0</v>
      </c>
      <c r="BG256" s="136">
        <f>IF(N256="zákl. přenesená",J256,0)</f>
        <v>0</v>
      </c>
      <c r="BH256" s="136">
        <f>IF(N256="sníž. přenesená",J256,0)</f>
        <v>0</v>
      </c>
      <c r="BI256" s="136">
        <f>IF(N256="nulová",J256,0)</f>
        <v>0</v>
      </c>
      <c r="BJ256" s="15" t="s">
        <v>6</v>
      </c>
      <c r="BK256" s="136">
        <f>ROUND(I256*H256,0)</f>
        <v>0</v>
      </c>
      <c r="BL256" s="15" t="s">
        <v>233</v>
      </c>
      <c r="BM256" s="135" t="s">
        <v>1779</v>
      </c>
    </row>
    <row r="257" spans="2:65" s="10" customFormat="1">
      <c r="B257" s="137"/>
      <c r="D257" s="138" t="s">
        <v>166</v>
      </c>
      <c r="E257" s="139" t="s">
        <v>1</v>
      </c>
      <c r="F257" s="140" t="s">
        <v>1780</v>
      </c>
      <c r="H257" s="139" t="s">
        <v>1</v>
      </c>
      <c r="I257" s="141"/>
      <c r="L257" s="137"/>
      <c r="M257" s="142"/>
      <c r="T257" s="143"/>
      <c r="AT257" s="139" t="s">
        <v>166</v>
      </c>
      <c r="AU257" s="139" t="s">
        <v>6</v>
      </c>
      <c r="AV257" s="10" t="s">
        <v>6</v>
      </c>
      <c r="AW257" s="10" t="s">
        <v>31</v>
      </c>
      <c r="AX257" s="10" t="s">
        <v>76</v>
      </c>
      <c r="AY257" s="139" t="s">
        <v>159</v>
      </c>
    </row>
    <row r="258" spans="2:65" s="11" customFormat="1">
      <c r="B258" s="144"/>
      <c r="D258" s="138" t="s">
        <v>166</v>
      </c>
      <c r="E258" s="145" t="s">
        <v>1</v>
      </c>
      <c r="F258" s="146" t="s">
        <v>1781</v>
      </c>
      <c r="H258" s="147">
        <v>64.8</v>
      </c>
      <c r="I258" s="148"/>
      <c r="L258" s="144"/>
      <c r="M258" s="149"/>
      <c r="T258" s="150"/>
      <c r="AT258" s="145" t="s">
        <v>166</v>
      </c>
      <c r="AU258" s="145" t="s">
        <v>6</v>
      </c>
      <c r="AV258" s="11" t="s">
        <v>85</v>
      </c>
      <c r="AW258" s="11" t="s">
        <v>31</v>
      </c>
      <c r="AX258" s="11" t="s">
        <v>6</v>
      </c>
      <c r="AY258" s="145" t="s">
        <v>159</v>
      </c>
    </row>
    <row r="259" spans="2:65" s="1" customFormat="1" ht="16.5" customHeight="1">
      <c r="B259" s="122"/>
      <c r="C259" s="123" t="s">
        <v>425</v>
      </c>
      <c r="D259" s="123" t="s">
        <v>160</v>
      </c>
      <c r="E259" s="124" t="s">
        <v>1687</v>
      </c>
      <c r="F259" s="125" t="s">
        <v>1688</v>
      </c>
      <c r="G259" s="126" t="s">
        <v>163</v>
      </c>
      <c r="H259" s="127">
        <v>1</v>
      </c>
      <c r="I259" s="128"/>
      <c r="J259" s="129">
        <f>ROUND(I259*H259,0)</f>
        <v>0</v>
      </c>
      <c r="K259" s="130"/>
      <c r="L259" s="29"/>
      <c r="M259" s="131" t="s">
        <v>1</v>
      </c>
      <c r="N259" s="132" t="s">
        <v>41</v>
      </c>
      <c r="P259" s="133">
        <f>O259*H259</f>
        <v>0</v>
      </c>
      <c r="Q259" s="133">
        <v>7.2000000000000005E-4</v>
      </c>
      <c r="R259" s="133">
        <f>Q259*H259</f>
        <v>7.2000000000000005E-4</v>
      </c>
      <c r="S259" s="133">
        <v>0</v>
      </c>
      <c r="T259" s="134">
        <f>S259*H259</f>
        <v>0</v>
      </c>
      <c r="AR259" s="135" t="s">
        <v>233</v>
      </c>
      <c r="AT259" s="135" t="s">
        <v>160</v>
      </c>
      <c r="AU259" s="135" t="s">
        <v>6</v>
      </c>
      <c r="AY259" s="15" t="s">
        <v>159</v>
      </c>
      <c r="BE259" s="136">
        <f>IF(N259="základní",J259,0)</f>
        <v>0</v>
      </c>
      <c r="BF259" s="136">
        <f>IF(N259="snížená",J259,0)</f>
        <v>0</v>
      </c>
      <c r="BG259" s="136">
        <f>IF(N259="zákl. přenesená",J259,0)</f>
        <v>0</v>
      </c>
      <c r="BH259" s="136">
        <f>IF(N259="sníž. přenesená",J259,0)</f>
        <v>0</v>
      </c>
      <c r="BI259" s="136">
        <f>IF(N259="nulová",J259,0)</f>
        <v>0</v>
      </c>
      <c r="BJ259" s="15" t="s">
        <v>6</v>
      </c>
      <c r="BK259" s="136">
        <f>ROUND(I259*H259,0)</f>
        <v>0</v>
      </c>
      <c r="BL259" s="15" t="s">
        <v>233</v>
      </c>
      <c r="BM259" s="135" t="s">
        <v>1782</v>
      </c>
    </row>
    <row r="260" spans="2:65" s="1" customFormat="1" ht="19.5">
      <c r="B260" s="29"/>
      <c r="D260" s="138" t="s">
        <v>303</v>
      </c>
      <c r="F260" s="158" t="s">
        <v>1783</v>
      </c>
      <c r="I260" s="159"/>
      <c r="L260" s="29"/>
      <c r="M260" s="160"/>
      <c r="T260" s="50"/>
      <c r="AT260" s="15" t="s">
        <v>303</v>
      </c>
      <c r="AU260" s="15" t="s">
        <v>6</v>
      </c>
    </row>
    <row r="261" spans="2:65" s="11" customFormat="1">
      <c r="B261" s="144"/>
      <c r="D261" s="138" t="s">
        <v>166</v>
      </c>
      <c r="E261" s="145" t="s">
        <v>1</v>
      </c>
      <c r="F261" s="146" t="s">
        <v>186</v>
      </c>
      <c r="H261" s="147">
        <v>1</v>
      </c>
      <c r="I261" s="148"/>
      <c r="L261" s="144"/>
      <c r="M261" s="149"/>
      <c r="T261" s="150"/>
      <c r="AT261" s="145" t="s">
        <v>166</v>
      </c>
      <c r="AU261" s="145" t="s">
        <v>6</v>
      </c>
      <c r="AV261" s="11" t="s">
        <v>85</v>
      </c>
      <c r="AW261" s="11" t="s">
        <v>31</v>
      </c>
      <c r="AX261" s="11" t="s">
        <v>6</v>
      </c>
      <c r="AY261" s="145" t="s">
        <v>159</v>
      </c>
    </row>
    <row r="262" spans="2:65" s="1" customFormat="1" ht="16.5" customHeight="1">
      <c r="B262" s="122"/>
      <c r="C262" s="123" t="s">
        <v>430</v>
      </c>
      <c r="D262" s="123" t="s">
        <v>160</v>
      </c>
      <c r="E262" s="124" t="s">
        <v>1784</v>
      </c>
      <c r="F262" s="125" t="s">
        <v>1785</v>
      </c>
      <c r="G262" s="126" t="s">
        <v>291</v>
      </c>
      <c r="H262" s="127">
        <v>16.2</v>
      </c>
      <c r="I262" s="128"/>
      <c r="J262" s="129">
        <f>ROUND(I262*H262,0)</f>
        <v>0</v>
      </c>
      <c r="K262" s="130"/>
      <c r="L262" s="29"/>
      <c r="M262" s="131" t="s">
        <v>1</v>
      </c>
      <c r="N262" s="132" t="s">
        <v>41</v>
      </c>
      <c r="P262" s="133">
        <f>O262*H262</f>
        <v>0</v>
      </c>
      <c r="Q262" s="133">
        <v>8.8999999999999995E-4</v>
      </c>
      <c r="R262" s="133">
        <f>Q262*H262</f>
        <v>1.4417999999999999E-2</v>
      </c>
      <c r="S262" s="133">
        <v>0</v>
      </c>
      <c r="T262" s="134">
        <f>S262*H262</f>
        <v>0</v>
      </c>
      <c r="AR262" s="135" t="s">
        <v>233</v>
      </c>
      <c r="AT262" s="135" t="s">
        <v>160</v>
      </c>
      <c r="AU262" s="135" t="s">
        <v>6</v>
      </c>
      <c r="AY262" s="15" t="s">
        <v>159</v>
      </c>
      <c r="BE262" s="136">
        <f>IF(N262="základní",J262,0)</f>
        <v>0</v>
      </c>
      <c r="BF262" s="136">
        <f>IF(N262="snížená",J262,0)</f>
        <v>0</v>
      </c>
      <c r="BG262" s="136">
        <f>IF(N262="zákl. přenesená",J262,0)</f>
        <v>0</v>
      </c>
      <c r="BH262" s="136">
        <f>IF(N262="sníž. přenesená",J262,0)</f>
        <v>0</v>
      </c>
      <c r="BI262" s="136">
        <f>IF(N262="nulová",J262,0)</f>
        <v>0</v>
      </c>
      <c r="BJ262" s="15" t="s">
        <v>6</v>
      </c>
      <c r="BK262" s="136">
        <f>ROUND(I262*H262,0)</f>
        <v>0</v>
      </c>
      <c r="BL262" s="15" t="s">
        <v>233</v>
      </c>
      <c r="BM262" s="135" t="s">
        <v>1786</v>
      </c>
    </row>
    <row r="263" spans="2:65" s="1" customFormat="1" ht="19.5">
      <c r="B263" s="29"/>
      <c r="D263" s="138" t="s">
        <v>303</v>
      </c>
      <c r="F263" s="158" t="s">
        <v>1783</v>
      </c>
      <c r="I263" s="159"/>
      <c r="L263" s="29"/>
      <c r="M263" s="160"/>
      <c r="T263" s="50"/>
      <c r="AT263" s="15" t="s">
        <v>303</v>
      </c>
      <c r="AU263" s="15" t="s">
        <v>6</v>
      </c>
    </row>
    <row r="264" spans="2:65" s="11" customFormat="1">
      <c r="B264" s="144"/>
      <c r="D264" s="138" t="s">
        <v>166</v>
      </c>
      <c r="E264" s="145" t="s">
        <v>1</v>
      </c>
      <c r="F264" s="146" t="s">
        <v>1787</v>
      </c>
      <c r="H264" s="147">
        <v>16.2</v>
      </c>
      <c r="I264" s="148"/>
      <c r="L264" s="144"/>
      <c r="M264" s="149"/>
      <c r="T264" s="150"/>
      <c r="AT264" s="145" t="s">
        <v>166</v>
      </c>
      <c r="AU264" s="145" t="s">
        <v>6</v>
      </c>
      <c r="AV264" s="11" t="s">
        <v>85</v>
      </c>
      <c r="AW264" s="11" t="s">
        <v>31</v>
      </c>
      <c r="AX264" s="11" t="s">
        <v>6</v>
      </c>
      <c r="AY264" s="145" t="s">
        <v>159</v>
      </c>
    </row>
    <row r="265" spans="2:65" s="1" customFormat="1" ht="16.5" customHeight="1">
      <c r="B265" s="122"/>
      <c r="C265" s="123" t="s">
        <v>440</v>
      </c>
      <c r="D265" s="123" t="s">
        <v>160</v>
      </c>
      <c r="E265" s="124" t="s">
        <v>1788</v>
      </c>
      <c r="F265" s="125" t="s">
        <v>1789</v>
      </c>
      <c r="G265" s="126" t="s">
        <v>291</v>
      </c>
      <c r="H265" s="127">
        <v>264.7</v>
      </c>
      <c r="I265" s="128"/>
      <c r="J265" s="129">
        <f>ROUND(I265*H265,0)</f>
        <v>0</v>
      </c>
      <c r="K265" s="130"/>
      <c r="L265" s="29"/>
      <c r="M265" s="131" t="s">
        <v>1</v>
      </c>
      <c r="N265" s="132" t="s">
        <v>41</v>
      </c>
      <c r="P265" s="133">
        <f>O265*H265</f>
        <v>0</v>
      </c>
      <c r="Q265" s="133">
        <v>2.0000000000000002E-5</v>
      </c>
      <c r="R265" s="133">
        <f>Q265*H265</f>
        <v>5.2940000000000001E-3</v>
      </c>
      <c r="S265" s="133">
        <v>0</v>
      </c>
      <c r="T265" s="134">
        <f>S265*H265</f>
        <v>0</v>
      </c>
      <c r="AR265" s="135" t="s">
        <v>233</v>
      </c>
      <c r="AT265" s="135" t="s">
        <v>160</v>
      </c>
      <c r="AU265" s="135" t="s">
        <v>6</v>
      </c>
      <c r="AY265" s="15" t="s">
        <v>159</v>
      </c>
      <c r="BE265" s="136">
        <f>IF(N265="základní",J265,0)</f>
        <v>0</v>
      </c>
      <c r="BF265" s="136">
        <f>IF(N265="snížená",J265,0)</f>
        <v>0</v>
      </c>
      <c r="BG265" s="136">
        <f>IF(N265="zákl. přenesená",J265,0)</f>
        <v>0</v>
      </c>
      <c r="BH265" s="136">
        <f>IF(N265="sníž. přenesená",J265,0)</f>
        <v>0</v>
      </c>
      <c r="BI265" s="136">
        <f>IF(N265="nulová",J265,0)</f>
        <v>0</v>
      </c>
      <c r="BJ265" s="15" t="s">
        <v>6</v>
      </c>
      <c r="BK265" s="136">
        <f>ROUND(I265*H265,0)</f>
        <v>0</v>
      </c>
      <c r="BL265" s="15" t="s">
        <v>233</v>
      </c>
      <c r="BM265" s="135" t="s">
        <v>1790</v>
      </c>
    </row>
    <row r="266" spans="2:65" s="11" customFormat="1">
      <c r="B266" s="144"/>
      <c r="D266" s="138" t="s">
        <v>166</v>
      </c>
      <c r="E266" s="145" t="s">
        <v>1</v>
      </c>
      <c r="F266" s="146" t="s">
        <v>1791</v>
      </c>
      <c r="H266" s="147">
        <v>264.7</v>
      </c>
      <c r="I266" s="148"/>
      <c r="L266" s="144"/>
      <c r="M266" s="149"/>
      <c r="T266" s="150"/>
      <c r="AT266" s="145" t="s">
        <v>166</v>
      </c>
      <c r="AU266" s="145" t="s">
        <v>6</v>
      </c>
      <c r="AV266" s="11" t="s">
        <v>85</v>
      </c>
      <c r="AW266" s="11" t="s">
        <v>31</v>
      </c>
      <c r="AX266" s="11" t="s">
        <v>6</v>
      </c>
      <c r="AY266" s="145" t="s">
        <v>159</v>
      </c>
    </row>
    <row r="267" spans="2:65" s="1" customFormat="1" ht="16.5" customHeight="1">
      <c r="B267" s="122"/>
      <c r="C267" s="123" t="s">
        <v>445</v>
      </c>
      <c r="D267" s="123" t="s">
        <v>160</v>
      </c>
      <c r="E267" s="124" t="s">
        <v>1792</v>
      </c>
      <c r="F267" s="125" t="s">
        <v>1793</v>
      </c>
      <c r="G267" s="126" t="s">
        <v>291</v>
      </c>
      <c r="H267" s="127">
        <v>264.7</v>
      </c>
      <c r="I267" s="128"/>
      <c r="J267" s="129">
        <f>ROUND(I267*H267,0)</f>
        <v>0</v>
      </c>
      <c r="K267" s="130"/>
      <c r="L267" s="29"/>
      <c r="M267" s="131" t="s">
        <v>1</v>
      </c>
      <c r="N267" s="132" t="s">
        <v>41</v>
      </c>
      <c r="P267" s="133">
        <f>O267*H267</f>
        <v>0</v>
      </c>
      <c r="Q267" s="133">
        <v>1.0000000000000001E-5</v>
      </c>
      <c r="R267" s="133">
        <f>Q267*H267</f>
        <v>2.647E-3</v>
      </c>
      <c r="S267" s="133">
        <v>0</v>
      </c>
      <c r="T267" s="134">
        <f>S267*H267</f>
        <v>0</v>
      </c>
      <c r="AR267" s="135" t="s">
        <v>233</v>
      </c>
      <c r="AT267" s="135" t="s">
        <v>160</v>
      </c>
      <c r="AU267" s="135" t="s">
        <v>6</v>
      </c>
      <c r="AY267" s="15" t="s">
        <v>159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5" t="s">
        <v>6</v>
      </c>
      <c r="BK267" s="136">
        <f>ROUND(I267*H267,0)</f>
        <v>0</v>
      </c>
      <c r="BL267" s="15" t="s">
        <v>233</v>
      </c>
      <c r="BM267" s="135" t="s">
        <v>1794</v>
      </c>
    </row>
    <row r="268" spans="2:65" s="11" customFormat="1">
      <c r="B268" s="144"/>
      <c r="D268" s="138" t="s">
        <v>166</v>
      </c>
      <c r="E268" s="145" t="s">
        <v>1</v>
      </c>
      <c r="F268" s="146" t="s">
        <v>1791</v>
      </c>
      <c r="H268" s="147">
        <v>264.7</v>
      </c>
      <c r="I268" s="148"/>
      <c r="L268" s="144"/>
      <c r="M268" s="149"/>
      <c r="T268" s="150"/>
      <c r="AT268" s="145" t="s">
        <v>166</v>
      </c>
      <c r="AU268" s="145" t="s">
        <v>6</v>
      </c>
      <c r="AV268" s="11" t="s">
        <v>85</v>
      </c>
      <c r="AW268" s="11" t="s">
        <v>31</v>
      </c>
      <c r="AX268" s="11" t="s">
        <v>6</v>
      </c>
      <c r="AY268" s="145" t="s">
        <v>159</v>
      </c>
    </row>
    <row r="269" spans="2:65" s="1" customFormat="1" ht="16.5" customHeight="1">
      <c r="B269" s="122"/>
      <c r="C269" s="123" t="s">
        <v>455</v>
      </c>
      <c r="D269" s="123" t="s">
        <v>160</v>
      </c>
      <c r="E269" s="124" t="s">
        <v>1795</v>
      </c>
      <c r="F269" s="125" t="s">
        <v>1796</v>
      </c>
      <c r="G269" s="126" t="s">
        <v>555</v>
      </c>
      <c r="H269" s="127">
        <v>0.31900000000000001</v>
      </c>
      <c r="I269" s="128"/>
      <c r="J269" s="129">
        <f>ROUND(I269*H269,0)</f>
        <v>0</v>
      </c>
      <c r="K269" s="130"/>
      <c r="L269" s="29"/>
      <c r="M269" s="131" t="s">
        <v>1</v>
      </c>
      <c r="N269" s="132" t="s">
        <v>41</v>
      </c>
      <c r="P269" s="133">
        <f>O269*H269</f>
        <v>0</v>
      </c>
      <c r="Q269" s="133">
        <v>0</v>
      </c>
      <c r="R269" s="133">
        <f>Q269*H269</f>
        <v>0</v>
      </c>
      <c r="S269" s="133">
        <v>0</v>
      </c>
      <c r="T269" s="134">
        <f>S269*H269</f>
        <v>0</v>
      </c>
      <c r="AR269" s="135" t="s">
        <v>233</v>
      </c>
      <c r="AT269" s="135" t="s">
        <v>160</v>
      </c>
      <c r="AU269" s="135" t="s">
        <v>6</v>
      </c>
      <c r="AY269" s="15" t="s">
        <v>159</v>
      </c>
      <c r="BE269" s="136">
        <f>IF(N269="základní",J269,0)</f>
        <v>0</v>
      </c>
      <c r="BF269" s="136">
        <f>IF(N269="snížená",J269,0)</f>
        <v>0</v>
      </c>
      <c r="BG269" s="136">
        <f>IF(N269="zákl. přenesená",J269,0)</f>
        <v>0</v>
      </c>
      <c r="BH269" s="136">
        <f>IF(N269="sníž. přenesená",J269,0)</f>
        <v>0</v>
      </c>
      <c r="BI269" s="136">
        <f>IF(N269="nulová",J269,0)</f>
        <v>0</v>
      </c>
      <c r="BJ269" s="15" t="s">
        <v>6</v>
      </c>
      <c r="BK269" s="136">
        <f>ROUND(I269*H269,0)</f>
        <v>0</v>
      </c>
      <c r="BL269" s="15" t="s">
        <v>233</v>
      </c>
      <c r="BM269" s="135" t="s">
        <v>1797</v>
      </c>
    </row>
    <row r="270" spans="2:65" s="9" customFormat="1" ht="25.9" customHeight="1">
      <c r="B270" s="112"/>
      <c r="D270" s="113" t="s">
        <v>75</v>
      </c>
      <c r="E270" s="114" t="s">
        <v>1798</v>
      </c>
      <c r="F270" s="114" t="s">
        <v>1799</v>
      </c>
      <c r="I270" s="115"/>
      <c r="J270" s="116">
        <f>BK270</f>
        <v>0</v>
      </c>
      <c r="L270" s="112"/>
      <c r="M270" s="117"/>
      <c r="P270" s="118">
        <f>SUM(P271:P356)</f>
        <v>0</v>
      </c>
      <c r="R270" s="118">
        <f>SUM(R271:R356)</f>
        <v>0.66555000000000009</v>
      </c>
      <c r="T270" s="119">
        <f>SUM(T271:T356)</f>
        <v>0</v>
      </c>
      <c r="AR270" s="113" t="s">
        <v>176</v>
      </c>
      <c r="AT270" s="120" t="s">
        <v>75</v>
      </c>
      <c r="AU270" s="120" t="s">
        <v>76</v>
      </c>
      <c r="AY270" s="113" t="s">
        <v>159</v>
      </c>
      <c r="BK270" s="121">
        <f>SUM(BK271:BK356)</f>
        <v>0</v>
      </c>
    </row>
    <row r="271" spans="2:65" s="1" customFormat="1" ht="16.5" customHeight="1">
      <c r="B271" s="122"/>
      <c r="C271" s="123" t="s">
        <v>461</v>
      </c>
      <c r="D271" s="123" t="s">
        <v>160</v>
      </c>
      <c r="E271" s="124" t="s">
        <v>1800</v>
      </c>
      <c r="F271" s="125" t="s">
        <v>1801</v>
      </c>
      <c r="G271" s="126" t="s">
        <v>163</v>
      </c>
      <c r="H271" s="127">
        <v>8</v>
      </c>
      <c r="I271" s="128"/>
      <c r="J271" s="129">
        <f>ROUND(I271*H271,0)</f>
        <v>0</v>
      </c>
      <c r="K271" s="130"/>
      <c r="L271" s="29"/>
      <c r="M271" s="131" t="s">
        <v>1</v>
      </c>
      <c r="N271" s="132" t="s">
        <v>41</v>
      </c>
      <c r="P271" s="133">
        <f>O271*H271</f>
        <v>0</v>
      </c>
      <c r="Q271" s="133">
        <v>1.2700000000000001E-3</v>
      </c>
      <c r="R271" s="133">
        <f>Q271*H271</f>
        <v>1.0160000000000001E-2</v>
      </c>
      <c r="S271" s="133">
        <v>0</v>
      </c>
      <c r="T271" s="134">
        <f>S271*H271</f>
        <v>0</v>
      </c>
      <c r="AR271" s="135" t="s">
        <v>233</v>
      </c>
      <c r="AT271" s="135" t="s">
        <v>160</v>
      </c>
      <c r="AU271" s="135" t="s">
        <v>6</v>
      </c>
      <c r="AY271" s="15" t="s">
        <v>159</v>
      </c>
      <c r="BE271" s="136">
        <f>IF(N271="základní",J271,0)</f>
        <v>0</v>
      </c>
      <c r="BF271" s="136">
        <f>IF(N271="snížená",J271,0)</f>
        <v>0</v>
      </c>
      <c r="BG271" s="136">
        <f>IF(N271="zákl. přenesená",J271,0)</f>
        <v>0</v>
      </c>
      <c r="BH271" s="136">
        <f>IF(N271="sníž. přenesená",J271,0)</f>
        <v>0</v>
      </c>
      <c r="BI271" s="136">
        <f>IF(N271="nulová",J271,0)</f>
        <v>0</v>
      </c>
      <c r="BJ271" s="15" t="s">
        <v>6</v>
      </c>
      <c r="BK271" s="136">
        <f>ROUND(I271*H271,0)</f>
        <v>0</v>
      </c>
      <c r="BL271" s="15" t="s">
        <v>233</v>
      </c>
      <c r="BM271" s="135" t="s">
        <v>1802</v>
      </c>
    </row>
    <row r="272" spans="2:65" s="11" customFormat="1">
      <c r="B272" s="144"/>
      <c r="D272" s="138" t="s">
        <v>166</v>
      </c>
      <c r="E272" s="145" t="s">
        <v>1</v>
      </c>
      <c r="F272" s="146" t="s">
        <v>187</v>
      </c>
      <c r="H272" s="147">
        <v>8</v>
      </c>
      <c r="I272" s="148"/>
      <c r="L272" s="144"/>
      <c r="M272" s="149"/>
      <c r="T272" s="150"/>
      <c r="AT272" s="145" t="s">
        <v>166</v>
      </c>
      <c r="AU272" s="145" t="s">
        <v>6</v>
      </c>
      <c r="AV272" s="11" t="s">
        <v>85</v>
      </c>
      <c r="AW272" s="11" t="s">
        <v>31</v>
      </c>
      <c r="AX272" s="11" t="s">
        <v>6</v>
      </c>
      <c r="AY272" s="145" t="s">
        <v>159</v>
      </c>
    </row>
    <row r="273" spans="2:65" s="1" customFormat="1" ht="16.5" customHeight="1">
      <c r="B273" s="122"/>
      <c r="C273" s="161" t="s">
        <v>465</v>
      </c>
      <c r="D273" s="161" t="s">
        <v>707</v>
      </c>
      <c r="E273" s="162" t="s">
        <v>1803</v>
      </c>
      <c r="F273" s="163" t="s">
        <v>1804</v>
      </c>
      <c r="G273" s="164" t="s">
        <v>163</v>
      </c>
      <c r="H273" s="165">
        <v>8</v>
      </c>
      <c r="I273" s="166"/>
      <c r="J273" s="167">
        <f>ROUND(I273*H273,0)</f>
        <v>0</v>
      </c>
      <c r="K273" s="168"/>
      <c r="L273" s="169"/>
      <c r="M273" s="170" t="s">
        <v>1</v>
      </c>
      <c r="N273" s="171" t="s">
        <v>41</v>
      </c>
      <c r="P273" s="133">
        <f>O273*H273</f>
        <v>0</v>
      </c>
      <c r="Q273" s="133">
        <v>0.02</v>
      </c>
      <c r="R273" s="133">
        <f>Q273*H273</f>
        <v>0.16</v>
      </c>
      <c r="S273" s="133">
        <v>0</v>
      </c>
      <c r="T273" s="134">
        <f>S273*H273</f>
        <v>0</v>
      </c>
      <c r="AR273" s="135" t="s">
        <v>311</v>
      </c>
      <c r="AT273" s="135" t="s">
        <v>707</v>
      </c>
      <c r="AU273" s="135" t="s">
        <v>6</v>
      </c>
      <c r="AY273" s="15" t="s">
        <v>159</v>
      </c>
      <c r="BE273" s="136">
        <f>IF(N273="základní",J273,0)</f>
        <v>0</v>
      </c>
      <c r="BF273" s="136">
        <f>IF(N273="snížená",J273,0)</f>
        <v>0</v>
      </c>
      <c r="BG273" s="136">
        <f>IF(N273="zákl. přenesená",J273,0)</f>
        <v>0</v>
      </c>
      <c r="BH273" s="136">
        <f>IF(N273="sníž. přenesená",J273,0)</f>
        <v>0</v>
      </c>
      <c r="BI273" s="136">
        <f>IF(N273="nulová",J273,0)</f>
        <v>0</v>
      </c>
      <c r="BJ273" s="15" t="s">
        <v>6</v>
      </c>
      <c r="BK273" s="136">
        <f>ROUND(I273*H273,0)</f>
        <v>0</v>
      </c>
      <c r="BL273" s="15" t="s">
        <v>233</v>
      </c>
      <c r="BM273" s="135" t="s">
        <v>1805</v>
      </c>
    </row>
    <row r="274" spans="2:65" s="1" customFormat="1" ht="68.25">
      <c r="B274" s="29"/>
      <c r="D274" s="138" t="s">
        <v>303</v>
      </c>
      <c r="F274" s="158" t="s">
        <v>1806</v>
      </c>
      <c r="I274" s="159"/>
      <c r="L274" s="29"/>
      <c r="M274" s="160"/>
      <c r="T274" s="50"/>
      <c r="AT274" s="15" t="s">
        <v>303</v>
      </c>
      <c r="AU274" s="15" t="s">
        <v>6</v>
      </c>
    </row>
    <row r="275" spans="2:65" s="11" customFormat="1">
      <c r="B275" s="144"/>
      <c r="D275" s="138" t="s">
        <v>166</v>
      </c>
      <c r="E275" s="145" t="s">
        <v>1</v>
      </c>
      <c r="F275" s="146" t="s">
        <v>187</v>
      </c>
      <c r="H275" s="147">
        <v>8</v>
      </c>
      <c r="I275" s="148"/>
      <c r="L275" s="144"/>
      <c r="M275" s="149"/>
      <c r="T275" s="150"/>
      <c r="AT275" s="145" t="s">
        <v>166</v>
      </c>
      <c r="AU275" s="145" t="s">
        <v>6</v>
      </c>
      <c r="AV275" s="11" t="s">
        <v>85</v>
      </c>
      <c r="AW275" s="11" t="s">
        <v>31</v>
      </c>
      <c r="AX275" s="11" t="s">
        <v>6</v>
      </c>
      <c r="AY275" s="145" t="s">
        <v>159</v>
      </c>
    </row>
    <row r="276" spans="2:65" s="1" customFormat="1" ht="24.2" customHeight="1">
      <c r="B276" s="122"/>
      <c r="C276" s="123" t="s">
        <v>470</v>
      </c>
      <c r="D276" s="123" t="s">
        <v>160</v>
      </c>
      <c r="E276" s="124" t="s">
        <v>1807</v>
      </c>
      <c r="F276" s="125" t="s">
        <v>1808</v>
      </c>
      <c r="G276" s="126" t="s">
        <v>184</v>
      </c>
      <c r="H276" s="127">
        <v>3</v>
      </c>
      <c r="I276" s="128"/>
      <c r="J276" s="129">
        <f>ROUND(I276*H276,0)</f>
        <v>0</v>
      </c>
      <c r="K276" s="130"/>
      <c r="L276" s="29"/>
      <c r="M276" s="131" t="s">
        <v>1</v>
      </c>
      <c r="N276" s="132" t="s">
        <v>41</v>
      </c>
      <c r="P276" s="133">
        <f>O276*H276</f>
        <v>0</v>
      </c>
      <c r="Q276" s="133">
        <v>9.1999999999999998E-3</v>
      </c>
      <c r="R276" s="133">
        <f>Q276*H276</f>
        <v>2.76E-2</v>
      </c>
      <c r="S276" s="133">
        <v>0</v>
      </c>
      <c r="T276" s="134">
        <f>S276*H276</f>
        <v>0</v>
      </c>
      <c r="AR276" s="135" t="s">
        <v>233</v>
      </c>
      <c r="AT276" s="135" t="s">
        <v>160</v>
      </c>
      <c r="AU276" s="135" t="s">
        <v>6</v>
      </c>
      <c r="AY276" s="15" t="s">
        <v>159</v>
      </c>
      <c r="BE276" s="136">
        <f>IF(N276="základní",J276,0)</f>
        <v>0</v>
      </c>
      <c r="BF276" s="136">
        <f>IF(N276="snížená",J276,0)</f>
        <v>0</v>
      </c>
      <c r="BG276" s="136">
        <f>IF(N276="zákl. přenesená",J276,0)</f>
        <v>0</v>
      </c>
      <c r="BH276" s="136">
        <f>IF(N276="sníž. přenesená",J276,0)</f>
        <v>0</v>
      </c>
      <c r="BI276" s="136">
        <f>IF(N276="nulová",J276,0)</f>
        <v>0</v>
      </c>
      <c r="BJ276" s="15" t="s">
        <v>6</v>
      </c>
      <c r="BK276" s="136">
        <f>ROUND(I276*H276,0)</f>
        <v>0</v>
      </c>
      <c r="BL276" s="15" t="s">
        <v>233</v>
      </c>
      <c r="BM276" s="135" t="s">
        <v>1809</v>
      </c>
    </row>
    <row r="277" spans="2:65" s="1" customFormat="1" ht="19.5">
      <c r="B277" s="29"/>
      <c r="D277" s="138" t="s">
        <v>303</v>
      </c>
      <c r="F277" s="158" t="s">
        <v>1810</v>
      </c>
      <c r="I277" s="159"/>
      <c r="L277" s="29"/>
      <c r="M277" s="160"/>
      <c r="T277" s="50"/>
      <c r="AT277" s="15" t="s">
        <v>303</v>
      </c>
      <c r="AU277" s="15" t="s">
        <v>6</v>
      </c>
    </row>
    <row r="278" spans="2:65" s="11" customFormat="1">
      <c r="B278" s="144"/>
      <c r="D278" s="138" t="s">
        <v>166</v>
      </c>
      <c r="E278" s="145" t="s">
        <v>1</v>
      </c>
      <c r="F278" s="146" t="s">
        <v>258</v>
      </c>
      <c r="H278" s="147">
        <v>3</v>
      </c>
      <c r="I278" s="148"/>
      <c r="L278" s="144"/>
      <c r="M278" s="149"/>
      <c r="T278" s="150"/>
      <c r="AT278" s="145" t="s">
        <v>166</v>
      </c>
      <c r="AU278" s="145" t="s">
        <v>6</v>
      </c>
      <c r="AV278" s="11" t="s">
        <v>85</v>
      </c>
      <c r="AW278" s="11" t="s">
        <v>31</v>
      </c>
      <c r="AX278" s="11" t="s">
        <v>6</v>
      </c>
      <c r="AY278" s="145" t="s">
        <v>159</v>
      </c>
    </row>
    <row r="279" spans="2:65" s="1" customFormat="1" ht="24.2" customHeight="1">
      <c r="B279" s="122"/>
      <c r="C279" s="123" t="s">
        <v>475</v>
      </c>
      <c r="D279" s="123" t="s">
        <v>160</v>
      </c>
      <c r="E279" s="124" t="s">
        <v>805</v>
      </c>
      <c r="F279" s="125" t="s">
        <v>1811</v>
      </c>
      <c r="G279" s="126" t="s">
        <v>184</v>
      </c>
      <c r="H279" s="127">
        <v>5</v>
      </c>
      <c r="I279" s="128"/>
      <c r="J279" s="129">
        <f>ROUND(I279*H279,0)</f>
        <v>0</v>
      </c>
      <c r="K279" s="130"/>
      <c r="L279" s="29"/>
      <c r="M279" s="131" t="s">
        <v>1</v>
      </c>
      <c r="N279" s="132" t="s">
        <v>41</v>
      </c>
      <c r="P279" s="133">
        <f>O279*H279</f>
        <v>0</v>
      </c>
      <c r="Q279" s="133">
        <v>1.6650000000000002E-2</v>
      </c>
      <c r="R279" s="133">
        <f>Q279*H279</f>
        <v>8.3250000000000005E-2</v>
      </c>
      <c r="S279" s="133">
        <v>0</v>
      </c>
      <c r="T279" s="134">
        <f>S279*H279</f>
        <v>0</v>
      </c>
      <c r="AR279" s="135" t="s">
        <v>233</v>
      </c>
      <c r="AT279" s="135" t="s">
        <v>160</v>
      </c>
      <c r="AU279" s="135" t="s">
        <v>6</v>
      </c>
      <c r="AY279" s="15" t="s">
        <v>159</v>
      </c>
      <c r="BE279" s="136">
        <f>IF(N279="základní",J279,0)</f>
        <v>0</v>
      </c>
      <c r="BF279" s="136">
        <f>IF(N279="snížená",J279,0)</f>
        <v>0</v>
      </c>
      <c r="BG279" s="136">
        <f>IF(N279="zákl. přenesená",J279,0)</f>
        <v>0</v>
      </c>
      <c r="BH279" s="136">
        <f>IF(N279="sníž. přenesená",J279,0)</f>
        <v>0</v>
      </c>
      <c r="BI279" s="136">
        <f>IF(N279="nulová",J279,0)</f>
        <v>0</v>
      </c>
      <c r="BJ279" s="15" t="s">
        <v>6</v>
      </c>
      <c r="BK279" s="136">
        <f>ROUND(I279*H279,0)</f>
        <v>0</v>
      </c>
      <c r="BL279" s="15" t="s">
        <v>233</v>
      </c>
      <c r="BM279" s="135" t="s">
        <v>1812</v>
      </c>
    </row>
    <row r="280" spans="2:65" s="1" customFormat="1" ht="19.5">
      <c r="B280" s="29"/>
      <c r="D280" s="138" t="s">
        <v>303</v>
      </c>
      <c r="F280" s="158" t="s">
        <v>1813</v>
      </c>
      <c r="I280" s="159"/>
      <c r="L280" s="29"/>
      <c r="M280" s="160"/>
      <c r="T280" s="50"/>
      <c r="AT280" s="15" t="s">
        <v>303</v>
      </c>
      <c r="AU280" s="15" t="s">
        <v>6</v>
      </c>
    </row>
    <row r="281" spans="2:65" s="11" customFormat="1">
      <c r="B281" s="144"/>
      <c r="D281" s="138" t="s">
        <v>166</v>
      </c>
      <c r="E281" s="145" t="s">
        <v>1</v>
      </c>
      <c r="F281" s="146" t="s">
        <v>175</v>
      </c>
      <c r="H281" s="147">
        <v>5</v>
      </c>
      <c r="I281" s="148"/>
      <c r="L281" s="144"/>
      <c r="M281" s="149"/>
      <c r="T281" s="150"/>
      <c r="AT281" s="145" t="s">
        <v>166</v>
      </c>
      <c r="AU281" s="145" t="s">
        <v>6</v>
      </c>
      <c r="AV281" s="11" t="s">
        <v>85</v>
      </c>
      <c r="AW281" s="11" t="s">
        <v>31</v>
      </c>
      <c r="AX281" s="11" t="s">
        <v>6</v>
      </c>
      <c r="AY281" s="145" t="s">
        <v>159</v>
      </c>
    </row>
    <row r="282" spans="2:65" s="1" customFormat="1" ht="16.5" customHeight="1">
      <c r="B282" s="122"/>
      <c r="C282" s="123" t="s">
        <v>479</v>
      </c>
      <c r="D282" s="123" t="s">
        <v>160</v>
      </c>
      <c r="E282" s="124" t="s">
        <v>1814</v>
      </c>
      <c r="F282" s="125" t="s">
        <v>1815</v>
      </c>
      <c r="G282" s="126" t="s">
        <v>184</v>
      </c>
      <c r="H282" s="127">
        <v>1</v>
      </c>
      <c r="I282" s="128"/>
      <c r="J282" s="129">
        <f>ROUND(I282*H282,0)</f>
        <v>0</v>
      </c>
      <c r="K282" s="130"/>
      <c r="L282" s="29"/>
      <c r="M282" s="131" t="s">
        <v>1</v>
      </c>
      <c r="N282" s="132" t="s">
        <v>41</v>
      </c>
      <c r="P282" s="133">
        <f>O282*H282</f>
        <v>0</v>
      </c>
      <c r="Q282" s="133">
        <v>2.2300000000000002E-3</v>
      </c>
      <c r="R282" s="133">
        <f>Q282*H282</f>
        <v>2.2300000000000002E-3</v>
      </c>
      <c r="S282" s="133">
        <v>0</v>
      </c>
      <c r="T282" s="134">
        <f>S282*H282</f>
        <v>0</v>
      </c>
      <c r="AR282" s="135" t="s">
        <v>233</v>
      </c>
      <c r="AT282" s="135" t="s">
        <v>160</v>
      </c>
      <c r="AU282" s="135" t="s">
        <v>6</v>
      </c>
      <c r="AY282" s="15" t="s">
        <v>159</v>
      </c>
      <c r="BE282" s="136">
        <f>IF(N282="základní",J282,0)</f>
        <v>0</v>
      </c>
      <c r="BF282" s="136">
        <f>IF(N282="snížená",J282,0)</f>
        <v>0</v>
      </c>
      <c r="BG282" s="136">
        <f>IF(N282="zákl. přenesená",J282,0)</f>
        <v>0</v>
      </c>
      <c r="BH282" s="136">
        <f>IF(N282="sníž. přenesená",J282,0)</f>
        <v>0</v>
      </c>
      <c r="BI282" s="136">
        <f>IF(N282="nulová",J282,0)</f>
        <v>0</v>
      </c>
      <c r="BJ282" s="15" t="s">
        <v>6</v>
      </c>
      <c r="BK282" s="136">
        <f>ROUND(I282*H282,0)</f>
        <v>0</v>
      </c>
      <c r="BL282" s="15" t="s">
        <v>233</v>
      </c>
      <c r="BM282" s="135" t="s">
        <v>1816</v>
      </c>
    </row>
    <row r="283" spans="2:65" s="11" customFormat="1">
      <c r="B283" s="144"/>
      <c r="D283" s="138" t="s">
        <v>166</v>
      </c>
      <c r="E283" s="145" t="s">
        <v>1</v>
      </c>
      <c r="F283" s="146" t="s">
        <v>186</v>
      </c>
      <c r="H283" s="147">
        <v>1</v>
      </c>
      <c r="I283" s="148"/>
      <c r="L283" s="144"/>
      <c r="M283" s="149"/>
      <c r="T283" s="150"/>
      <c r="AT283" s="145" t="s">
        <v>166</v>
      </c>
      <c r="AU283" s="145" t="s">
        <v>6</v>
      </c>
      <c r="AV283" s="11" t="s">
        <v>85</v>
      </c>
      <c r="AW283" s="11" t="s">
        <v>31</v>
      </c>
      <c r="AX283" s="11" t="s">
        <v>6</v>
      </c>
      <c r="AY283" s="145" t="s">
        <v>159</v>
      </c>
    </row>
    <row r="284" spans="2:65" s="1" customFormat="1" ht="24.2" customHeight="1">
      <c r="B284" s="122"/>
      <c r="C284" s="161" t="s">
        <v>485</v>
      </c>
      <c r="D284" s="161" t="s">
        <v>707</v>
      </c>
      <c r="E284" s="162" t="s">
        <v>1817</v>
      </c>
      <c r="F284" s="163" t="s">
        <v>1818</v>
      </c>
      <c r="G284" s="164" t="s">
        <v>163</v>
      </c>
      <c r="H284" s="165">
        <v>1</v>
      </c>
      <c r="I284" s="166"/>
      <c r="J284" s="167">
        <f>ROUND(I284*H284,0)</f>
        <v>0</v>
      </c>
      <c r="K284" s="168"/>
      <c r="L284" s="169"/>
      <c r="M284" s="170" t="s">
        <v>1</v>
      </c>
      <c r="N284" s="171" t="s">
        <v>41</v>
      </c>
      <c r="P284" s="133">
        <f>O284*H284</f>
        <v>0</v>
      </c>
      <c r="Q284" s="133">
        <v>1.2E-2</v>
      </c>
      <c r="R284" s="133">
        <f>Q284*H284</f>
        <v>1.2E-2</v>
      </c>
      <c r="S284" s="133">
        <v>0</v>
      </c>
      <c r="T284" s="134">
        <f>S284*H284</f>
        <v>0</v>
      </c>
      <c r="AR284" s="135" t="s">
        <v>311</v>
      </c>
      <c r="AT284" s="135" t="s">
        <v>707</v>
      </c>
      <c r="AU284" s="135" t="s">
        <v>6</v>
      </c>
      <c r="AY284" s="15" t="s">
        <v>159</v>
      </c>
      <c r="BE284" s="136">
        <f>IF(N284="základní",J284,0)</f>
        <v>0</v>
      </c>
      <c r="BF284" s="136">
        <f>IF(N284="snížená",J284,0)</f>
        <v>0</v>
      </c>
      <c r="BG284" s="136">
        <f>IF(N284="zákl. přenesená",J284,0)</f>
        <v>0</v>
      </c>
      <c r="BH284" s="136">
        <f>IF(N284="sníž. přenesená",J284,0)</f>
        <v>0</v>
      </c>
      <c r="BI284" s="136">
        <f>IF(N284="nulová",J284,0)</f>
        <v>0</v>
      </c>
      <c r="BJ284" s="15" t="s">
        <v>6</v>
      </c>
      <c r="BK284" s="136">
        <f>ROUND(I284*H284,0)</f>
        <v>0</v>
      </c>
      <c r="BL284" s="15" t="s">
        <v>233</v>
      </c>
      <c r="BM284" s="135" t="s">
        <v>1819</v>
      </c>
    </row>
    <row r="285" spans="2:65" s="1" customFormat="1" ht="48.75">
      <c r="B285" s="29"/>
      <c r="D285" s="138" t="s">
        <v>303</v>
      </c>
      <c r="F285" s="158" t="s">
        <v>1820</v>
      </c>
      <c r="I285" s="159"/>
      <c r="L285" s="29"/>
      <c r="M285" s="160"/>
      <c r="T285" s="50"/>
      <c r="AT285" s="15" t="s">
        <v>303</v>
      </c>
      <c r="AU285" s="15" t="s">
        <v>6</v>
      </c>
    </row>
    <row r="286" spans="2:65" s="11" customFormat="1">
      <c r="B286" s="144"/>
      <c r="D286" s="138" t="s">
        <v>166</v>
      </c>
      <c r="E286" s="145" t="s">
        <v>1</v>
      </c>
      <c r="F286" s="146" t="s">
        <v>186</v>
      </c>
      <c r="H286" s="147">
        <v>1</v>
      </c>
      <c r="I286" s="148"/>
      <c r="L286" s="144"/>
      <c r="M286" s="149"/>
      <c r="T286" s="150"/>
      <c r="AT286" s="145" t="s">
        <v>166</v>
      </c>
      <c r="AU286" s="145" t="s">
        <v>6</v>
      </c>
      <c r="AV286" s="11" t="s">
        <v>85</v>
      </c>
      <c r="AW286" s="11" t="s">
        <v>31</v>
      </c>
      <c r="AX286" s="11" t="s">
        <v>6</v>
      </c>
      <c r="AY286" s="145" t="s">
        <v>159</v>
      </c>
    </row>
    <row r="287" spans="2:65" s="1" customFormat="1" ht="16.5" customHeight="1">
      <c r="B287" s="122"/>
      <c r="C287" s="123" t="s">
        <v>493</v>
      </c>
      <c r="D287" s="123" t="s">
        <v>160</v>
      </c>
      <c r="E287" s="124" t="s">
        <v>1821</v>
      </c>
      <c r="F287" s="125" t="s">
        <v>1822</v>
      </c>
      <c r="G287" s="126" t="s">
        <v>184</v>
      </c>
      <c r="H287" s="127">
        <v>6</v>
      </c>
      <c r="I287" s="128"/>
      <c r="J287" s="129">
        <f>ROUND(I287*H287,0)</f>
        <v>0</v>
      </c>
      <c r="K287" s="130"/>
      <c r="L287" s="29"/>
      <c r="M287" s="131" t="s">
        <v>1</v>
      </c>
      <c r="N287" s="132" t="s">
        <v>41</v>
      </c>
      <c r="P287" s="133">
        <f>O287*H287</f>
        <v>0</v>
      </c>
      <c r="Q287" s="133">
        <v>2.2300000000000002E-3</v>
      </c>
      <c r="R287" s="133">
        <f>Q287*H287</f>
        <v>1.3380000000000001E-2</v>
      </c>
      <c r="S287" s="133">
        <v>0</v>
      </c>
      <c r="T287" s="134">
        <f>S287*H287</f>
        <v>0</v>
      </c>
      <c r="AR287" s="135" t="s">
        <v>233</v>
      </c>
      <c r="AT287" s="135" t="s">
        <v>160</v>
      </c>
      <c r="AU287" s="135" t="s">
        <v>6</v>
      </c>
      <c r="AY287" s="15" t="s">
        <v>159</v>
      </c>
      <c r="BE287" s="136">
        <f>IF(N287="základní",J287,0)</f>
        <v>0</v>
      </c>
      <c r="BF287" s="136">
        <f>IF(N287="snížená",J287,0)</f>
        <v>0</v>
      </c>
      <c r="BG287" s="136">
        <f>IF(N287="zákl. přenesená",J287,0)</f>
        <v>0</v>
      </c>
      <c r="BH287" s="136">
        <f>IF(N287="sníž. přenesená",J287,0)</f>
        <v>0</v>
      </c>
      <c r="BI287" s="136">
        <f>IF(N287="nulová",J287,0)</f>
        <v>0</v>
      </c>
      <c r="BJ287" s="15" t="s">
        <v>6</v>
      </c>
      <c r="BK287" s="136">
        <f>ROUND(I287*H287,0)</f>
        <v>0</v>
      </c>
      <c r="BL287" s="15" t="s">
        <v>233</v>
      </c>
      <c r="BM287" s="135" t="s">
        <v>1823</v>
      </c>
    </row>
    <row r="288" spans="2:65" s="11" customFormat="1">
      <c r="B288" s="144"/>
      <c r="D288" s="138" t="s">
        <v>166</v>
      </c>
      <c r="E288" s="145" t="s">
        <v>1</v>
      </c>
      <c r="F288" s="146" t="s">
        <v>168</v>
      </c>
      <c r="H288" s="147">
        <v>6</v>
      </c>
      <c r="I288" s="148"/>
      <c r="L288" s="144"/>
      <c r="M288" s="149"/>
      <c r="T288" s="150"/>
      <c r="AT288" s="145" t="s">
        <v>166</v>
      </c>
      <c r="AU288" s="145" t="s">
        <v>6</v>
      </c>
      <c r="AV288" s="11" t="s">
        <v>85</v>
      </c>
      <c r="AW288" s="11" t="s">
        <v>31</v>
      </c>
      <c r="AX288" s="11" t="s">
        <v>6</v>
      </c>
      <c r="AY288" s="145" t="s">
        <v>159</v>
      </c>
    </row>
    <row r="289" spans="2:65" s="1" customFormat="1" ht="16.5" customHeight="1">
      <c r="B289" s="122"/>
      <c r="C289" s="161" t="s">
        <v>501</v>
      </c>
      <c r="D289" s="161" t="s">
        <v>707</v>
      </c>
      <c r="E289" s="162" t="s">
        <v>1824</v>
      </c>
      <c r="F289" s="163" t="s">
        <v>1825</v>
      </c>
      <c r="G289" s="164" t="s">
        <v>163</v>
      </c>
      <c r="H289" s="165">
        <v>6</v>
      </c>
      <c r="I289" s="166"/>
      <c r="J289" s="167">
        <f>ROUND(I289*H289,0)</f>
        <v>0</v>
      </c>
      <c r="K289" s="168"/>
      <c r="L289" s="169"/>
      <c r="M289" s="170" t="s">
        <v>1</v>
      </c>
      <c r="N289" s="171" t="s">
        <v>41</v>
      </c>
      <c r="P289" s="133">
        <f>O289*H289</f>
        <v>0</v>
      </c>
      <c r="Q289" s="133">
        <v>1.2E-2</v>
      </c>
      <c r="R289" s="133">
        <f>Q289*H289</f>
        <v>7.2000000000000008E-2</v>
      </c>
      <c r="S289" s="133">
        <v>0</v>
      </c>
      <c r="T289" s="134">
        <f>S289*H289</f>
        <v>0</v>
      </c>
      <c r="AR289" s="135" t="s">
        <v>311</v>
      </c>
      <c r="AT289" s="135" t="s">
        <v>707</v>
      </c>
      <c r="AU289" s="135" t="s">
        <v>6</v>
      </c>
      <c r="AY289" s="15" t="s">
        <v>159</v>
      </c>
      <c r="BE289" s="136">
        <f>IF(N289="základní",J289,0)</f>
        <v>0</v>
      </c>
      <c r="BF289" s="136">
        <f>IF(N289="snížená",J289,0)</f>
        <v>0</v>
      </c>
      <c r="BG289" s="136">
        <f>IF(N289="zákl. přenesená",J289,0)</f>
        <v>0</v>
      </c>
      <c r="BH289" s="136">
        <f>IF(N289="sníž. přenesená",J289,0)</f>
        <v>0</v>
      </c>
      <c r="BI289" s="136">
        <f>IF(N289="nulová",J289,0)</f>
        <v>0</v>
      </c>
      <c r="BJ289" s="15" t="s">
        <v>6</v>
      </c>
      <c r="BK289" s="136">
        <f>ROUND(I289*H289,0)</f>
        <v>0</v>
      </c>
      <c r="BL289" s="15" t="s">
        <v>233</v>
      </c>
      <c r="BM289" s="135" t="s">
        <v>1826</v>
      </c>
    </row>
    <row r="290" spans="2:65" s="1" customFormat="1" ht="48.75">
      <c r="B290" s="29"/>
      <c r="D290" s="138" t="s">
        <v>303</v>
      </c>
      <c r="F290" s="158" t="s">
        <v>1827</v>
      </c>
      <c r="I290" s="159"/>
      <c r="L290" s="29"/>
      <c r="M290" s="160"/>
      <c r="T290" s="50"/>
      <c r="AT290" s="15" t="s">
        <v>303</v>
      </c>
      <c r="AU290" s="15" t="s">
        <v>6</v>
      </c>
    </row>
    <row r="291" spans="2:65" s="11" customFormat="1">
      <c r="B291" s="144"/>
      <c r="D291" s="138" t="s">
        <v>166</v>
      </c>
      <c r="E291" s="145" t="s">
        <v>1</v>
      </c>
      <c r="F291" s="146" t="s">
        <v>168</v>
      </c>
      <c r="H291" s="147">
        <v>6</v>
      </c>
      <c r="I291" s="148"/>
      <c r="L291" s="144"/>
      <c r="M291" s="149"/>
      <c r="T291" s="150"/>
      <c r="AT291" s="145" t="s">
        <v>166</v>
      </c>
      <c r="AU291" s="145" t="s">
        <v>6</v>
      </c>
      <c r="AV291" s="11" t="s">
        <v>85</v>
      </c>
      <c r="AW291" s="11" t="s">
        <v>31</v>
      </c>
      <c r="AX291" s="11" t="s">
        <v>6</v>
      </c>
      <c r="AY291" s="145" t="s">
        <v>159</v>
      </c>
    </row>
    <row r="292" spans="2:65" s="1" customFormat="1" ht="16.5" customHeight="1">
      <c r="B292" s="122"/>
      <c r="C292" s="123" t="s">
        <v>507</v>
      </c>
      <c r="D292" s="123" t="s">
        <v>160</v>
      </c>
      <c r="E292" s="124" t="s">
        <v>1828</v>
      </c>
      <c r="F292" s="125" t="s">
        <v>1829</v>
      </c>
      <c r="G292" s="126" t="s">
        <v>163</v>
      </c>
      <c r="H292" s="127">
        <v>1</v>
      </c>
      <c r="I292" s="128"/>
      <c r="J292" s="129">
        <f>ROUND(I292*H292,0)</f>
        <v>0</v>
      </c>
      <c r="K292" s="130"/>
      <c r="L292" s="29"/>
      <c r="M292" s="131" t="s">
        <v>1</v>
      </c>
      <c r="N292" s="132" t="s">
        <v>41</v>
      </c>
      <c r="P292" s="133">
        <f>O292*H292</f>
        <v>0</v>
      </c>
      <c r="Q292" s="133">
        <v>1.6000000000000001E-4</v>
      </c>
      <c r="R292" s="133">
        <f>Q292*H292</f>
        <v>1.6000000000000001E-4</v>
      </c>
      <c r="S292" s="133">
        <v>0</v>
      </c>
      <c r="T292" s="134">
        <f>S292*H292</f>
        <v>0</v>
      </c>
      <c r="AR292" s="135" t="s">
        <v>233</v>
      </c>
      <c r="AT292" s="135" t="s">
        <v>160</v>
      </c>
      <c r="AU292" s="135" t="s">
        <v>6</v>
      </c>
      <c r="AY292" s="15" t="s">
        <v>159</v>
      </c>
      <c r="BE292" s="136">
        <f>IF(N292="základní",J292,0)</f>
        <v>0</v>
      </c>
      <c r="BF292" s="136">
        <f>IF(N292="snížená",J292,0)</f>
        <v>0</v>
      </c>
      <c r="BG292" s="136">
        <f>IF(N292="zákl. přenesená",J292,0)</f>
        <v>0</v>
      </c>
      <c r="BH292" s="136">
        <f>IF(N292="sníž. přenesená",J292,0)</f>
        <v>0</v>
      </c>
      <c r="BI292" s="136">
        <f>IF(N292="nulová",J292,0)</f>
        <v>0</v>
      </c>
      <c r="BJ292" s="15" t="s">
        <v>6</v>
      </c>
      <c r="BK292" s="136">
        <f>ROUND(I292*H292,0)</f>
        <v>0</v>
      </c>
      <c r="BL292" s="15" t="s">
        <v>233</v>
      </c>
      <c r="BM292" s="135" t="s">
        <v>1830</v>
      </c>
    </row>
    <row r="293" spans="2:65" s="11" customFormat="1">
      <c r="B293" s="144"/>
      <c r="D293" s="138" t="s">
        <v>166</v>
      </c>
      <c r="E293" s="145" t="s">
        <v>1</v>
      </c>
      <c r="F293" s="146" t="s">
        <v>186</v>
      </c>
      <c r="H293" s="147">
        <v>1</v>
      </c>
      <c r="I293" s="148"/>
      <c r="L293" s="144"/>
      <c r="M293" s="149"/>
      <c r="T293" s="150"/>
      <c r="AT293" s="145" t="s">
        <v>166</v>
      </c>
      <c r="AU293" s="145" t="s">
        <v>6</v>
      </c>
      <c r="AV293" s="11" t="s">
        <v>85</v>
      </c>
      <c r="AW293" s="11" t="s">
        <v>31</v>
      </c>
      <c r="AX293" s="11" t="s">
        <v>6</v>
      </c>
      <c r="AY293" s="145" t="s">
        <v>159</v>
      </c>
    </row>
    <row r="294" spans="2:65" s="1" customFormat="1" ht="16.5" customHeight="1">
      <c r="B294" s="122"/>
      <c r="C294" s="161" t="s">
        <v>513</v>
      </c>
      <c r="D294" s="161" t="s">
        <v>707</v>
      </c>
      <c r="E294" s="162" t="s">
        <v>1831</v>
      </c>
      <c r="F294" s="163" t="s">
        <v>1832</v>
      </c>
      <c r="G294" s="164" t="s">
        <v>163</v>
      </c>
      <c r="H294" s="165">
        <v>1</v>
      </c>
      <c r="I294" s="166"/>
      <c r="J294" s="167">
        <f>ROUND(I294*H294,0)</f>
        <v>0</v>
      </c>
      <c r="K294" s="168"/>
      <c r="L294" s="169"/>
      <c r="M294" s="170" t="s">
        <v>1</v>
      </c>
      <c r="N294" s="171" t="s">
        <v>41</v>
      </c>
      <c r="P294" s="133">
        <f>O294*H294</f>
        <v>0</v>
      </c>
      <c r="Q294" s="133">
        <v>2E-3</v>
      </c>
      <c r="R294" s="133">
        <f>Q294*H294</f>
        <v>2E-3</v>
      </c>
      <c r="S294" s="133">
        <v>0</v>
      </c>
      <c r="T294" s="134">
        <f>S294*H294</f>
        <v>0</v>
      </c>
      <c r="AR294" s="135" t="s">
        <v>311</v>
      </c>
      <c r="AT294" s="135" t="s">
        <v>707</v>
      </c>
      <c r="AU294" s="135" t="s">
        <v>6</v>
      </c>
      <c r="AY294" s="15" t="s">
        <v>159</v>
      </c>
      <c r="BE294" s="136">
        <f>IF(N294="základní",J294,0)</f>
        <v>0</v>
      </c>
      <c r="BF294" s="136">
        <f>IF(N294="snížená",J294,0)</f>
        <v>0</v>
      </c>
      <c r="BG294" s="136">
        <f>IF(N294="zákl. přenesená",J294,0)</f>
        <v>0</v>
      </c>
      <c r="BH294" s="136">
        <f>IF(N294="sníž. přenesená",J294,0)</f>
        <v>0</v>
      </c>
      <c r="BI294" s="136">
        <f>IF(N294="nulová",J294,0)</f>
        <v>0</v>
      </c>
      <c r="BJ294" s="15" t="s">
        <v>6</v>
      </c>
      <c r="BK294" s="136">
        <f>ROUND(I294*H294,0)</f>
        <v>0</v>
      </c>
      <c r="BL294" s="15" t="s">
        <v>233</v>
      </c>
      <c r="BM294" s="135" t="s">
        <v>1833</v>
      </c>
    </row>
    <row r="295" spans="2:65" s="1" customFormat="1" ht="107.25">
      <c r="B295" s="29"/>
      <c r="D295" s="138" t="s">
        <v>303</v>
      </c>
      <c r="F295" s="158" t="s">
        <v>1834</v>
      </c>
      <c r="I295" s="159"/>
      <c r="L295" s="29"/>
      <c r="M295" s="160"/>
      <c r="T295" s="50"/>
      <c r="AT295" s="15" t="s">
        <v>303</v>
      </c>
      <c r="AU295" s="15" t="s">
        <v>6</v>
      </c>
    </row>
    <row r="296" spans="2:65" s="11" customFormat="1">
      <c r="B296" s="144"/>
      <c r="D296" s="138" t="s">
        <v>166</v>
      </c>
      <c r="E296" s="145" t="s">
        <v>1</v>
      </c>
      <c r="F296" s="146" t="s">
        <v>186</v>
      </c>
      <c r="H296" s="147">
        <v>1</v>
      </c>
      <c r="I296" s="148"/>
      <c r="L296" s="144"/>
      <c r="M296" s="149"/>
      <c r="T296" s="150"/>
      <c r="AT296" s="145" t="s">
        <v>166</v>
      </c>
      <c r="AU296" s="145" t="s">
        <v>6</v>
      </c>
      <c r="AV296" s="11" t="s">
        <v>85</v>
      </c>
      <c r="AW296" s="11" t="s">
        <v>31</v>
      </c>
      <c r="AX296" s="11" t="s">
        <v>6</v>
      </c>
      <c r="AY296" s="145" t="s">
        <v>159</v>
      </c>
    </row>
    <row r="297" spans="2:65" s="1" customFormat="1" ht="16.5" customHeight="1">
      <c r="B297" s="122"/>
      <c r="C297" s="123" t="s">
        <v>520</v>
      </c>
      <c r="D297" s="123" t="s">
        <v>160</v>
      </c>
      <c r="E297" s="124" t="s">
        <v>1835</v>
      </c>
      <c r="F297" s="125" t="s">
        <v>1836</v>
      </c>
      <c r="G297" s="126" t="s">
        <v>163</v>
      </c>
      <c r="H297" s="127">
        <v>6</v>
      </c>
      <c r="I297" s="128"/>
      <c r="J297" s="129">
        <f>ROUND(I297*H297,0)</f>
        <v>0</v>
      </c>
      <c r="K297" s="130"/>
      <c r="L297" s="29"/>
      <c r="M297" s="131" t="s">
        <v>1</v>
      </c>
      <c r="N297" s="132" t="s">
        <v>41</v>
      </c>
      <c r="P297" s="133">
        <f>O297*H297</f>
        <v>0</v>
      </c>
      <c r="Q297" s="133">
        <v>4.0000000000000003E-5</v>
      </c>
      <c r="R297" s="133">
        <f>Q297*H297</f>
        <v>2.4000000000000003E-4</v>
      </c>
      <c r="S297" s="133">
        <v>0</v>
      </c>
      <c r="T297" s="134">
        <f>S297*H297</f>
        <v>0</v>
      </c>
      <c r="AR297" s="135" t="s">
        <v>233</v>
      </c>
      <c r="AT297" s="135" t="s">
        <v>160</v>
      </c>
      <c r="AU297" s="135" t="s">
        <v>6</v>
      </c>
      <c r="AY297" s="15" t="s">
        <v>159</v>
      </c>
      <c r="BE297" s="136">
        <f>IF(N297="základní",J297,0)</f>
        <v>0</v>
      </c>
      <c r="BF297" s="136">
        <f>IF(N297="snížená",J297,0)</f>
        <v>0</v>
      </c>
      <c r="BG297" s="136">
        <f>IF(N297="zákl. přenesená",J297,0)</f>
        <v>0</v>
      </c>
      <c r="BH297" s="136">
        <f>IF(N297="sníž. přenesená",J297,0)</f>
        <v>0</v>
      </c>
      <c r="BI297" s="136">
        <f>IF(N297="nulová",J297,0)</f>
        <v>0</v>
      </c>
      <c r="BJ297" s="15" t="s">
        <v>6</v>
      </c>
      <c r="BK297" s="136">
        <f>ROUND(I297*H297,0)</f>
        <v>0</v>
      </c>
      <c r="BL297" s="15" t="s">
        <v>233</v>
      </c>
      <c r="BM297" s="135" t="s">
        <v>1837</v>
      </c>
    </row>
    <row r="298" spans="2:65" s="11" customFormat="1">
      <c r="B298" s="144"/>
      <c r="D298" s="138" t="s">
        <v>166</v>
      </c>
      <c r="E298" s="145" t="s">
        <v>1</v>
      </c>
      <c r="F298" s="146" t="s">
        <v>168</v>
      </c>
      <c r="H298" s="147">
        <v>6</v>
      </c>
      <c r="I298" s="148"/>
      <c r="L298" s="144"/>
      <c r="M298" s="149"/>
      <c r="T298" s="150"/>
      <c r="AT298" s="145" t="s">
        <v>166</v>
      </c>
      <c r="AU298" s="145" t="s">
        <v>6</v>
      </c>
      <c r="AV298" s="11" t="s">
        <v>85</v>
      </c>
      <c r="AW298" s="11" t="s">
        <v>31</v>
      </c>
      <c r="AX298" s="11" t="s">
        <v>6</v>
      </c>
      <c r="AY298" s="145" t="s">
        <v>159</v>
      </c>
    </row>
    <row r="299" spans="2:65" s="1" customFormat="1" ht="24.2" customHeight="1">
      <c r="B299" s="122"/>
      <c r="C299" s="161" t="s">
        <v>526</v>
      </c>
      <c r="D299" s="161" t="s">
        <v>707</v>
      </c>
      <c r="E299" s="162" t="s">
        <v>1838</v>
      </c>
      <c r="F299" s="163" t="s">
        <v>1839</v>
      </c>
      <c r="G299" s="164" t="s">
        <v>163</v>
      </c>
      <c r="H299" s="165">
        <v>6</v>
      </c>
      <c r="I299" s="166"/>
      <c r="J299" s="167">
        <f>ROUND(I299*H299,0)</f>
        <v>0</v>
      </c>
      <c r="K299" s="168"/>
      <c r="L299" s="169"/>
      <c r="M299" s="170" t="s">
        <v>1</v>
      </c>
      <c r="N299" s="171" t="s">
        <v>41</v>
      </c>
      <c r="P299" s="133">
        <f>O299*H299</f>
        <v>0</v>
      </c>
      <c r="Q299" s="133">
        <v>1.8E-3</v>
      </c>
      <c r="R299" s="133">
        <f>Q299*H299</f>
        <v>1.0800000000000001E-2</v>
      </c>
      <c r="S299" s="133">
        <v>0</v>
      </c>
      <c r="T299" s="134">
        <f>S299*H299</f>
        <v>0</v>
      </c>
      <c r="AR299" s="135" t="s">
        <v>311</v>
      </c>
      <c r="AT299" s="135" t="s">
        <v>707</v>
      </c>
      <c r="AU299" s="135" t="s">
        <v>6</v>
      </c>
      <c r="AY299" s="15" t="s">
        <v>159</v>
      </c>
      <c r="BE299" s="136">
        <f>IF(N299="základní",J299,0)</f>
        <v>0</v>
      </c>
      <c r="BF299" s="136">
        <f>IF(N299="snížená",J299,0)</f>
        <v>0</v>
      </c>
      <c r="BG299" s="136">
        <f>IF(N299="zákl. přenesená",J299,0)</f>
        <v>0</v>
      </c>
      <c r="BH299" s="136">
        <f>IF(N299="sníž. přenesená",J299,0)</f>
        <v>0</v>
      </c>
      <c r="BI299" s="136">
        <f>IF(N299="nulová",J299,0)</f>
        <v>0</v>
      </c>
      <c r="BJ299" s="15" t="s">
        <v>6</v>
      </c>
      <c r="BK299" s="136">
        <f>ROUND(I299*H299,0)</f>
        <v>0</v>
      </c>
      <c r="BL299" s="15" t="s">
        <v>233</v>
      </c>
      <c r="BM299" s="135" t="s">
        <v>1840</v>
      </c>
    </row>
    <row r="300" spans="2:65" s="1" customFormat="1" ht="195">
      <c r="B300" s="29"/>
      <c r="D300" s="138" t="s">
        <v>303</v>
      </c>
      <c r="F300" s="158" t="s">
        <v>1841</v>
      </c>
      <c r="I300" s="159"/>
      <c r="L300" s="29"/>
      <c r="M300" s="160"/>
      <c r="T300" s="50"/>
      <c r="AT300" s="15" t="s">
        <v>303</v>
      </c>
      <c r="AU300" s="15" t="s">
        <v>6</v>
      </c>
    </row>
    <row r="301" spans="2:65" s="11" customFormat="1">
      <c r="B301" s="144"/>
      <c r="D301" s="138" t="s">
        <v>166</v>
      </c>
      <c r="E301" s="145" t="s">
        <v>1</v>
      </c>
      <c r="F301" s="146" t="s">
        <v>168</v>
      </c>
      <c r="H301" s="147">
        <v>6</v>
      </c>
      <c r="I301" s="148"/>
      <c r="L301" s="144"/>
      <c r="M301" s="149"/>
      <c r="T301" s="150"/>
      <c r="AT301" s="145" t="s">
        <v>166</v>
      </c>
      <c r="AU301" s="145" t="s">
        <v>6</v>
      </c>
      <c r="AV301" s="11" t="s">
        <v>85</v>
      </c>
      <c r="AW301" s="11" t="s">
        <v>31</v>
      </c>
      <c r="AX301" s="11" t="s">
        <v>6</v>
      </c>
      <c r="AY301" s="145" t="s">
        <v>159</v>
      </c>
    </row>
    <row r="302" spans="2:65" s="1" customFormat="1" ht="16.5" customHeight="1">
      <c r="B302" s="122"/>
      <c r="C302" s="123" t="s">
        <v>534</v>
      </c>
      <c r="D302" s="123" t="s">
        <v>160</v>
      </c>
      <c r="E302" s="124" t="s">
        <v>1842</v>
      </c>
      <c r="F302" s="125" t="s">
        <v>1843</v>
      </c>
      <c r="G302" s="126" t="s">
        <v>163</v>
      </c>
      <c r="H302" s="127">
        <v>7</v>
      </c>
      <c r="I302" s="128"/>
      <c r="J302" s="129">
        <f>ROUND(I302*H302,0)</f>
        <v>0</v>
      </c>
      <c r="K302" s="130"/>
      <c r="L302" s="29"/>
      <c r="M302" s="131" t="s">
        <v>1</v>
      </c>
      <c r="N302" s="132" t="s">
        <v>41</v>
      </c>
      <c r="P302" s="133">
        <f>O302*H302</f>
        <v>0</v>
      </c>
      <c r="Q302" s="133">
        <v>2.4000000000000001E-4</v>
      </c>
      <c r="R302" s="133">
        <f>Q302*H302</f>
        <v>1.6800000000000001E-3</v>
      </c>
      <c r="S302" s="133">
        <v>0</v>
      </c>
      <c r="T302" s="134">
        <f>S302*H302</f>
        <v>0</v>
      </c>
      <c r="AR302" s="135" t="s">
        <v>233</v>
      </c>
      <c r="AT302" s="135" t="s">
        <v>160</v>
      </c>
      <c r="AU302" s="135" t="s">
        <v>6</v>
      </c>
      <c r="AY302" s="15" t="s">
        <v>159</v>
      </c>
      <c r="BE302" s="136">
        <f>IF(N302="základní",J302,0)</f>
        <v>0</v>
      </c>
      <c r="BF302" s="136">
        <f>IF(N302="snížená",J302,0)</f>
        <v>0</v>
      </c>
      <c r="BG302" s="136">
        <f>IF(N302="zákl. přenesená",J302,0)</f>
        <v>0</v>
      </c>
      <c r="BH302" s="136">
        <f>IF(N302="sníž. přenesená",J302,0)</f>
        <v>0</v>
      </c>
      <c r="BI302" s="136">
        <f>IF(N302="nulová",J302,0)</f>
        <v>0</v>
      </c>
      <c r="BJ302" s="15" t="s">
        <v>6</v>
      </c>
      <c r="BK302" s="136">
        <f>ROUND(I302*H302,0)</f>
        <v>0</v>
      </c>
      <c r="BL302" s="15" t="s">
        <v>233</v>
      </c>
      <c r="BM302" s="135" t="s">
        <v>1844</v>
      </c>
    </row>
    <row r="303" spans="2:65" s="11" customFormat="1">
      <c r="B303" s="144"/>
      <c r="D303" s="138" t="s">
        <v>166</v>
      </c>
      <c r="E303" s="145" t="s">
        <v>1</v>
      </c>
      <c r="F303" s="146" t="s">
        <v>170</v>
      </c>
      <c r="H303" s="147">
        <v>7</v>
      </c>
      <c r="I303" s="148"/>
      <c r="L303" s="144"/>
      <c r="M303" s="149"/>
      <c r="T303" s="150"/>
      <c r="AT303" s="145" t="s">
        <v>166</v>
      </c>
      <c r="AU303" s="145" t="s">
        <v>6</v>
      </c>
      <c r="AV303" s="11" t="s">
        <v>85</v>
      </c>
      <c r="AW303" s="11" t="s">
        <v>31</v>
      </c>
      <c r="AX303" s="11" t="s">
        <v>6</v>
      </c>
      <c r="AY303" s="145" t="s">
        <v>159</v>
      </c>
    </row>
    <row r="304" spans="2:65" s="1" customFormat="1" ht="16.5" customHeight="1">
      <c r="B304" s="122"/>
      <c r="C304" s="123" t="s">
        <v>538</v>
      </c>
      <c r="D304" s="123" t="s">
        <v>160</v>
      </c>
      <c r="E304" s="124" t="s">
        <v>1845</v>
      </c>
      <c r="F304" s="125" t="s">
        <v>1846</v>
      </c>
      <c r="G304" s="126" t="s">
        <v>184</v>
      </c>
      <c r="H304" s="127">
        <v>4</v>
      </c>
      <c r="I304" s="128"/>
      <c r="J304" s="129">
        <f>ROUND(I304*H304,0)</f>
        <v>0</v>
      </c>
      <c r="K304" s="130"/>
      <c r="L304" s="29"/>
      <c r="M304" s="131" t="s">
        <v>1</v>
      </c>
      <c r="N304" s="132" t="s">
        <v>41</v>
      </c>
      <c r="P304" s="133">
        <f>O304*H304</f>
        <v>0</v>
      </c>
      <c r="Q304" s="133">
        <v>4.2000000000000002E-4</v>
      </c>
      <c r="R304" s="133">
        <f>Q304*H304</f>
        <v>1.6800000000000001E-3</v>
      </c>
      <c r="S304" s="133">
        <v>0</v>
      </c>
      <c r="T304" s="134">
        <f>S304*H304</f>
        <v>0</v>
      </c>
      <c r="AR304" s="135" t="s">
        <v>233</v>
      </c>
      <c r="AT304" s="135" t="s">
        <v>160</v>
      </c>
      <c r="AU304" s="135" t="s">
        <v>6</v>
      </c>
      <c r="AY304" s="15" t="s">
        <v>159</v>
      </c>
      <c r="BE304" s="136">
        <f>IF(N304="základní",J304,0)</f>
        <v>0</v>
      </c>
      <c r="BF304" s="136">
        <f>IF(N304="snížená",J304,0)</f>
        <v>0</v>
      </c>
      <c r="BG304" s="136">
        <f>IF(N304="zákl. přenesená",J304,0)</f>
        <v>0</v>
      </c>
      <c r="BH304" s="136">
        <f>IF(N304="sníž. přenesená",J304,0)</f>
        <v>0</v>
      </c>
      <c r="BI304" s="136">
        <f>IF(N304="nulová",J304,0)</f>
        <v>0</v>
      </c>
      <c r="BJ304" s="15" t="s">
        <v>6</v>
      </c>
      <c r="BK304" s="136">
        <f>ROUND(I304*H304,0)</f>
        <v>0</v>
      </c>
      <c r="BL304" s="15" t="s">
        <v>233</v>
      </c>
      <c r="BM304" s="135" t="s">
        <v>1847</v>
      </c>
    </row>
    <row r="305" spans="2:65" s="11" customFormat="1">
      <c r="B305" s="144"/>
      <c r="D305" s="138" t="s">
        <v>166</v>
      </c>
      <c r="E305" s="145" t="s">
        <v>1</v>
      </c>
      <c r="F305" s="146" t="s">
        <v>231</v>
      </c>
      <c r="H305" s="147">
        <v>4</v>
      </c>
      <c r="I305" s="148"/>
      <c r="L305" s="144"/>
      <c r="M305" s="149"/>
      <c r="T305" s="150"/>
      <c r="AT305" s="145" t="s">
        <v>166</v>
      </c>
      <c r="AU305" s="145" t="s">
        <v>6</v>
      </c>
      <c r="AV305" s="11" t="s">
        <v>85</v>
      </c>
      <c r="AW305" s="11" t="s">
        <v>31</v>
      </c>
      <c r="AX305" s="11" t="s">
        <v>6</v>
      </c>
      <c r="AY305" s="145" t="s">
        <v>159</v>
      </c>
    </row>
    <row r="306" spans="2:65" s="1" customFormat="1" ht="21.75" customHeight="1">
      <c r="B306" s="122"/>
      <c r="C306" s="161" t="s">
        <v>546</v>
      </c>
      <c r="D306" s="161" t="s">
        <v>707</v>
      </c>
      <c r="E306" s="162" t="s">
        <v>1848</v>
      </c>
      <c r="F306" s="163" t="s">
        <v>1849</v>
      </c>
      <c r="G306" s="164" t="s">
        <v>163</v>
      </c>
      <c r="H306" s="165">
        <v>4</v>
      </c>
      <c r="I306" s="166"/>
      <c r="J306" s="167">
        <f>ROUND(I306*H306,0)</f>
        <v>0</v>
      </c>
      <c r="K306" s="168"/>
      <c r="L306" s="169"/>
      <c r="M306" s="170" t="s">
        <v>1</v>
      </c>
      <c r="N306" s="171" t="s">
        <v>41</v>
      </c>
      <c r="P306" s="133">
        <f>O306*H306</f>
        <v>0</v>
      </c>
      <c r="Q306" s="133">
        <v>2.9000000000000001E-2</v>
      </c>
      <c r="R306" s="133">
        <f>Q306*H306</f>
        <v>0.11600000000000001</v>
      </c>
      <c r="S306" s="133">
        <v>0</v>
      </c>
      <c r="T306" s="134">
        <f>S306*H306</f>
        <v>0</v>
      </c>
      <c r="AR306" s="135" t="s">
        <v>311</v>
      </c>
      <c r="AT306" s="135" t="s">
        <v>707</v>
      </c>
      <c r="AU306" s="135" t="s">
        <v>6</v>
      </c>
      <c r="AY306" s="15" t="s">
        <v>159</v>
      </c>
      <c r="BE306" s="136">
        <f>IF(N306="základní",J306,0)</f>
        <v>0</v>
      </c>
      <c r="BF306" s="136">
        <f>IF(N306="snížená",J306,0)</f>
        <v>0</v>
      </c>
      <c r="BG306" s="136">
        <f>IF(N306="zákl. přenesená",J306,0)</f>
        <v>0</v>
      </c>
      <c r="BH306" s="136">
        <f>IF(N306="sníž. přenesená",J306,0)</f>
        <v>0</v>
      </c>
      <c r="BI306" s="136">
        <f>IF(N306="nulová",J306,0)</f>
        <v>0</v>
      </c>
      <c r="BJ306" s="15" t="s">
        <v>6</v>
      </c>
      <c r="BK306" s="136">
        <f>ROUND(I306*H306,0)</f>
        <v>0</v>
      </c>
      <c r="BL306" s="15" t="s">
        <v>233</v>
      </c>
      <c r="BM306" s="135" t="s">
        <v>1850</v>
      </c>
    </row>
    <row r="307" spans="2:65" s="1" customFormat="1" ht="87.75">
      <c r="B307" s="29"/>
      <c r="D307" s="138" t="s">
        <v>303</v>
      </c>
      <c r="F307" s="158" t="s">
        <v>1851</v>
      </c>
      <c r="I307" s="159"/>
      <c r="L307" s="29"/>
      <c r="M307" s="160"/>
      <c r="T307" s="50"/>
      <c r="AT307" s="15" t="s">
        <v>303</v>
      </c>
      <c r="AU307" s="15" t="s">
        <v>6</v>
      </c>
    </row>
    <row r="308" spans="2:65" s="11" customFormat="1">
      <c r="B308" s="144"/>
      <c r="D308" s="138" t="s">
        <v>166</v>
      </c>
      <c r="E308" s="145" t="s">
        <v>1</v>
      </c>
      <c r="F308" s="146" t="s">
        <v>231</v>
      </c>
      <c r="H308" s="147">
        <v>4</v>
      </c>
      <c r="I308" s="148"/>
      <c r="L308" s="144"/>
      <c r="M308" s="149"/>
      <c r="T308" s="150"/>
      <c r="AT308" s="145" t="s">
        <v>166</v>
      </c>
      <c r="AU308" s="145" t="s">
        <v>6</v>
      </c>
      <c r="AV308" s="11" t="s">
        <v>85</v>
      </c>
      <c r="AW308" s="11" t="s">
        <v>31</v>
      </c>
      <c r="AX308" s="11" t="s">
        <v>6</v>
      </c>
      <c r="AY308" s="145" t="s">
        <v>159</v>
      </c>
    </row>
    <row r="309" spans="2:65" s="1" customFormat="1" ht="16.5" customHeight="1">
      <c r="B309" s="122"/>
      <c r="C309" s="123" t="s">
        <v>552</v>
      </c>
      <c r="D309" s="123" t="s">
        <v>160</v>
      </c>
      <c r="E309" s="124" t="s">
        <v>1852</v>
      </c>
      <c r="F309" s="125" t="s">
        <v>1853</v>
      </c>
      <c r="G309" s="126" t="s">
        <v>163</v>
      </c>
      <c r="H309" s="127">
        <v>4</v>
      </c>
      <c r="I309" s="128"/>
      <c r="J309" s="129">
        <f>ROUND(I309*H309,0)</f>
        <v>0</v>
      </c>
      <c r="K309" s="130"/>
      <c r="L309" s="29"/>
      <c r="M309" s="131" t="s">
        <v>1</v>
      </c>
      <c r="N309" s="132" t="s">
        <v>41</v>
      </c>
      <c r="P309" s="133">
        <f>O309*H309</f>
        <v>0</v>
      </c>
      <c r="Q309" s="133">
        <v>1.2E-4</v>
      </c>
      <c r="R309" s="133">
        <f>Q309*H309</f>
        <v>4.8000000000000001E-4</v>
      </c>
      <c r="S309" s="133">
        <v>0</v>
      </c>
      <c r="T309" s="134">
        <f>S309*H309</f>
        <v>0</v>
      </c>
      <c r="AR309" s="135" t="s">
        <v>233</v>
      </c>
      <c r="AT309" s="135" t="s">
        <v>160</v>
      </c>
      <c r="AU309" s="135" t="s">
        <v>6</v>
      </c>
      <c r="AY309" s="15" t="s">
        <v>159</v>
      </c>
      <c r="BE309" s="136">
        <f>IF(N309="základní",J309,0)</f>
        <v>0</v>
      </c>
      <c r="BF309" s="136">
        <f>IF(N309="snížená",J309,0)</f>
        <v>0</v>
      </c>
      <c r="BG309" s="136">
        <f>IF(N309="zákl. přenesená",J309,0)</f>
        <v>0</v>
      </c>
      <c r="BH309" s="136">
        <f>IF(N309="sníž. přenesená",J309,0)</f>
        <v>0</v>
      </c>
      <c r="BI309" s="136">
        <f>IF(N309="nulová",J309,0)</f>
        <v>0</v>
      </c>
      <c r="BJ309" s="15" t="s">
        <v>6</v>
      </c>
      <c r="BK309" s="136">
        <f>ROUND(I309*H309,0)</f>
        <v>0</v>
      </c>
      <c r="BL309" s="15" t="s">
        <v>233</v>
      </c>
      <c r="BM309" s="135" t="s">
        <v>1854</v>
      </c>
    </row>
    <row r="310" spans="2:65" s="11" customFormat="1">
      <c r="B310" s="144"/>
      <c r="D310" s="138" t="s">
        <v>166</v>
      </c>
      <c r="E310" s="145" t="s">
        <v>1</v>
      </c>
      <c r="F310" s="146" t="s">
        <v>231</v>
      </c>
      <c r="H310" s="147">
        <v>4</v>
      </c>
      <c r="I310" s="148"/>
      <c r="L310" s="144"/>
      <c r="M310" s="149"/>
      <c r="T310" s="150"/>
      <c r="AT310" s="145" t="s">
        <v>166</v>
      </c>
      <c r="AU310" s="145" t="s">
        <v>6</v>
      </c>
      <c r="AV310" s="11" t="s">
        <v>85</v>
      </c>
      <c r="AW310" s="11" t="s">
        <v>31</v>
      </c>
      <c r="AX310" s="11" t="s">
        <v>6</v>
      </c>
      <c r="AY310" s="145" t="s">
        <v>159</v>
      </c>
    </row>
    <row r="311" spans="2:65" s="1" customFormat="1" ht="16.5" customHeight="1">
      <c r="B311" s="122"/>
      <c r="C311" s="161" t="s">
        <v>560</v>
      </c>
      <c r="D311" s="161" t="s">
        <v>707</v>
      </c>
      <c r="E311" s="162" t="s">
        <v>1855</v>
      </c>
      <c r="F311" s="163" t="s">
        <v>1856</v>
      </c>
      <c r="G311" s="164" t="s">
        <v>163</v>
      </c>
      <c r="H311" s="165">
        <v>4</v>
      </c>
      <c r="I311" s="166"/>
      <c r="J311" s="167">
        <f>ROUND(I311*H311,0)</f>
        <v>0</v>
      </c>
      <c r="K311" s="168"/>
      <c r="L311" s="169"/>
      <c r="M311" s="170" t="s">
        <v>1</v>
      </c>
      <c r="N311" s="171" t="s">
        <v>41</v>
      </c>
      <c r="P311" s="133">
        <f>O311*H311</f>
        <v>0</v>
      </c>
      <c r="Q311" s="133">
        <v>3.5000000000000001E-3</v>
      </c>
      <c r="R311" s="133">
        <f>Q311*H311</f>
        <v>1.4E-2</v>
      </c>
      <c r="S311" s="133">
        <v>0</v>
      </c>
      <c r="T311" s="134">
        <f>S311*H311</f>
        <v>0</v>
      </c>
      <c r="AR311" s="135" t="s">
        <v>311</v>
      </c>
      <c r="AT311" s="135" t="s">
        <v>707</v>
      </c>
      <c r="AU311" s="135" t="s">
        <v>6</v>
      </c>
      <c r="AY311" s="15" t="s">
        <v>159</v>
      </c>
      <c r="BE311" s="136">
        <f>IF(N311="základní",J311,0)</f>
        <v>0</v>
      </c>
      <c r="BF311" s="136">
        <f>IF(N311="snížená",J311,0)</f>
        <v>0</v>
      </c>
      <c r="BG311" s="136">
        <f>IF(N311="zákl. přenesená",J311,0)</f>
        <v>0</v>
      </c>
      <c r="BH311" s="136">
        <f>IF(N311="sníž. přenesená",J311,0)</f>
        <v>0</v>
      </c>
      <c r="BI311" s="136">
        <f>IF(N311="nulová",J311,0)</f>
        <v>0</v>
      </c>
      <c r="BJ311" s="15" t="s">
        <v>6</v>
      </c>
      <c r="BK311" s="136">
        <f>ROUND(I311*H311,0)</f>
        <v>0</v>
      </c>
      <c r="BL311" s="15" t="s">
        <v>233</v>
      </c>
      <c r="BM311" s="135" t="s">
        <v>1857</v>
      </c>
    </row>
    <row r="312" spans="2:65" s="1" customFormat="1" ht="204.75">
      <c r="B312" s="29"/>
      <c r="D312" s="138" t="s">
        <v>303</v>
      </c>
      <c r="F312" s="158" t="s">
        <v>1858</v>
      </c>
      <c r="I312" s="159"/>
      <c r="L312" s="29"/>
      <c r="M312" s="160"/>
      <c r="T312" s="50"/>
      <c r="AT312" s="15" t="s">
        <v>303</v>
      </c>
      <c r="AU312" s="15" t="s">
        <v>6</v>
      </c>
    </row>
    <row r="313" spans="2:65" s="11" customFormat="1">
      <c r="B313" s="144"/>
      <c r="D313" s="138" t="s">
        <v>166</v>
      </c>
      <c r="E313" s="145" t="s">
        <v>1</v>
      </c>
      <c r="F313" s="146" t="s">
        <v>231</v>
      </c>
      <c r="H313" s="147">
        <v>4</v>
      </c>
      <c r="I313" s="148"/>
      <c r="L313" s="144"/>
      <c r="M313" s="149"/>
      <c r="T313" s="150"/>
      <c r="AT313" s="145" t="s">
        <v>166</v>
      </c>
      <c r="AU313" s="145" t="s">
        <v>6</v>
      </c>
      <c r="AV313" s="11" t="s">
        <v>85</v>
      </c>
      <c r="AW313" s="11" t="s">
        <v>31</v>
      </c>
      <c r="AX313" s="11" t="s">
        <v>6</v>
      </c>
      <c r="AY313" s="145" t="s">
        <v>159</v>
      </c>
    </row>
    <row r="314" spans="2:65" s="1" customFormat="1" ht="16.5" customHeight="1">
      <c r="B314" s="122"/>
      <c r="C314" s="123" t="s">
        <v>565</v>
      </c>
      <c r="D314" s="123" t="s">
        <v>160</v>
      </c>
      <c r="E314" s="124" t="s">
        <v>1859</v>
      </c>
      <c r="F314" s="125" t="s">
        <v>1860</v>
      </c>
      <c r="G314" s="126" t="s">
        <v>163</v>
      </c>
      <c r="H314" s="127">
        <v>4</v>
      </c>
      <c r="I314" s="128"/>
      <c r="J314" s="129">
        <f>ROUND(I314*H314,0)</f>
        <v>0</v>
      </c>
      <c r="K314" s="130"/>
      <c r="L314" s="29"/>
      <c r="M314" s="131" t="s">
        <v>1</v>
      </c>
      <c r="N314" s="132" t="s">
        <v>41</v>
      </c>
      <c r="P314" s="133">
        <f>O314*H314</f>
        <v>0</v>
      </c>
      <c r="Q314" s="133">
        <v>7.5000000000000002E-4</v>
      </c>
      <c r="R314" s="133">
        <f>Q314*H314</f>
        <v>3.0000000000000001E-3</v>
      </c>
      <c r="S314" s="133">
        <v>0</v>
      </c>
      <c r="T314" s="134">
        <f>S314*H314</f>
        <v>0</v>
      </c>
      <c r="AR314" s="135" t="s">
        <v>233</v>
      </c>
      <c r="AT314" s="135" t="s">
        <v>160</v>
      </c>
      <c r="AU314" s="135" t="s">
        <v>6</v>
      </c>
      <c r="AY314" s="15" t="s">
        <v>159</v>
      </c>
      <c r="BE314" s="136">
        <f>IF(N314="základní",J314,0)</f>
        <v>0</v>
      </c>
      <c r="BF314" s="136">
        <f>IF(N314="snížená",J314,0)</f>
        <v>0</v>
      </c>
      <c r="BG314" s="136">
        <f>IF(N314="zákl. přenesená",J314,0)</f>
        <v>0</v>
      </c>
      <c r="BH314" s="136">
        <f>IF(N314="sníž. přenesená",J314,0)</f>
        <v>0</v>
      </c>
      <c r="BI314" s="136">
        <f>IF(N314="nulová",J314,0)</f>
        <v>0</v>
      </c>
      <c r="BJ314" s="15" t="s">
        <v>6</v>
      </c>
      <c r="BK314" s="136">
        <f>ROUND(I314*H314,0)</f>
        <v>0</v>
      </c>
      <c r="BL314" s="15" t="s">
        <v>233</v>
      </c>
      <c r="BM314" s="135" t="s">
        <v>1861</v>
      </c>
    </row>
    <row r="315" spans="2:65" s="11" customFormat="1">
      <c r="B315" s="144"/>
      <c r="D315" s="138" t="s">
        <v>166</v>
      </c>
      <c r="E315" s="145" t="s">
        <v>1</v>
      </c>
      <c r="F315" s="146" t="s">
        <v>231</v>
      </c>
      <c r="H315" s="147">
        <v>4</v>
      </c>
      <c r="I315" s="148"/>
      <c r="L315" s="144"/>
      <c r="M315" s="149"/>
      <c r="T315" s="150"/>
      <c r="AT315" s="145" t="s">
        <v>166</v>
      </c>
      <c r="AU315" s="145" t="s">
        <v>6</v>
      </c>
      <c r="AV315" s="11" t="s">
        <v>85</v>
      </c>
      <c r="AW315" s="11" t="s">
        <v>31</v>
      </c>
      <c r="AX315" s="11" t="s">
        <v>6</v>
      </c>
      <c r="AY315" s="145" t="s">
        <v>159</v>
      </c>
    </row>
    <row r="316" spans="2:65" s="1" customFormat="1" ht="16.5" customHeight="1">
      <c r="B316" s="122"/>
      <c r="C316" s="123" t="s">
        <v>570</v>
      </c>
      <c r="D316" s="123" t="s">
        <v>160</v>
      </c>
      <c r="E316" s="124" t="s">
        <v>1862</v>
      </c>
      <c r="F316" s="125" t="s">
        <v>1863</v>
      </c>
      <c r="G316" s="126" t="s">
        <v>184</v>
      </c>
      <c r="H316" s="127">
        <v>1</v>
      </c>
      <c r="I316" s="128"/>
      <c r="J316" s="129">
        <f>ROUND(I316*H316,0)</f>
        <v>0</v>
      </c>
      <c r="K316" s="130"/>
      <c r="L316" s="29"/>
      <c r="M316" s="131" t="s">
        <v>1</v>
      </c>
      <c r="N316" s="132" t="s">
        <v>41</v>
      </c>
      <c r="P316" s="133">
        <f>O316*H316</f>
        <v>0</v>
      </c>
      <c r="Q316" s="133">
        <v>2.0699999999999998E-3</v>
      </c>
      <c r="R316" s="133">
        <f>Q316*H316</f>
        <v>2.0699999999999998E-3</v>
      </c>
      <c r="S316" s="133">
        <v>0</v>
      </c>
      <c r="T316" s="134">
        <f>S316*H316</f>
        <v>0</v>
      </c>
      <c r="AR316" s="135" t="s">
        <v>233</v>
      </c>
      <c r="AT316" s="135" t="s">
        <v>160</v>
      </c>
      <c r="AU316" s="135" t="s">
        <v>6</v>
      </c>
      <c r="AY316" s="15" t="s">
        <v>159</v>
      </c>
      <c r="BE316" s="136">
        <f>IF(N316="základní",J316,0)</f>
        <v>0</v>
      </c>
      <c r="BF316" s="136">
        <f>IF(N316="snížená",J316,0)</f>
        <v>0</v>
      </c>
      <c r="BG316" s="136">
        <f>IF(N316="zákl. přenesená",J316,0)</f>
        <v>0</v>
      </c>
      <c r="BH316" s="136">
        <f>IF(N316="sníž. přenesená",J316,0)</f>
        <v>0</v>
      </c>
      <c r="BI316" s="136">
        <f>IF(N316="nulová",J316,0)</f>
        <v>0</v>
      </c>
      <c r="BJ316" s="15" t="s">
        <v>6</v>
      </c>
      <c r="BK316" s="136">
        <f>ROUND(I316*H316,0)</f>
        <v>0</v>
      </c>
      <c r="BL316" s="15" t="s">
        <v>233</v>
      </c>
      <c r="BM316" s="135" t="s">
        <v>1864</v>
      </c>
    </row>
    <row r="317" spans="2:65" s="11" customFormat="1">
      <c r="B317" s="144"/>
      <c r="D317" s="138" t="s">
        <v>166</v>
      </c>
      <c r="E317" s="145" t="s">
        <v>1</v>
      </c>
      <c r="F317" s="146" t="s">
        <v>186</v>
      </c>
      <c r="H317" s="147">
        <v>1</v>
      </c>
      <c r="I317" s="148"/>
      <c r="L317" s="144"/>
      <c r="M317" s="149"/>
      <c r="T317" s="150"/>
      <c r="AT317" s="145" t="s">
        <v>166</v>
      </c>
      <c r="AU317" s="145" t="s">
        <v>6</v>
      </c>
      <c r="AV317" s="11" t="s">
        <v>85</v>
      </c>
      <c r="AW317" s="11" t="s">
        <v>31</v>
      </c>
      <c r="AX317" s="11" t="s">
        <v>6</v>
      </c>
      <c r="AY317" s="145" t="s">
        <v>159</v>
      </c>
    </row>
    <row r="318" spans="2:65" s="1" customFormat="1" ht="16.5" customHeight="1">
      <c r="B318" s="122"/>
      <c r="C318" s="161" t="s">
        <v>578</v>
      </c>
      <c r="D318" s="161" t="s">
        <v>707</v>
      </c>
      <c r="E318" s="162" t="s">
        <v>1865</v>
      </c>
      <c r="F318" s="163" t="s">
        <v>1866</v>
      </c>
      <c r="G318" s="164" t="s">
        <v>163</v>
      </c>
      <c r="H318" s="165">
        <v>1</v>
      </c>
      <c r="I318" s="166"/>
      <c r="J318" s="167">
        <f>ROUND(I318*H318,0)</f>
        <v>0</v>
      </c>
      <c r="K318" s="168"/>
      <c r="L318" s="169"/>
      <c r="M318" s="170" t="s">
        <v>1</v>
      </c>
      <c r="N318" s="171" t="s">
        <v>41</v>
      </c>
      <c r="P318" s="133">
        <f>O318*H318</f>
        <v>0</v>
      </c>
      <c r="Q318" s="133">
        <v>0.04</v>
      </c>
      <c r="R318" s="133">
        <f>Q318*H318</f>
        <v>0.04</v>
      </c>
      <c r="S318" s="133">
        <v>0</v>
      </c>
      <c r="T318" s="134">
        <f>S318*H318</f>
        <v>0</v>
      </c>
      <c r="AR318" s="135" t="s">
        <v>311</v>
      </c>
      <c r="AT318" s="135" t="s">
        <v>707</v>
      </c>
      <c r="AU318" s="135" t="s">
        <v>6</v>
      </c>
      <c r="AY318" s="15" t="s">
        <v>159</v>
      </c>
      <c r="BE318" s="136">
        <f>IF(N318="základní",J318,0)</f>
        <v>0</v>
      </c>
      <c r="BF318" s="136">
        <f>IF(N318="snížená",J318,0)</f>
        <v>0</v>
      </c>
      <c r="BG318" s="136">
        <f>IF(N318="zákl. přenesená",J318,0)</f>
        <v>0</v>
      </c>
      <c r="BH318" s="136">
        <f>IF(N318="sníž. přenesená",J318,0)</f>
        <v>0</v>
      </c>
      <c r="BI318" s="136">
        <f>IF(N318="nulová",J318,0)</f>
        <v>0</v>
      </c>
      <c r="BJ318" s="15" t="s">
        <v>6</v>
      </c>
      <c r="BK318" s="136">
        <f>ROUND(I318*H318,0)</f>
        <v>0</v>
      </c>
      <c r="BL318" s="15" t="s">
        <v>233</v>
      </c>
      <c r="BM318" s="135" t="s">
        <v>1867</v>
      </c>
    </row>
    <row r="319" spans="2:65" s="1" customFormat="1" ht="68.25">
      <c r="B319" s="29"/>
      <c r="D319" s="138" t="s">
        <v>303</v>
      </c>
      <c r="F319" s="158" t="s">
        <v>1868</v>
      </c>
      <c r="I319" s="159"/>
      <c r="L319" s="29"/>
      <c r="M319" s="160"/>
      <c r="T319" s="50"/>
      <c r="AT319" s="15" t="s">
        <v>303</v>
      </c>
      <c r="AU319" s="15" t="s">
        <v>6</v>
      </c>
    </row>
    <row r="320" spans="2:65" s="11" customFormat="1">
      <c r="B320" s="144"/>
      <c r="D320" s="138" t="s">
        <v>166</v>
      </c>
      <c r="E320" s="145" t="s">
        <v>1</v>
      </c>
      <c r="F320" s="146" t="s">
        <v>186</v>
      </c>
      <c r="H320" s="147">
        <v>1</v>
      </c>
      <c r="I320" s="148"/>
      <c r="L320" s="144"/>
      <c r="M320" s="149"/>
      <c r="T320" s="150"/>
      <c r="AT320" s="145" t="s">
        <v>166</v>
      </c>
      <c r="AU320" s="145" t="s">
        <v>6</v>
      </c>
      <c r="AV320" s="11" t="s">
        <v>85</v>
      </c>
      <c r="AW320" s="11" t="s">
        <v>31</v>
      </c>
      <c r="AX320" s="11" t="s">
        <v>6</v>
      </c>
      <c r="AY320" s="145" t="s">
        <v>159</v>
      </c>
    </row>
    <row r="321" spans="2:65" s="1" customFormat="1" ht="16.5" customHeight="1">
      <c r="B321" s="122"/>
      <c r="C321" s="123" t="s">
        <v>582</v>
      </c>
      <c r="D321" s="123" t="s">
        <v>160</v>
      </c>
      <c r="E321" s="124" t="s">
        <v>1869</v>
      </c>
      <c r="F321" s="125" t="s">
        <v>1870</v>
      </c>
      <c r="G321" s="126" t="s">
        <v>184</v>
      </c>
      <c r="H321" s="127">
        <v>1</v>
      </c>
      <c r="I321" s="128"/>
      <c r="J321" s="129">
        <f>ROUND(I321*H321,0)</f>
        <v>0</v>
      </c>
      <c r="K321" s="130"/>
      <c r="L321" s="29"/>
      <c r="M321" s="131" t="s">
        <v>1</v>
      </c>
      <c r="N321" s="132" t="s">
        <v>41</v>
      </c>
      <c r="P321" s="133">
        <f>O321*H321</f>
        <v>0</v>
      </c>
      <c r="Q321" s="133">
        <v>2.0000000000000001E-4</v>
      </c>
      <c r="R321" s="133">
        <f>Q321*H321</f>
        <v>2.0000000000000001E-4</v>
      </c>
      <c r="S321" s="133">
        <v>0</v>
      </c>
      <c r="T321" s="134">
        <f>S321*H321</f>
        <v>0</v>
      </c>
      <c r="AR321" s="135" t="s">
        <v>233</v>
      </c>
      <c r="AT321" s="135" t="s">
        <v>160</v>
      </c>
      <c r="AU321" s="135" t="s">
        <v>6</v>
      </c>
      <c r="AY321" s="15" t="s">
        <v>159</v>
      </c>
      <c r="BE321" s="136">
        <f>IF(N321="základní",J321,0)</f>
        <v>0</v>
      </c>
      <c r="BF321" s="136">
        <f>IF(N321="snížená",J321,0)</f>
        <v>0</v>
      </c>
      <c r="BG321" s="136">
        <f>IF(N321="zákl. přenesená",J321,0)</f>
        <v>0</v>
      </c>
      <c r="BH321" s="136">
        <f>IF(N321="sníž. přenesená",J321,0)</f>
        <v>0</v>
      </c>
      <c r="BI321" s="136">
        <f>IF(N321="nulová",J321,0)</f>
        <v>0</v>
      </c>
      <c r="BJ321" s="15" t="s">
        <v>6</v>
      </c>
      <c r="BK321" s="136">
        <f>ROUND(I321*H321,0)</f>
        <v>0</v>
      </c>
      <c r="BL321" s="15" t="s">
        <v>233</v>
      </c>
      <c r="BM321" s="135" t="s">
        <v>1871</v>
      </c>
    </row>
    <row r="322" spans="2:65" s="11" customFormat="1">
      <c r="B322" s="144"/>
      <c r="D322" s="138" t="s">
        <v>166</v>
      </c>
      <c r="E322" s="145" t="s">
        <v>1</v>
      </c>
      <c r="F322" s="146" t="s">
        <v>186</v>
      </c>
      <c r="H322" s="147">
        <v>1</v>
      </c>
      <c r="I322" s="148"/>
      <c r="L322" s="144"/>
      <c r="M322" s="149"/>
      <c r="T322" s="150"/>
      <c r="AT322" s="145" t="s">
        <v>166</v>
      </c>
      <c r="AU322" s="145" t="s">
        <v>6</v>
      </c>
      <c r="AV322" s="11" t="s">
        <v>85</v>
      </c>
      <c r="AW322" s="11" t="s">
        <v>31</v>
      </c>
      <c r="AX322" s="11" t="s">
        <v>6</v>
      </c>
      <c r="AY322" s="145" t="s">
        <v>159</v>
      </c>
    </row>
    <row r="323" spans="2:65" s="1" customFormat="1" ht="21.75" customHeight="1">
      <c r="B323" s="122"/>
      <c r="C323" s="161" t="s">
        <v>586</v>
      </c>
      <c r="D323" s="161" t="s">
        <v>707</v>
      </c>
      <c r="E323" s="162" t="s">
        <v>1872</v>
      </c>
      <c r="F323" s="163" t="s">
        <v>1873</v>
      </c>
      <c r="G323" s="164" t="s">
        <v>163</v>
      </c>
      <c r="H323" s="165">
        <v>1</v>
      </c>
      <c r="I323" s="166"/>
      <c r="J323" s="167">
        <f>ROUND(I323*H323,0)</f>
        <v>0</v>
      </c>
      <c r="K323" s="168"/>
      <c r="L323" s="169"/>
      <c r="M323" s="170" t="s">
        <v>1</v>
      </c>
      <c r="N323" s="171" t="s">
        <v>41</v>
      </c>
      <c r="P323" s="133">
        <f>O323*H323</f>
        <v>0</v>
      </c>
      <c r="Q323" s="133">
        <v>2.2000000000000001E-3</v>
      </c>
      <c r="R323" s="133">
        <f>Q323*H323</f>
        <v>2.2000000000000001E-3</v>
      </c>
      <c r="S323" s="133">
        <v>0</v>
      </c>
      <c r="T323" s="134">
        <f>S323*H323</f>
        <v>0</v>
      </c>
      <c r="AR323" s="135" t="s">
        <v>311</v>
      </c>
      <c r="AT323" s="135" t="s">
        <v>707</v>
      </c>
      <c r="AU323" s="135" t="s">
        <v>6</v>
      </c>
      <c r="AY323" s="15" t="s">
        <v>159</v>
      </c>
      <c r="BE323" s="136">
        <f>IF(N323="základní",J323,0)</f>
        <v>0</v>
      </c>
      <c r="BF323" s="136">
        <f>IF(N323="snížená",J323,0)</f>
        <v>0</v>
      </c>
      <c r="BG323" s="136">
        <f>IF(N323="zákl. přenesená",J323,0)</f>
        <v>0</v>
      </c>
      <c r="BH323" s="136">
        <f>IF(N323="sníž. přenesená",J323,0)</f>
        <v>0</v>
      </c>
      <c r="BI323" s="136">
        <f>IF(N323="nulová",J323,0)</f>
        <v>0</v>
      </c>
      <c r="BJ323" s="15" t="s">
        <v>6</v>
      </c>
      <c r="BK323" s="136">
        <f>ROUND(I323*H323,0)</f>
        <v>0</v>
      </c>
      <c r="BL323" s="15" t="s">
        <v>233</v>
      </c>
      <c r="BM323" s="135" t="s">
        <v>1874</v>
      </c>
    </row>
    <row r="324" spans="2:65" s="1" customFormat="1" ht="107.25">
      <c r="B324" s="29"/>
      <c r="D324" s="138" t="s">
        <v>303</v>
      </c>
      <c r="F324" s="158" t="s">
        <v>1875</v>
      </c>
      <c r="I324" s="159"/>
      <c r="L324" s="29"/>
      <c r="M324" s="160"/>
      <c r="T324" s="50"/>
      <c r="AT324" s="15" t="s">
        <v>303</v>
      </c>
      <c r="AU324" s="15" t="s">
        <v>6</v>
      </c>
    </row>
    <row r="325" spans="2:65" s="1" customFormat="1" ht="16.5" customHeight="1">
      <c r="B325" s="122"/>
      <c r="C325" s="123" t="s">
        <v>591</v>
      </c>
      <c r="D325" s="123" t="s">
        <v>160</v>
      </c>
      <c r="E325" s="124" t="s">
        <v>1876</v>
      </c>
      <c r="F325" s="125" t="s">
        <v>1877</v>
      </c>
      <c r="G325" s="126" t="s">
        <v>163</v>
      </c>
      <c r="H325" s="127">
        <v>1</v>
      </c>
      <c r="I325" s="128"/>
      <c r="J325" s="129">
        <f>ROUND(I325*H325,0)</f>
        <v>0</v>
      </c>
      <c r="K325" s="130"/>
      <c r="L325" s="29"/>
      <c r="M325" s="131" t="s">
        <v>1</v>
      </c>
      <c r="N325" s="132" t="s">
        <v>41</v>
      </c>
      <c r="P325" s="133">
        <f>O325*H325</f>
        <v>0</v>
      </c>
      <c r="Q325" s="133">
        <v>7.5000000000000002E-4</v>
      </c>
      <c r="R325" s="133">
        <f>Q325*H325</f>
        <v>7.5000000000000002E-4</v>
      </c>
      <c r="S325" s="133">
        <v>0</v>
      </c>
      <c r="T325" s="134">
        <f>S325*H325</f>
        <v>0</v>
      </c>
      <c r="AR325" s="135" t="s">
        <v>233</v>
      </c>
      <c r="AT325" s="135" t="s">
        <v>160</v>
      </c>
      <c r="AU325" s="135" t="s">
        <v>6</v>
      </c>
      <c r="AY325" s="15" t="s">
        <v>159</v>
      </c>
      <c r="BE325" s="136">
        <f>IF(N325="základní",J325,0)</f>
        <v>0</v>
      </c>
      <c r="BF325" s="136">
        <f>IF(N325="snížená",J325,0)</f>
        <v>0</v>
      </c>
      <c r="BG325" s="136">
        <f>IF(N325="zákl. přenesená",J325,0)</f>
        <v>0</v>
      </c>
      <c r="BH325" s="136">
        <f>IF(N325="sníž. přenesená",J325,0)</f>
        <v>0</v>
      </c>
      <c r="BI325" s="136">
        <f>IF(N325="nulová",J325,0)</f>
        <v>0</v>
      </c>
      <c r="BJ325" s="15" t="s">
        <v>6</v>
      </c>
      <c r="BK325" s="136">
        <f>ROUND(I325*H325,0)</f>
        <v>0</v>
      </c>
      <c r="BL325" s="15" t="s">
        <v>233</v>
      </c>
      <c r="BM325" s="135" t="s">
        <v>1878</v>
      </c>
    </row>
    <row r="326" spans="2:65" s="11" customFormat="1">
      <c r="B326" s="144"/>
      <c r="D326" s="138" t="s">
        <v>166</v>
      </c>
      <c r="E326" s="145" t="s">
        <v>1</v>
      </c>
      <c r="F326" s="146" t="s">
        <v>186</v>
      </c>
      <c r="H326" s="147">
        <v>1</v>
      </c>
      <c r="I326" s="148"/>
      <c r="L326" s="144"/>
      <c r="M326" s="149"/>
      <c r="T326" s="150"/>
      <c r="AT326" s="145" t="s">
        <v>166</v>
      </c>
      <c r="AU326" s="145" t="s">
        <v>6</v>
      </c>
      <c r="AV326" s="11" t="s">
        <v>85</v>
      </c>
      <c r="AW326" s="11" t="s">
        <v>31</v>
      </c>
      <c r="AX326" s="11" t="s">
        <v>6</v>
      </c>
      <c r="AY326" s="145" t="s">
        <v>159</v>
      </c>
    </row>
    <row r="327" spans="2:65" s="1" customFormat="1" ht="16.5" customHeight="1">
      <c r="B327" s="122"/>
      <c r="C327" s="123" t="s">
        <v>596</v>
      </c>
      <c r="D327" s="123" t="s">
        <v>160</v>
      </c>
      <c r="E327" s="124" t="s">
        <v>1879</v>
      </c>
      <c r="F327" s="125" t="s">
        <v>1880</v>
      </c>
      <c r="G327" s="126" t="s">
        <v>163</v>
      </c>
      <c r="H327" s="127">
        <v>1</v>
      </c>
      <c r="I327" s="128"/>
      <c r="J327" s="129">
        <f>ROUND(I327*H327,0)</f>
        <v>0</v>
      </c>
      <c r="K327" s="130"/>
      <c r="L327" s="29"/>
      <c r="M327" s="131" t="s">
        <v>1</v>
      </c>
      <c r="N327" s="132" t="s">
        <v>41</v>
      </c>
      <c r="P327" s="133">
        <f>O327*H327</f>
        <v>0</v>
      </c>
      <c r="Q327" s="133">
        <v>1.89E-3</v>
      </c>
      <c r="R327" s="133">
        <f>Q327*H327</f>
        <v>1.89E-3</v>
      </c>
      <c r="S327" s="133">
        <v>0</v>
      </c>
      <c r="T327" s="134">
        <f>S327*H327</f>
        <v>0</v>
      </c>
      <c r="AR327" s="135" t="s">
        <v>233</v>
      </c>
      <c r="AT327" s="135" t="s">
        <v>160</v>
      </c>
      <c r="AU327" s="135" t="s">
        <v>6</v>
      </c>
      <c r="AY327" s="15" t="s">
        <v>159</v>
      </c>
      <c r="BE327" s="136">
        <f>IF(N327="základní",J327,0)</f>
        <v>0</v>
      </c>
      <c r="BF327" s="136">
        <f>IF(N327="snížená",J327,0)</f>
        <v>0</v>
      </c>
      <c r="BG327" s="136">
        <f>IF(N327="zákl. přenesená",J327,0)</f>
        <v>0</v>
      </c>
      <c r="BH327" s="136">
        <f>IF(N327="sníž. přenesená",J327,0)</f>
        <v>0</v>
      </c>
      <c r="BI327" s="136">
        <f>IF(N327="nulová",J327,0)</f>
        <v>0</v>
      </c>
      <c r="BJ327" s="15" t="s">
        <v>6</v>
      </c>
      <c r="BK327" s="136">
        <f>ROUND(I327*H327,0)</f>
        <v>0</v>
      </c>
      <c r="BL327" s="15" t="s">
        <v>233</v>
      </c>
      <c r="BM327" s="135" t="s">
        <v>1881</v>
      </c>
    </row>
    <row r="328" spans="2:65" s="11" customFormat="1">
      <c r="B328" s="144"/>
      <c r="D328" s="138" t="s">
        <v>166</v>
      </c>
      <c r="E328" s="145" t="s">
        <v>1</v>
      </c>
      <c r="F328" s="146" t="s">
        <v>186</v>
      </c>
      <c r="H328" s="147">
        <v>1</v>
      </c>
      <c r="I328" s="148"/>
      <c r="L328" s="144"/>
      <c r="M328" s="149"/>
      <c r="T328" s="150"/>
      <c r="AT328" s="145" t="s">
        <v>166</v>
      </c>
      <c r="AU328" s="145" t="s">
        <v>6</v>
      </c>
      <c r="AV328" s="11" t="s">
        <v>85</v>
      </c>
      <c r="AW328" s="11" t="s">
        <v>31</v>
      </c>
      <c r="AX328" s="11" t="s">
        <v>6</v>
      </c>
      <c r="AY328" s="145" t="s">
        <v>159</v>
      </c>
    </row>
    <row r="329" spans="2:65" s="1" customFormat="1" ht="16.5" customHeight="1">
      <c r="B329" s="122"/>
      <c r="C329" s="161" t="s">
        <v>601</v>
      </c>
      <c r="D329" s="161" t="s">
        <v>707</v>
      </c>
      <c r="E329" s="162" t="s">
        <v>1882</v>
      </c>
      <c r="F329" s="163" t="s">
        <v>1883</v>
      </c>
      <c r="G329" s="164" t="s">
        <v>163</v>
      </c>
      <c r="H329" s="165">
        <v>1</v>
      </c>
      <c r="I329" s="166"/>
      <c r="J329" s="167">
        <f>ROUND(I329*H329,0)</f>
        <v>0</v>
      </c>
      <c r="K329" s="168"/>
      <c r="L329" s="169"/>
      <c r="M329" s="170" t="s">
        <v>1</v>
      </c>
      <c r="N329" s="171" t="s">
        <v>41</v>
      </c>
      <c r="P329" s="133">
        <f>O329*H329</f>
        <v>0</v>
      </c>
      <c r="Q329" s="133">
        <v>1.6E-2</v>
      </c>
      <c r="R329" s="133">
        <f>Q329*H329</f>
        <v>1.6E-2</v>
      </c>
      <c r="S329" s="133">
        <v>0</v>
      </c>
      <c r="T329" s="134">
        <f>S329*H329</f>
        <v>0</v>
      </c>
      <c r="AR329" s="135" t="s">
        <v>311</v>
      </c>
      <c r="AT329" s="135" t="s">
        <v>707</v>
      </c>
      <c r="AU329" s="135" t="s">
        <v>6</v>
      </c>
      <c r="AY329" s="15" t="s">
        <v>159</v>
      </c>
      <c r="BE329" s="136">
        <f>IF(N329="základní",J329,0)</f>
        <v>0</v>
      </c>
      <c r="BF329" s="136">
        <f>IF(N329="snížená",J329,0)</f>
        <v>0</v>
      </c>
      <c r="BG329" s="136">
        <f>IF(N329="zákl. přenesená",J329,0)</f>
        <v>0</v>
      </c>
      <c r="BH329" s="136">
        <f>IF(N329="sníž. přenesená",J329,0)</f>
        <v>0</v>
      </c>
      <c r="BI329" s="136">
        <f>IF(N329="nulová",J329,0)</f>
        <v>0</v>
      </c>
      <c r="BJ329" s="15" t="s">
        <v>6</v>
      </c>
      <c r="BK329" s="136">
        <f>ROUND(I329*H329,0)</f>
        <v>0</v>
      </c>
      <c r="BL329" s="15" t="s">
        <v>233</v>
      </c>
      <c r="BM329" s="135" t="s">
        <v>1884</v>
      </c>
    </row>
    <row r="330" spans="2:65" s="1" customFormat="1" ht="48.75">
      <c r="B330" s="29"/>
      <c r="D330" s="138" t="s">
        <v>303</v>
      </c>
      <c r="F330" s="158" t="s">
        <v>1885</v>
      </c>
      <c r="I330" s="159"/>
      <c r="L330" s="29"/>
      <c r="M330" s="160"/>
      <c r="T330" s="50"/>
      <c r="AT330" s="15" t="s">
        <v>303</v>
      </c>
      <c r="AU330" s="15" t="s">
        <v>6</v>
      </c>
    </row>
    <row r="331" spans="2:65" s="11" customFormat="1">
      <c r="B331" s="144"/>
      <c r="D331" s="138" t="s">
        <v>166</v>
      </c>
      <c r="E331" s="145" t="s">
        <v>1</v>
      </c>
      <c r="F331" s="146" t="s">
        <v>186</v>
      </c>
      <c r="H331" s="147">
        <v>1</v>
      </c>
      <c r="I331" s="148"/>
      <c r="L331" s="144"/>
      <c r="M331" s="149"/>
      <c r="T331" s="150"/>
      <c r="AT331" s="145" t="s">
        <v>166</v>
      </c>
      <c r="AU331" s="145" t="s">
        <v>6</v>
      </c>
      <c r="AV331" s="11" t="s">
        <v>85</v>
      </c>
      <c r="AW331" s="11" t="s">
        <v>31</v>
      </c>
      <c r="AX331" s="11" t="s">
        <v>6</v>
      </c>
      <c r="AY331" s="145" t="s">
        <v>159</v>
      </c>
    </row>
    <row r="332" spans="2:65" s="1" customFormat="1" ht="16.5" customHeight="1">
      <c r="B332" s="122"/>
      <c r="C332" s="123" t="s">
        <v>606</v>
      </c>
      <c r="D332" s="123" t="s">
        <v>160</v>
      </c>
      <c r="E332" s="124" t="s">
        <v>1886</v>
      </c>
      <c r="F332" s="125" t="s">
        <v>1887</v>
      </c>
      <c r="G332" s="126" t="s">
        <v>163</v>
      </c>
      <c r="H332" s="127">
        <v>1</v>
      </c>
      <c r="I332" s="128"/>
      <c r="J332" s="129">
        <f>ROUND(I332*H332,0)</f>
        <v>0</v>
      </c>
      <c r="K332" s="130"/>
      <c r="L332" s="29"/>
      <c r="M332" s="131" t="s">
        <v>1</v>
      </c>
      <c r="N332" s="132" t="s">
        <v>41</v>
      </c>
      <c r="P332" s="133">
        <f>O332*H332</f>
        <v>0</v>
      </c>
      <c r="Q332" s="133">
        <v>4.0000000000000003E-5</v>
      </c>
      <c r="R332" s="133">
        <f>Q332*H332</f>
        <v>4.0000000000000003E-5</v>
      </c>
      <c r="S332" s="133">
        <v>0</v>
      </c>
      <c r="T332" s="134">
        <f>S332*H332</f>
        <v>0</v>
      </c>
      <c r="AR332" s="135" t="s">
        <v>233</v>
      </c>
      <c r="AT332" s="135" t="s">
        <v>160</v>
      </c>
      <c r="AU332" s="135" t="s">
        <v>6</v>
      </c>
      <c r="AY332" s="15" t="s">
        <v>159</v>
      </c>
      <c r="BE332" s="136">
        <f>IF(N332="základní",J332,0)</f>
        <v>0</v>
      </c>
      <c r="BF332" s="136">
        <f>IF(N332="snížená",J332,0)</f>
        <v>0</v>
      </c>
      <c r="BG332" s="136">
        <f>IF(N332="zákl. přenesená",J332,0)</f>
        <v>0</v>
      </c>
      <c r="BH332" s="136">
        <f>IF(N332="sníž. přenesená",J332,0)</f>
        <v>0</v>
      </c>
      <c r="BI332" s="136">
        <f>IF(N332="nulová",J332,0)</f>
        <v>0</v>
      </c>
      <c r="BJ332" s="15" t="s">
        <v>6</v>
      </c>
      <c r="BK332" s="136">
        <f>ROUND(I332*H332,0)</f>
        <v>0</v>
      </c>
      <c r="BL332" s="15" t="s">
        <v>233</v>
      </c>
      <c r="BM332" s="135" t="s">
        <v>1888</v>
      </c>
    </row>
    <row r="333" spans="2:65" s="11" customFormat="1">
      <c r="B333" s="144"/>
      <c r="D333" s="138" t="s">
        <v>166</v>
      </c>
      <c r="E333" s="145" t="s">
        <v>1</v>
      </c>
      <c r="F333" s="146" t="s">
        <v>186</v>
      </c>
      <c r="H333" s="147">
        <v>1</v>
      </c>
      <c r="I333" s="148"/>
      <c r="L333" s="144"/>
      <c r="M333" s="149"/>
      <c r="T333" s="150"/>
      <c r="AT333" s="145" t="s">
        <v>166</v>
      </c>
      <c r="AU333" s="145" t="s">
        <v>6</v>
      </c>
      <c r="AV333" s="11" t="s">
        <v>85</v>
      </c>
      <c r="AW333" s="11" t="s">
        <v>31</v>
      </c>
      <c r="AX333" s="11" t="s">
        <v>6</v>
      </c>
      <c r="AY333" s="145" t="s">
        <v>159</v>
      </c>
    </row>
    <row r="334" spans="2:65" s="1" customFormat="1" ht="24.2" customHeight="1">
      <c r="B334" s="122"/>
      <c r="C334" s="161" t="s">
        <v>612</v>
      </c>
      <c r="D334" s="161" t="s">
        <v>707</v>
      </c>
      <c r="E334" s="162" t="s">
        <v>1889</v>
      </c>
      <c r="F334" s="163" t="s">
        <v>1890</v>
      </c>
      <c r="G334" s="164" t="s">
        <v>163</v>
      </c>
      <c r="H334" s="165">
        <v>1</v>
      </c>
      <c r="I334" s="166"/>
      <c r="J334" s="167">
        <f>ROUND(I334*H334,0)</f>
        <v>0</v>
      </c>
      <c r="K334" s="168"/>
      <c r="L334" s="169"/>
      <c r="M334" s="170" t="s">
        <v>1</v>
      </c>
      <c r="N334" s="171" t="s">
        <v>41</v>
      </c>
      <c r="P334" s="133">
        <f>O334*H334</f>
        <v>0</v>
      </c>
      <c r="Q334" s="133">
        <v>1.8E-3</v>
      </c>
      <c r="R334" s="133">
        <f>Q334*H334</f>
        <v>1.8E-3</v>
      </c>
      <c r="S334" s="133">
        <v>0</v>
      </c>
      <c r="T334" s="134">
        <f>S334*H334</f>
        <v>0</v>
      </c>
      <c r="AR334" s="135" t="s">
        <v>311</v>
      </c>
      <c r="AT334" s="135" t="s">
        <v>707</v>
      </c>
      <c r="AU334" s="135" t="s">
        <v>6</v>
      </c>
      <c r="AY334" s="15" t="s">
        <v>159</v>
      </c>
      <c r="BE334" s="136">
        <f>IF(N334="základní",J334,0)</f>
        <v>0</v>
      </c>
      <c r="BF334" s="136">
        <f>IF(N334="snížená",J334,0)</f>
        <v>0</v>
      </c>
      <c r="BG334" s="136">
        <f>IF(N334="zákl. přenesená",J334,0)</f>
        <v>0</v>
      </c>
      <c r="BH334" s="136">
        <f>IF(N334="sníž. přenesená",J334,0)</f>
        <v>0</v>
      </c>
      <c r="BI334" s="136">
        <f>IF(N334="nulová",J334,0)</f>
        <v>0</v>
      </c>
      <c r="BJ334" s="15" t="s">
        <v>6</v>
      </c>
      <c r="BK334" s="136">
        <f>ROUND(I334*H334,0)</f>
        <v>0</v>
      </c>
      <c r="BL334" s="15" t="s">
        <v>233</v>
      </c>
      <c r="BM334" s="135" t="s">
        <v>1891</v>
      </c>
    </row>
    <row r="335" spans="2:65" s="1" customFormat="1" ht="39">
      <c r="B335" s="29"/>
      <c r="D335" s="138" t="s">
        <v>303</v>
      </c>
      <c r="F335" s="158" t="s">
        <v>1892</v>
      </c>
      <c r="I335" s="159"/>
      <c r="L335" s="29"/>
      <c r="M335" s="160"/>
      <c r="T335" s="50"/>
      <c r="AT335" s="15" t="s">
        <v>303</v>
      </c>
      <c r="AU335" s="15" t="s">
        <v>6</v>
      </c>
    </row>
    <row r="336" spans="2:65" s="11" customFormat="1">
      <c r="B336" s="144"/>
      <c r="D336" s="138" t="s">
        <v>166</v>
      </c>
      <c r="E336" s="145" t="s">
        <v>1</v>
      </c>
      <c r="F336" s="146" t="s">
        <v>186</v>
      </c>
      <c r="H336" s="147">
        <v>1</v>
      </c>
      <c r="I336" s="148"/>
      <c r="L336" s="144"/>
      <c r="M336" s="149"/>
      <c r="T336" s="150"/>
      <c r="AT336" s="145" t="s">
        <v>166</v>
      </c>
      <c r="AU336" s="145" t="s">
        <v>6</v>
      </c>
      <c r="AV336" s="11" t="s">
        <v>85</v>
      </c>
      <c r="AW336" s="11" t="s">
        <v>31</v>
      </c>
      <c r="AX336" s="11" t="s">
        <v>6</v>
      </c>
      <c r="AY336" s="145" t="s">
        <v>159</v>
      </c>
    </row>
    <row r="337" spans="2:65" s="1" customFormat="1" ht="16.5" customHeight="1">
      <c r="B337" s="122"/>
      <c r="C337" s="123" t="s">
        <v>620</v>
      </c>
      <c r="D337" s="123" t="s">
        <v>160</v>
      </c>
      <c r="E337" s="124" t="s">
        <v>1893</v>
      </c>
      <c r="F337" s="125" t="s">
        <v>1894</v>
      </c>
      <c r="G337" s="126" t="s">
        <v>163</v>
      </c>
      <c r="H337" s="127">
        <v>1</v>
      </c>
      <c r="I337" s="128"/>
      <c r="J337" s="129">
        <f>ROUND(I337*H337,0)</f>
        <v>0</v>
      </c>
      <c r="K337" s="130"/>
      <c r="L337" s="29"/>
      <c r="M337" s="131" t="s">
        <v>1</v>
      </c>
      <c r="N337" s="132" t="s">
        <v>41</v>
      </c>
      <c r="P337" s="133">
        <f>O337*H337</f>
        <v>0</v>
      </c>
      <c r="Q337" s="133">
        <v>3.6999999999999999E-4</v>
      </c>
      <c r="R337" s="133">
        <f>Q337*H337</f>
        <v>3.6999999999999999E-4</v>
      </c>
      <c r="S337" s="133">
        <v>0</v>
      </c>
      <c r="T337" s="134">
        <f>S337*H337</f>
        <v>0</v>
      </c>
      <c r="AR337" s="135" t="s">
        <v>233</v>
      </c>
      <c r="AT337" s="135" t="s">
        <v>160</v>
      </c>
      <c r="AU337" s="135" t="s">
        <v>6</v>
      </c>
      <c r="AY337" s="15" t="s">
        <v>159</v>
      </c>
      <c r="BE337" s="136">
        <f>IF(N337="základní",J337,0)</f>
        <v>0</v>
      </c>
      <c r="BF337" s="136">
        <f>IF(N337="snížená",J337,0)</f>
        <v>0</v>
      </c>
      <c r="BG337" s="136">
        <f>IF(N337="zákl. přenesená",J337,0)</f>
        <v>0</v>
      </c>
      <c r="BH337" s="136">
        <f>IF(N337="sníž. přenesená",J337,0)</f>
        <v>0</v>
      </c>
      <c r="BI337" s="136">
        <f>IF(N337="nulová",J337,0)</f>
        <v>0</v>
      </c>
      <c r="BJ337" s="15" t="s">
        <v>6</v>
      </c>
      <c r="BK337" s="136">
        <f>ROUND(I337*H337,0)</f>
        <v>0</v>
      </c>
      <c r="BL337" s="15" t="s">
        <v>233</v>
      </c>
      <c r="BM337" s="135" t="s">
        <v>1895</v>
      </c>
    </row>
    <row r="338" spans="2:65" s="11" customFormat="1">
      <c r="B338" s="144"/>
      <c r="D338" s="138" t="s">
        <v>166</v>
      </c>
      <c r="E338" s="145" t="s">
        <v>1</v>
      </c>
      <c r="F338" s="146" t="s">
        <v>186</v>
      </c>
      <c r="H338" s="147">
        <v>1</v>
      </c>
      <c r="I338" s="148"/>
      <c r="L338" s="144"/>
      <c r="M338" s="149"/>
      <c r="T338" s="150"/>
      <c r="AT338" s="145" t="s">
        <v>166</v>
      </c>
      <c r="AU338" s="145" t="s">
        <v>6</v>
      </c>
      <c r="AV338" s="11" t="s">
        <v>85</v>
      </c>
      <c r="AW338" s="11" t="s">
        <v>31</v>
      </c>
      <c r="AX338" s="11" t="s">
        <v>6</v>
      </c>
      <c r="AY338" s="145" t="s">
        <v>159</v>
      </c>
    </row>
    <row r="339" spans="2:65" s="1" customFormat="1" ht="16.5" customHeight="1">
      <c r="B339" s="122"/>
      <c r="C339" s="123" t="s">
        <v>626</v>
      </c>
      <c r="D339" s="123" t="s">
        <v>160</v>
      </c>
      <c r="E339" s="124" t="s">
        <v>1896</v>
      </c>
      <c r="F339" s="125" t="s">
        <v>1897</v>
      </c>
      <c r="G339" s="126" t="s">
        <v>184</v>
      </c>
      <c r="H339" s="127">
        <v>2</v>
      </c>
      <c r="I339" s="128"/>
      <c r="J339" s="129">
        <f>ROUND(I339*H339,0)</f>
        <v>0</v>
      </c>
      <c r="K339" s="130"/>
      <c r="L339" s="29"/>
      <c r="M339" s="131" t="s">
        <v>1</v>
      </c>
      <c r="N339" s="132" t="s">
        <v>41</v>
      </c>
      <c r="P339" s="133">
        <f>O339*H339</f>
        <v>0</v>
      </c>
      <c r="Q339" s="133">
        <v>1.14E-3</v>
      </c>
      <c r="R339" s="133">
        <f>Q339*H339</f>
        <v>2.2799999999999999E-3</v>
      </c>
      <c r="S339" s="133">
        <v>0</v>
      </c>
      <c r="T339" s="134">
        <f>S339*H339</f>
        <v>0</v>
      </c>
      <c r="AR339" s="135" t="s">
        <v>233</v>
      </c>
      <c r="AT339" s="135" t="s">
        <v>160</v>
      </c>
      <c r="AU339" s="135" t="s">
        <v>6</v>
      </c>
      <c r="AY339" s="15" t="s">
        <v>159</v>
      </c>
      <c r="BE339" s="136">
        <f>IF(N339="základní",J339,0)</f>
        <v>0</v>
      </c>
      <c r="BF339" s="136">
        <f>IF(N339="snížená",J339,0)</f>
        <v>0</v>
      </c>
      <c r="BG339" s="136">
        <f>IF(N339="zákl. přenesená",J339,0)</f>
        <v>0</v>
      </c>
      <c r="BH339" s="136">
        <f>IF(N339="sníž. přenesená",J339,0)</f>
        <v>0</v>
      </c>
      <c r="BI339" s="136">
        <f>IF(N339="nulová",J339,0)</f>
        <v>0</v>
      </c>
      <c r="BJ339" s="15" t="s">
        <v>6</v>
      </c>
      <c r="BK339" s="136">
        <f>ROUND(I339*H339,0)</f>
        <v>0</v>
      </c>
      <c r="BL339" s="15" t="s">
        <v>233</v>
      </c>
      <c r="BM339" s="135" t="s">
        <v>1898</v>
      </c>
    </row>
    <row r="340" spans="2:65" s="11" customFormat="1">
      <c r="B340" s="144"/>
      <c r="D340" s="138" t="s">
        <v>166</v>
      </c>
      <c r="E340" s="145" t="s">
        <v>1</v>
      </c>
      <c r="F340" s="146" t="s">
        <v>208</v>
      </c>
      <c r="H340" s="147">
        <v>2</v>
      </c>
      <c r="I340" s="148"/>
      <c r="L340" s="144"/>
      <c r="M340" s="149"/>
      <c r="T340" s="150"/>
      <c r="AT340" s="145" t="s">
        <v>166</v>
      </c>
      <c r="AU340" s="145" t="s">
        <v>6</v>
      </c>
      <c r="AV340" s="11" t="s">
        <v>85</v>
      </c>
      <c r="AW340" s="11" t="s">
        <v>31</v>
      </c>
      <c r="AX340" s="11" t="s">
        <v>6</v>
      </c>
      <c r="AY340" s="145" t="s">
        <v>159</v>
      </c>
    </row>
    <row r="341" spans="2:65" s="1" customFormat="1" ht="21.75" customHeight="1">
      <c r="B341" s="122"/>
      <c r="C341" s="161" t="s">
        <v>663</v>
      </c>
      <c r="D341" s="161" t="s">
        <v>707</v>
      </c>
      <c r="E341" s="162" t="s">
        <v>1899</v>
      </c>
      <c r="F341" s="163" t="s">
        <v>1900</v>
      </c>
      <c r="G341" s="164" t="s">
        <v>163</v>
      </c>
      <c r="H341" s="165">
        <v>2</v>
      </c>
      <c r="I341" s="166"/>
      <c r="J341" s="167">
        <f>ROUND(I341*H341,0)</f>
        <v>0</v>
      </c>
      <c r="K341" s="168"/>
      <c r="L341" s="169"/>
      <c r="M341" s="170" t="s">
        <v>1</v>
      </c>
      <c r="N341" s="171" t="s">
        <v>41</v>
      </c>
      <c r="P341" s="133">
        <f>O341*H341</f>
        <v>0</v>
      </c>
      <c r="Q341" s="133">
        <v>1.4E-2</v>
      </c>
      <c r="R341" s="133">
        <f>Q341*H341</f>
        <v>2.8000000000000001E-2</v>
      </c>
      <c r="S341" s="133">
        <v>0</v>
      </c>
      <c r="T341" s="134">
        <f>S341*H341</f>
        <v>0</v>
      </c>
      <c r="AR341" s="135" t="s">
        <v>311</v>
      </c>
      <c r="AT341" s="135" t="s">
        <v>707</v>
      </c>
      <c r="AU341" s="135" t="s">
        <v>6</v>
      </c>
      <c r="AY341" s="15" t="s">
        <v>159</v>
      </c>
      <c r="BE341" s="136">
        <f>IF(N341="základní",J341,0)</f>
        <v>0</v>
      </c>
      <c r="BF341" s="136">
        <f>IF(N341="snížená",J341,0)</f>
        <v>0</v>
      </c>
      <c r="BG341" s="136">
        <f>IF(N341="zákl. přenesená",J341,0)</f>
        <v>0</v>
      </c>
      <c r="BH341" s="136">
        <f>IF(N341="sníž. přenesená",J341,0)</f>
        <v>0</v>
      </c>
      <c r="BI341" s="136">
        <f>IF(N341="nulová",J341,0)</f>
        <v>0</v>
      </c>
      <c r="BJ341" s="15" t="s">
        <v>6</v>
      </c>
      <c r="BK341" s="136">
        <f>ROUND(I341*H341,0)</f>
        <v>0</v>
      </c>
      <c r="BL341" s="15" t="s">
        <v>233</v>
      </c>
      <c r="BM341" s="135" t="s">
        <v>1901</v>
      </c>
    </row>
    <row r="342" spans="2:65" s="1" customFormat="1" ht="19.5">
      <c r="B342" s="29"/>
      <c r="D342" s="138" t="s">
        <v>303</v>
      </c>
      <c r="F342" s="158" t="s">
        <v>1902</v>
      </c>
      <c r="I342" s="159"/>
      <c r="L342" s="29"/>
      <c r="M342" s="160"/>
      <c r="T342" s="50"/>
      <c r="AT342" s="15" t="s">
        <v>303</v>
      </c>
      <c r="AU342" s="15" t="s">
        <v>6</v>
      </c>
    </row>
    <row r="343" spans="2:65" s="11" customFormat="1">
      <c r="B343" s="144"/>
      <c r="D343" s="138" t="s">
        <v>166</v>
      </c>
      <c r="E343" s="145" t="s">
        <v>1</v>
      </c>
      <c r="F343" s="146" t="s">
        <v>208</v>
      </c>
      <c r="H343" s="147">
        <v>2</v>
      </c>
      <c r="I343" s="148"/>
      <c r="L343" s="144"/>
      <c r="M343" s="149"/>
      <c r="T343" s="150"/>
      <c r="AT343" s="145" t="s">
        <v>166</v>
      </c>
      <c r="AU343" s="145" t="s">
        <v>6</v>
      </c>
      <c r="AV343" s="11" t="s">
        <v>85</v>
      </c>
      <c r="AW343" s="11" t="s">
        <v>31</v>
      </c>
      <c r="AX343" s="11" t="s">
        <v>6</v>
      </c>
      <c r="AY343" s="145" t="s">
        <v>159</v>
      </c>
    </row>
    <row r="344" spans="2:65" s="1" customFormat="1" ht="16.5" customHeight="1">
      <c r="B344" s="122"/>
      <c r="C344" s="123" t="s">
        <v>672</v>
      </c>
      <c r="D344" s="123" t="s">
        <v>160</v>
      </c>
      <c r="E344" s="124" t="s">
        <v>1903</v>
      </c>
      <c r="F344" s="125" t="s">
        <v>1904</v>
      </c>
      <c r="G344" s="126" t="s">
        <v>163</v>
      </c>
      <c r="H344" s="127">
        <v>2</v>
      </c>
      <c r="I344" s="128"/>
      <c r="J344" s="129">
        <f>ROUND(I344*H344,0)</f>
        <v>0</v>
      </c>
      <c r="K344" s="130"/>
      <c r="L344" s="29"/>
      <c r="M344" s="131" t="s">
        <v>1</v>
      </c>
      <c r="N344" s="132" t="s">
        <v>41</v>
      </c>
      <c r="P344" s="133">
        <f>O344*H344</f>
        <v>0</v>
      </c>
      <c r="Q344" s="133">
        <v>1.6000000000000001E-4</v>
      </c>
      <c r="R344" s="133">
        <f>Q344*H344</f>
        <v>3.2000000000000003E-4</v>
      </c>
      <c r="S344" s="133">
        <v>0</v>
      </c>
      <c r="T344" s="134">
        <f>S344*H344</f>
        <v>0</v>
      </c>
      <c r="AR344" s="135" t="s">
        <v>233</v>
      </c>
      <c r="AT344" s="135" t="s">
        <v>160</v>
      </c>
      <c r="AU344" s="135" t="s">
        <v>6</v>
      </c>
      <c r="AY344" s="15" t="s">
        <v>159</v>
      </c>
      <c r="BE344" s="136">
        <f>IF(N344="základní",J344,0)</f>
        <v>0</v>
      </c>
      <c r="BF344" s="136">
        <f>IF(N344="snížená",J344,0)</f>
        <v>0</v>
      </c>
      <c r="BG344" s="136">
        <f>IF(N344="zákl. přenesená",J344,0)</f>
        <v>0</v>
      </c>
      <c r="BH344" s="136">
        <f>IF(N344="sníž. přenesená",J344,0)</f>
        <v>0</v>
      </c>
      <c r="BI344" s="136">
        <f>IF(N344="nulová",J344,0)</f>
        <v>0</v>
      </c>
      <c r="BJ344" s="15" t="s">
        <v>6</v>
      </c>
      <c r="BK344" s="136">
        <f>ROUND(I344*H344,0)</f>
        <v>0</v>
      </c>
      <c r="BL344" s="15" t="s">
        <v>233</v>
      </c>
      <c r="BM344" s="135" t="s">
        <v>1905</v>
      </c>
    </row>
    <row r="345" spans="2:65" s="11" customFormat="1">
      <c r="B345" s="144"/>
      <c r="D345" s="138" t="s">
        <v>166</v>
      </c>
      <c r="E345" s="145" t="s">
        <v>1</v>
      </c>
      <c r="F345" s="146" t="s">
        <v>208</v>
      </c>
      <c r="H345" s="147">
        <v>2</v>
      </c>
      <c r="I345" s="148"/>
      <c r="L345" s="144"/>
      <c r="M345" s="149"/>
      <c r="T345" s="150"/>
      <c r="AT345" s="145" t="s">
        <v>166</v>
      </c>
      <c r="AU345" s="145" t="s">
        <v>6</v>
      </c>
      <c r="AV345" s="11" t="s">
        <v>85</v>
      </c>
      <c r="AW345" s="11" t="s">
        <v>31</v>
      </c>
      <c r="AX345" s="11" t="s">
        <v>6</v>
      </c>
      <c r="AY345" s="145" t="s">
        <v>159</v>
      </c>
    </row>
    <row r="346" spans="2:65" s="1" customFormat="1" ht="16.5" customHeight="1">
      <c r="B346" s="122"/>
      <c r="C346" s="161" t="s">
        <v>676</v>
      </c>
      <c r="D346" s="161" t="s">
        <v>707</v>
      </c>
      <c r="E346" s="162" t="s">
        <v>1906</v>
      </c>
      <c r="F346" s="163" t="s">
        <v>1907</v>
      </c>
      <c r="G346" s="164" t="s">
        <v>163</v>
      </c>
      <c r="H346" s="165">
        <v>2</v>
      </c>
      <c r="I346" s="166"/>
      <c r="J346" s="167">
        <f>ROUND(I346*H346,0)</f>
        <v>0</v>
      </c>
      <c r="K346" s="168"/>
      <c r="L346" s="169"/>
      <c r="M346" s="170" t="s">
        <v>1</v>
      </c>
      <c r="N346" s="171" t="s">
        <v>41</v>
      </c>
      <c r="P346" s="133">
        <f>O346*H346</f>
        <v>0</v>
      </c>
      <c r="Q346" s="133">
        <v>1.8E-3</v>
      </c>
      <c r="R346" s="133">
        <f>Q346*H346</f>
        <v>3.5999999999999999E-3</v>
      </c>
      <c r="S346" s="133">
        <v>0</v>
      </c>
      <c r="T346" s="134">
        <f>S346*H346</f>
        <v>0</v>
      </c>
      <c r="AR346" s="135" t="s">
        <v>311</v>
      </c>
      <c r="AT346" s="135" t="s">
        <v>707</v>
      </c>
      <c r="AU346" s="135" t="s">
        <v>6</v>
      </c>
      <c r="AY346" s="15" t="s">
        <v>159</v>
      </c>
      <c r="BE346" s="136">
        <f>IF(N346="základní",J346,0)</f>
        <v>0</v>
      </c>
      <c r="BF346" s="136">
        <f>IF(N346="snížená",J346,0)</f>
        <v>0</v>
      </c>
      <c r="BG346" s="136">
        <f>IF(N346="zákl. přenesená",J346,0)</f>
        <v>0</v>
      </c>
      <c r="BH346" s="136">
        <f>IF(N346="sníž. přenesená",J346,0)</f>
        <v>0</v>
      </c>
      <c r="BI346" s="136">
        <f>IF(N346="nulová",J346,0)</f>
        <v>0</v>
      </c>
      <c r="BJ346" s="15" t="s">
        <v>6</v>
      </c>
      <c r="BK346" s="136">
        <f>ROUND(I346*H346,0)</f>
        <v>0</v>
      </c>
      <c r="BL346" s="15" t="s">
        <v>233</v>
      </c>
      <c r="BM346" s="135" t="s">
        <v>1908</v>
      </c>
    </row>
    <row r="347" spans="2:65" s="11" customFormat="1">
      <c r="B347" s="144"/>
      <c r="D347" s="138" t="s">
        <v>166</v>
      </c>
      <c r="E347" s="145" t="s">
        <v>1</v>
      </c>
      <c r="F347" s="146" t="s">
        <v>208</v>
      </c>
      <c r="H347" s="147">
        <v>2</v>
      </c>
      <c r="I347" s="148"/>
      <c r="L347" s="144"/>
      <c r="M347" s="149"/>
      <c r="T347" s="150"/>
      <c r="AT347" s="145" t="s">
        <v>166</v>
      </c>
      <c r="AU347" s="145" t="s">
        <v>6</v>
      </c>
      <c r="AV347" s="11" t="s">
        <v>85</v>
      </c>
      <c r="AW347" s="11" t="s">
        <v>31</v>
      </c>
      <c r="AX347" s="11" t="s">
        <v>6</v>
      </c>
      <c r="AY347" s="145" t="s">
        <v>159</v>
      </c>
    </row>
    <row r="348" spans="2:65" s="1" customFormat="1" ht="16.5" customHeight="1">
      <c r="B348" s="122"/>
      <c r="C348" s="123" t="s">
        <v>682</v>
      </c>
      <c r="D348" s="123" t="s">
        <v>160</v>
      </c>
      <c r="E348" s="124" t="s">
        <v>1909</v>
      </c>
      <c r="F348" s="125" t="s">
        <v>1910</v>
      </c>
      <c r="G348" s="126" t="s">
        <v>163</v>
      </c>
      <c r="H348" s="127">
        <v>3</v>
      </c>
      <c r="I348" s="128"/>
      <c r="J348" s="129">
        <f>ROUND(I348*H348,0)</f>
        <v>0</v>
      </c>
      <c r="K348" s="130"/>
      <c r="L348" s="29"/>
      <c r="M348" s="131" t="s">
        <v>1</v>
      </c>
      <c r="N348" s="132" t="s">
        <v>41</v>
      </c>
      <c r="P348" s="133">
        <f>O348*H348</f>
        <v>0</v>
      </c>
      <c r="Q348" s="133">
        <v>0</v>
      </c>
      <c r="R348" s="133">
        <f>Q348*H348</f>
        <v>0</v>
      </c>
      <c r="S348" s="133">
        <v>0</v>
      </c>
      <c r="T348" s="134">
        <f>S348*H348</f>
        <v>0</v>
      </c>
      <c r="AR348" s="135" t="s">
        <v>233</v>
      </c>
      <c r="AT348" s="135" t="s">
        <v>160</v>
      </c>
      <c r="AU348" s="135" t="s">
        <v>6</v>
      </c>
      <c r="AY348" s="15" t="s">
        <v>159</v>
      </c>
      <c r="BE348" s="136">
        <f>IF(N348="základní",J348,0)</f>
        <v>0</v>
      </c>
      <c r="BF348" s="136">
        <f>IF(N348="snížená",J348,0)</f>
        <v>0</v>
      </c>
      <c r="BG348" s="136">
        <f>IF(N348="zákl. přenesená",J348,0)</f>
        <v>0</v>
      </c>
      <c r="BH348" s="136">
        <f>IF(N348="sníž. přenesená",J348,0)</f>
        <v>0</v>
      </c>
      <c r="BI348" s="136">
        <f>IF(N348="nulová",J348,0)</f>
        <v>0</v>
      </c>
      <c r="BJ348" s="15" t="s">
        <v>6</v>
      </c>
      <c r="BK348" s="136">
        <f>ROUND(I348*H348,0)</f>
        <v>0</v>
      </c>
      <c r="BL348" s="15" t="s">
        <v>233</v>
      </c>
      <c r="BM348" s="135" t="s">
        <v>1911</v>
      </c>
    </row>
    <row r="349" spans="2:65" s="11" customFormat="1">
      <c r="B349" s="144"/>
      <c r="D349" s="138" t="s">
        <v>166</v>
      </c>
      <c r="E349" s="145" t="s">
        <v>1</v>
      </c>
      <c r="F349" s="146" t="s">
        <v>258</v>
      </c>
      <c r="H349" s="147">
        <v>3</v>
      </c>
      <c r="I349" s="148"/>
      <c r="L349" s="144"/>
      <c r="M349" s="149"/>
      <c r="T349" s="150"/>
      <c r="AT349" s="145" t="s">
        <v>166</v>
      </c>
      <c r="AU349" s="145" t="s">
        <v>6</v>
      </c>
      <c r="AV349" s="11" t="s">
        <v>85</v>
      </c>
      <c r="AW349" s="11" t="s">
        <v>31</v>
      </c>
      <c r="AX349" s="11" t="s">
        <v>6</v>
      </c>
      <c r="AY349" s="145" t="s">
        <v>159</v>
      </c>
    </row>
    <row r="350" spans="2:65" s="1" customFormat="1" ht="16.5" customHeight="1">
      <c r="B350" s="122"/>
      <c r="C350" s="161" t="s">
        <v>686</v>
      </c>
      <c r="D350" s="161" t="s">
        <v>707</v>
      </c>
      <c r="E350" s="162" t="s">
        <v>1912</v>
      </c>
      <c r="F350" s="163" t="s">
        <v>1913</v>
      </c>
      <c r="G350" s="164" t="s">
        <v>163</v>
      </c>
      <c r="H350" s="165">
        <v>3</v>
      </c>
      <c r="I350" s="166"/>
      <c r="J350" s="167">
        <f>ROUND(I350*H350,0)</f>
        <v>0</v>
      </c>
      <c r="K350" s="168"/>
      <c r="L350" s="169"/>
      <c r="M350" s="170" t="s">
        <v>1</v>
      </c>
      <c r="N350" s="171" t="s">
        <v>41</v>
      </c>
      <c r="P350" s="133">
        <f>O350*H350</f>
        <v>0</v>
      </c>
      <c r="Q350" s="133">
        <v>1.8E-3</v>
      </c>
      <c r="R350" s="133">
        <f>Q350*H350</f>
        <v>5.4000000000000003E-3</v>
      </c>
      <c r="S350" s="133">
        <v>0</v>
      </c>
      <c r="T350" s="134">
        <f>S350*H350</f>
        <v>0</v>
      </c>
      <c r="AR350" s="135" t="s">
        <v>311</v>
      </c>
      <c r="AT350" s="135" t="s">
        <v>707</v>
      </c>
      <c r="AU350" s="135" t="s">
        <v>6</v>
      </c>
      <c r="AY350" s="15" t="s">
        <v>159</v>
      </c>
      <c r="BE350" s="136">
        <f>IF(N350="základní",J350,0)</f>
        <v>0</v>
      </c>
      <c r="BF350" s="136">
        <f>IF(N350="snížená",J350,0)</f>
        <v>0</v>
      </c>
      <c r="BG350" s="136">
        <f>IF(N350="zákl. přenesená",J350,0)</f>
        <v>0</v>
      </c>
      <c r="BH350" s="136">
        <f>IF(N350="sníž. přenesená",J350,0)</f>
        <v>0</v>
      </c>
      <c r="BI350" s="136">
        <f>IF(N350="nulová",J350,0)</f>
        <v>0</v>
      </c>
      <c r="BJ350" s="15" t="s">
        <v>6</v>
      </c>
      <c r="BK350" s="136">
        <f>ROUND(I350*H350,0)</f>
        <v>0</v>
      </c>
      <c r="BL350" s="15" t="s">
        <v>233</v>
      </c>
      <c r="BM350" s="135" t="s">
        <v>1914</v>
      </c>
    </row>
    <row r="351" spans="2:65" s="11" customFormat="1">
      <c r="B351" s="144"/>
      <c r="D351" s="138" t="s">
        <v>166</v>
      </c>
      <c r="E351" s="145" t="s">
        <v>1</v>
      </c>
      <c r="F351" s="146" t="s">
        <v>258</v>
      </c>
      <c r="H351" s="147">
        <v>3</v>
      </c>
      <c r="I351" s="148"/>
      <c r="L351" s="144"/>
      <c r="M351" s="149"/>
      <c r="T351" s="150"/>
      <c r="AT351" s="145" t="s">
        <v>166</v>
      </c>
      <c r="AU351" s="145" t="s">
        <v>6</v>
      </c>
      <c r="AV351" s="11" t="s">
        <v>85</v>
      </c>
      <c r="AW351" s="11" t="s">
        <v>31</v>
      </c>
      <c r="AX351" s="11" t="s">
        <v>6</v>
      </c>
      <c r="AY351" s="145" t="s">
        <v>159</v>
      </c>
    </row>
    <row r="352" spans="2:65" s="1" customFormat="1" ht="16.5" customHeight="1">
      <c r="B352" s="122"/>
      <c r="C352" s="123" t="s">
        <v>690</v>
      </c>
      <c r="D352" s="123" t="s">
        <v>160</v>
      </c>
      <c r="E352" s="124" t="s">
        <v>1915</v>
      </c>
      <c r="F352" s="125" t="s">
        <v>1916</v>
      </c>
      <c r="G352" s="126" t="s">
        <v>163</v>
      </c>
      <c r="H352" s="127">
        <v>3</v>
      </c>
      <c r="I352" s="128"/>
      <c r="J352" s="129">
        <f>ROUND(I352*H352,0)</f>
        <v>0</v>
      </c>
      <c r="K352" s="130"/>
      <c r="L352" s="29"/>
      <c r="M352" s="131" t="s">
        <v>1</v>
      </c>
      <c r="N352" s="132" t="s">
        <v>41</v>
      </c>
      <c r="P352" s="133">
        <f>O352*H352</f>
        <v>0</v>
      </c>
      <c r="Q352" s="133">
        <v>2.7999999999999998E-4</v>
      </c>
      <c r="R352" s="133">
        <f>Q352*H352</f>
        <v>8.3999999999999993E-4</v>
      </c>
      <c r="S352" s="133">
        <v>0</v>
      </c>
      <c r="T352" s="134">
        <f>S352*H352</f>
        <v>0</v>
      </c>
      <c r="AR352" s="135" t="s">
        <v>233</v>
      </c>
      <c r="AT352" s="135" t="s">
        <v>160</v>
      </c>
      <c r="AU352" s="135" t="s">
        <v>6</v>
      </c>
      <c r="AY352" s="15" t="s">
        <v>159</v>
      </c>
      <c r="BE352" s="136">
        <f>IF(N352="základní",J352,0)</f>
        <v>0</v>
      </c>
      <c r="BF352" s="136">
        <f>IF(N352="snížená",J352,0)</f>
        <v>0</v>
      </c>
      <c r="BG352" s="136">
        <f>IF(N352="zákl. přenesená",J352,0)</f>
        <v>0</v>
      </c>
      <c r="BH352" s="136">
        <f>IF(N352="sníž. přenesená",J352,0)</f>
        <v>0</v>
      </c>
      <c r="BI352" s="136">
        <f>IF(N352="nulová",J352,0)</f>
        <v>0</v>
      </c>
      <c r="BJ352" s="15" t="s">
        <v>6</v>
      </c>
      <c r="BK352" s="136">
        <f>ROUND(I352*H352,0)</f>
        <v>0</v>
      </c>
      <c r="BL352" s="15" t="s">
        <v>233</v>
      </c>
      <c r="BM352" s="135" t="s">
        <v>1917</v>
      </c>
    </row>
    <row r="353" spans="2:65" s="11" customFormat="1">
      <c r="B353" s="144"/>
      <c r="D353" s="138" t="s">
        <v>166</v>
      </c>
      <c r="E353" s="145" t="s">
        <v>1</v>
      </c>
      <c r="F353" s="146" t="s">
        <v>258</v>
      </c>
      <c r="H353" s="147">
        <v>3</v>
      </c>
      <c r="I353" s="148"/>
      <c r="L353" s="144"/>
      <c r="M353" s="149"/>
      <c r="T353" s="150"/>
      <c r="AT353" s="145" t="s">
        <v>166</v>
      </c>
      <c r="AU353" s="145" t="s">
        <v>6</v>
      </c>
      <c r="AV353" s="11" t="s">
        <v>85</v>
      </c>
      <c r="AW353" s="11" t="s">
        <v>31</v>
      </c>
      <c r="AX353" s="11" t="s">
        <v>6</v>
      </c>
      <c r="AY353" s="145" t="s">
        <v>159</v>
      </c>
    </row>
    <row r="354" spans="2:65" s="1" customFormat="1" ht="16.5" customHeight="1">
      <c r="B354" s="122"/>
      <c r="C354" s="123" t="s">
        <v>694</v>
      </c>
      <c r="D354" s="123" t="s">
        <v>160</v>
      </c>
      <c r="E354" s="124" t="s">
        <v>1918</v>
      </c>
      <c r="F354" s="125" t="s">
        <v>1919</v>
      </c>
      <c r="G354" s="126" t="s">
        <v>184</v>
      </c>
      <c r="H354" s="127">
        <v>1</v>
      </c>
      <c r="I354" s="128"/>
      <c r="J354" s="129">
        <f>ROUND(I354*H354,0)</f>
        <v>0</v>
      </c>
      <c r="K354" s="130"/>
      <c r="L354" s="29"/>
      <c r="M354" s="131" t="s">
        <v>1</v>
      </c>
      <c r="N354" s="132" t="s">
        <v>41</v>
      </c>
      <c r="P354" s="133">
        <f>O354*H354</f>
        <v>0</v>
      </c>
      <c r="Q354" s="133">
        <v>2.913E-2</v>
      </c>
      <c r="R354" s="133">
        <f>Q354*H354</f>
        <v>2.913E-2</v>
      </c>
      <c r="S354" s="133">
        <v>0</v>
      </c>
      <c r="T354" s="134">
        <f>S354*H354</f>
        <v>0</v>
      </c>
      <c r="AR354" s="135" t="s">
        <v>233</v>
      </c>
      <c r="AT354" s="135" t="s">
        <v>160</v>
      </c>
      <c r="AU354" s="135" t="s">
        <v>6</v>
      </c>
      <c r="AY354" s="15" t="s">
        <v>159</v>
      </c>
      <c r="BE354" s="136">
        <f>IF(N354="základní",J354,0)</f>
        <v>0</v>
      </c>
      <c r="BF354" s="136">
        <f>IF(N354="snížená",J354,0)</f>
        <v>0</v>
      </c>
      <c r="BG354" s="136">
        <f>IF(N354="zákl. přenesená",J354,0)</f>
        <v>0</v>
      </c>
      <c r="BH354" s="136">
        <f>IF(N354="sníž. přenesená",J354,0)</f>
        <v>0</v>
      </c>
      <c r="BI354" s="136">
        <f>IF(N354="nulová",J354,0)</f>
        <v>0</v>
      </c>
      <c r="BJ354" s="15" t="s">
        <v>6</v>
      </c>
      <c r="BK354" s="136">
        <f>ROUND(I354*H354,0)</f>
        <v>0</v>
      </c>
      <c r="BL354" s="15" t="s">
        <v>233</v>
      </c>
      <c r="BM354" s="135" t="s">
        <v>1920</v>
      </c>
    </row>
    <row r="355" spans="2:65" s="11" customFormat="1">
      <c r="B355" s="144"/>
      <c r="D355" s="138" t="s">
        <v>166</v>
      </c>
      <c r="E355" s="145" t="s">
        <v>1</v>
      </c>
      <c r="F355" s="146" t="s">
        <v>186</v>
      </c>
      <c r="H355" s="147">
        <v>1</v>
      </c>
      <c r="I355" s="148"/>
      <c r="L355" s="144"/>
      <c r="M355" s="149"/>
      <c r="T355" s="150"/>
      <c r="AT355" s="145" t="s">
        <v>166</v>
      </c>
      <c r="AU355" s="145" t="s">
        <v>6</v>
      </c>
      <c r="AV355" s="11" t="s">
        <v>85</v>
      </c>
      <c r="AW355" s="11" t="s">
        <v>31</v>
      </c>
      <c r="AX355" s="11" t="s">
        <v>6</v>
      </c>
      <c r="AY355" s="145" t="s">
        <v>159</v>
      </c>
    </row>
    <row r="356" spans="2:65" s="1" customFormat="1" ht="16.5" customHeight="1">
      <c r="B356" s="122"/>
      <c r="C356" s="123" t="s">
        <v>700</v>
      </c>
      <c r="D356" s="123" t="s">
        <v>160</v>
      </c>
      <c r="E356" s="124" t="s">
        <v>1921</v>
      </c>
      <c r="F356" s="125" t="s">
        <v>1922</v>
      </c>
      <c r="G356" s="126" t="s">
        <v>555</v>
      </c>
      <c r="H356" s="127">
        <v>0.66600000000000004</v>
      </c>
      <c r="I356" s="128"/>
      <c r="J356" s="129">
        <f>ROUND(I356*H356,0)</f>
        <v>0</v>
      </c>
      <c r="K356" s="130"/>
      <c r="L356" s="29"/>
      <c r="M356" s="131" t="s">
        <v>1</v>
      </c>
      <c r="N356" s="132" t="s">
        <v>41</v>
      </c>
      <c r="P356" s="133">
        <f>O356*H356</f>
        <v>0</v>
      </c>
      <c r="Q356" s="133">
        <v>0</v>
      </c>
      <c r="R356" s="133">
        <f>Q356*H356</f>
        <v>0</v>
      </c>
      <c r="S356" s="133">
        <v>0</v>
      </c>
      <c r="T356" s="134">
        <f>S356*H356</f>
        <v>0</v>
      </c>
      <c r="AR356" s="135" t="s">
        <v>233</v>
      </c>
      <c r="AT356" s="135" t="s">
        <v>160</v>
      </c>
      <c r="AU356" s="135" t="s">
        <v>6</v>
      </c>
      <c r="AY356" s="15" t="s">
        <v>159</v>
      </c>
      <c r="BE356" s="136">
        <f>IF(N356="základní",J356,0)</f>
        <v>0</v>
      </c>
      <c r="BF356" s="136">
        <f>IF(N356="snížená",J356,0)</f>
        <v>0</v>
      </c>
      <c r="BG356" s="136">
        <f>IF(N356="zákl. přenesená",J356,0)</f>
        <v>0</v>
      </c>
      <c r="BH356" s="136">
        <f>IF(N356="sníž. přenesená",J356,0)</f>
        <v>0</v>
      </c>
      <c r="BI356" s="136">
        <f>IF(N356="nulová",J356,0)</f>
        <v>0</v>
      </c>
      <c r="BJ356" s="15" t="s">
        <v>6</v>
      </c>
      <c r="BK356" s="136">
        <f>ROUND(I356*H356,0)</f>
        <v>0</v>
      </c>
      <c r="BL356" s="15" t="s">
        <v>233</v>
      </c>
      <c r="BM356" s="135" t="s">
        <v>1923</v>
      </c>
    </row>
    <row r="357" spans="2:65" s="9" customFormat="1" ht="25.9" customHeight="1">
      <c r="B357" s="112"/>
      <c r="D357" s="113" t="s">
        <v>75</v>
      </c>
      <c r="E357" s="114" t="s">
        <v>1484</v>
      </c>
      <c r="F357" s="114" t="s">
        <v>1485</v>
      </c>
      <c r="I357" s="115"/>
      <c r="J357" s="116">
        <f>BK357</f>
        <v>0</v>
      </c>
      <c r="L357" s="112"/>
      <c r="M357" s="117"/>
      <c r="P357" s="118">
        <f>SUM(P358:P360)</f>
        <v>0</v>
      </c>
      <c r="R357" s="118">
        <f>SUM(R358:R360)</f>
        <v>0</v>
      </c>
      <c r="T357" s="119">
        <f>SUM(T358:T360)</f>
        <v>0</v>
      </c>
      <c r="AR357" s="113" t="s">
        <v>164</v>
      </c>
      <c r="AT357" s="120" t="s">
        <v>75</v>
      </c>
      <c r="AU357" s="120" t="s">
        <v>76</v>
      </c>
      <c r="AY357" s="113" t="s">
        <v>159</v>
      </c>
      <c r="BK357" s="121">
        <f>SUM(BK358:BK360)</f>
        <v>0</v>
      </c>
    </row>
    <row r="358" spans="2:65" s="1" customFormat="1" ht="16.5" customHeight="1">
      <c r="B358" s="122"/>
      <c r="C358" s="123" t="s">
        <v>706</v>
      </c>
      <c r="D358" s="123" t="s">
        <v>160</v>
      </c>
      <c r="E358" s="124" t="s">
        <v>1511</v>
      </c>
      <c r="F358" s="125" t="s">
        <v>1924</v>
      </c>
      <c r="G358" s="126" t="s">
        <v>516</v>
      </c>
      <c r="H358" s="127">
        <v>30</v>
      </c>
      <c r="I358" s="128"/>
      <c r="J358" s="129">
        <f>ROUND(I358*H358,0)</f>
        <v>0</v>
      </c>
      <c r="K358" s="130"/>
      <c r="L358" s="29"/>
      <c r="M358" s="131" t="s">
        <v>1</v>
      </c>
      <c r="N358" s="132" t="s">
        <v>41</v>
      </c>
      <c r="P358" s="133">
        <f>O358*H358</f>
        <v>0</v>
      </c>
      <c r="Q358" s="133">
        <v>0</v>
      </c>
      <c r="R358" s="133">
        <f>Q358*H358</f>
        <v>0</v>
      </c>
      <c r="S358" s="133">
        <v>0</v>
      </c>
      <c r="T358" s="134">
        <f>S358*H358</f>
        <v>0</v>
      </c>
      <c r="AR358" s="135" t="s">
        <v>1925</v>
      </c>
      <c r="AT358" s="135" t="s">
        <v>160</v>
      </c>
      <c r="AU358" s="135" t="s">
        <v>6</v>
      </c>
      <c r="AY358" s="15" t="s">
        <v>159</v>
      </c>
      <c r="BE358" s="136">
        <f>IF(N358="základní",J358,0)</f>
        <v>0</v>
      </c>
      <c r="BF358" s="136">
        <f>IF(N358="snížená",J358,0)</f>
        <v>0</v>
      </c>
      <c r="BG358" s="136">
        <f>IF(N358="zákl. přenesená",J358,0)</f>
        <v>0</v>
      </c>
      <c r="BH358" s="136">
        <f>IF(N358="sníž. přenesená",J358,0)</f>
        <v>0</v>
      </c>
      <c r="BI358" s="136">
        <f>IF(N358="nulová",J358,0)</f>
        <v>0</v>
      </c>
      <c r="BJ358" s="15" t="s">
        <v>6</v>
      </c>
      <c r="BK358" s="136">
        <f>ROUND(I358*H358,0)</f>
        <v>0</v>
      </c>
      <c r="BL358" s="15" t="s">
        <v>1925</v>
      </c>
      <c r="BM358" s="135" t="s">
        <v>1926</v>
      </c>
    </row>
    <row r="359" spans="2:65" s="10" customFormat="1">
      <c r="B359" s="137"/>
      <c r="D359" s="138" t="s">
        <v>166</v>
      </c>
      <c r="E359" s="139" t="s">
        <v>1</v>
      </c>
      <c r="F359" s="140" t="s">
        <v>518</v>
      </c>
      <c r="H359" s="139" t="s">
        <v>1</v>
      </c>
      <c r="I359" s="141"/>
      <c r="L359" s="137"/>
      <c r="M359" s="142"/>
      <c r="T359" s="143"/>
      <c r="AT359" s="139" t="s">
        <v>166</v>
      </c>
      <c r="AU359" s="139" t="s">
        <v>6</v>
      </c>
      <c r="AV359" s="10" t="s">
        <v>6</v>
      </c>
      <c r="AW359" s="10" t="s">
        <v>31</v>
      </c>
      <c r="AX359" s="10" t="s">
        <v>76</v>
      </c>
      <c r="AY359" s="139" t="s">
        <v>159</v>
      </c>
    </row>
    <row r="360" spans="2:65" s="11" customFormat="1">
      <c r="B360" s="144"/>
      <c r="D360" s="138" t="s">
        <v>166</v>
      </c>
      <c r="E360" s="145" t="s">
        <v>1</v>
      </c>
      <c r="F360" s="146" t="s">
        <v>519</v>
      </c>
      <c r="H360" s="147">
        <v>30</v>
      </c>
      <c r="I360" s="148"/>
      <c r="L360" s="144"/>
      <c r="M360" s="179"/>
      <c r="N360" s="180"/>
      <c r="O360" s="180"/>
      <c r="P360" s="180"/>
      <c r="Q360" s="180"/>
      <c r="R360" s="180"/>
      <c r="S360" s="180"/>
      <c r="T360" s="181"/>
      <c r="AT360" s="145" t="s">
        <v>166</v>
      </c>
      <c r="AU360" s="145" t="s">
        <v>6</v>
      </c>
      <c r="AV360" s="11" t="s">
        <v>85</v>
      </c>
      <c r="AW360" s="11" t="s">
        <v>31</v>
      </c>
      <c r="AX360" s="11" t="s">
        <v>6</v>
      </c>
      <c r="AY360" s="145" t="s">
        <v>159</v>
      </c>
    </row>
    <row r="361" spans="2:65" s="1" customFormat="1" ht="6.95" customHeight="1">
      <c r="B361" s="41"/>
      <c r="C361" s="42"/>
      <c r="D361" s="42"/>
      <c r="E361" s="42"/>
      <c r="F361" s="42"/>
      <c r="G361" s="42"/>
      <c r="H361" s="42"/>
      <c r="I361" s="42"/>
      <c r="J361" s="42"/>
      <c r="K361" s="42"/>
      <c r="L361" s="29"/>
    </row>
  </sheetData>
  <autoFilter ref="C119:K360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96"/>
  <sheetViews>
    <sheetView showGridLines="0" topLeftCell="A201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9.1640625" customWidth="1"/>
    <col min="8" max="8" width="14" customWidth="1"/>
    <col min="9" max="9" width="15.83203125" customWidth="1"/>
    <col min="10" max="10" width="36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94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1927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1928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ROUND(J121,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ROUND((SUM(BE121:BE295)),  0)</f>
        <v>0</v>
      </c>
      <c r="I33" s="87">
        <v>0.21</v>
      </c>
      <c r="J33" s="86">
        <f>ROUND(((SUM(BE121:BE295))*I33),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ROUND((SUM(BF121:BF295)),  0)</f>
        <v>0</v>
      </c>
      <c r="I34" s="87">
        <v>0.12</v>
      </c>
      <c r="J34" s="86">
        <f>ROUND(((SUM(BF121:BF295))*I34),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ROUND((SUM(BG121:BG295)),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ROUND((SUM(BH121:BH295)),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ROUND((SUM(BI121:BI295)),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36" customHeight="1">
      <c r="B87" s="188"/>
      <c r="E87" s="237" t="str">
        <f>E9</f>
        <v>04 - ELEKTRO - SILNOPROUD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ING. M. PIPEK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J121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1929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7" customFormat="1" ht="24.95" customHeight="1">
      <c r="B98" s="99"/>
      <c r="D98" s="100" t="s">
        <v>1930</v>
      </c>
      <c r="E98" s="101"/>
      <c r="F98" s="101"/>
      <c r="G98" s="101"/>
      <c r="H98" s="101"/>
      <c r="I98" s="101"/>
      <c r="J98" s="102">
        <f>J196</f>
        <v>0</v>
      </c>
      <c r="L98" s="99"/>
    </row>
    <row r="99" spans="2:12" s="7" customFormat="1" ht="24.95" customHeight="1">
      <c r="B99" s="99"/>
      <c r="D99" s="100" t="s">
        <v>1931</v>
      </c>
      <c r="E99" s="101"/>
      <c r="F99" s="101"/>
      <c r="G99" s="101"/>
      <c r="H99" s="101"/>
      <c r="I99" s="101"/>
      <c r="J99" s="102">
        <f>J242</f>
        <v>0</v>
      </c>
      <c r="L99" s="99"/>
    </row>
    <row r="100" spans="2:12" s="7" customFormat="1" ht="24.95" customHeight="1">
      <c r="B100" s="99"/>
      <c r="D100" s="100" t="s">
        <v>1932</v>
      </c>
      <c r="E100" s="101"/>
      <c r="F100" s="101"/>
      <c r="G100" s="101"/>
      <c r="H100" s="101"/>
      <c r="I100" s="101"/>
      <c r="J100" s="102">
        <f>J261</f>
        <v>0</v>
      </c>
      <c r="L100" s="99"/>
    </row>
    <row r="101" spans="2:12" s="7" customFormat="1" ht="24.95" customHeight="1">
      <c r="B101" s="99"/>
      <c r="D101" s="100" t="s">
        <v>143</v>
      </c>
      <c r="E101" s="101"/>
      <c r="F101" s="101"/>
      <c r="G101" s="101"/>
      <c r="H101" s="101"/>
      <c r="I101" s="101"/>
      <c r="J101" s="102">
        <f>J271</f>
        <v>0</v>
      </c>
      <c r="L101" s="99"/>
    </row>
    <row r="102" spans="2:12" s="1" customFormat="1" ht="21.75" customHeight="1">
      <c r="B102" s="29"/>
      <c r="L102" s="29"/>
    </row>
    <row r="103" spans="2:12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12" s="1" customFormat="1" ht="24.95" customHeight="1">
      <c r="B108" s="29"/>
      <c r="C108" s="19" t="s">
        <v>144</v>
      </c>
      <c r="L108" s="29"/>
    </row>
    <row r="109" spans="2:12" s="1" customFormat="1" ht="6.95" customHeight="1">
      <c r="B109" s="29"/>
      <c r="L109" s="29"/>
    </row>
    <row r="110" spans="2:12" s="1" customFormat="1" ht="12" customHeight="1">
      <c r="B110" s="29"/>
      <c r="C110" s="24" t="s">
        <v>16</v>
      </c>
      <c r="L110" s="29"/>
    </row>
    <row r="111" spans="2:12" s="1" customFormat="1" ht="16.5" customHeight="1">
      <c r="B111" s="29"/>
      <c r="E111" s="239" t="str">
        <f>E7</f>
        <v>KUTNÁ HORA - PARC. Č. 294 - ÚPRAVA PROSTOR PO VŠ - PENZION</v>
      </c>
      <c r="F111" s="240"/>
      <c r="G111" s="240"/>
      <c r="H111" s="240"/>
      <c r="L111" s="29"/>
    </row>
    <row r="112" spans="2:12" s="1" customFormat="1" ht="12" customHeight="1">
      <c r="B112" s="29"/>
      <c r="C112" s="24" t="s">
        <v>113</v>
      </c>
      <c r="L112" s="29"/>
    </row>
    <row r="113" spans="2:65" s="1" customFormat="1" ht="16.5" customHeight="1">
      <c r="B113" s="29"/>
      <c r="E113" s="241" t="str">
        <f>E9</f>
        <v>04 - ELEKTRO - SILNOPROUD</v>
      </c>
      <c r="F113" s="242"/>
      <c r="G113" s="242"/>
      <c r="H113" s="242"/>
      <c r="L113" s="29"/>
    </row>
    <row r="114" spans="2:65" s="1" customFormat="1" ht="6.95" customHeight="1">
      <c r="B114" s="29"/>
      <c r="L114" s="29"/>
    </row>
    <row r="115" spans="2:65" s="1" customFormat="1" ht="12" customHeight="1">
      <c r="B115" s="29"/>
      <c r="C115" s="24" t="s">
        <v>20</v>
      </c>
      <c r="F115" s="23" t="str">
        <f>F12</f>
        <v>KUTNÁ HORA</v>
      </c>
      <c r="I115" s="24" t="s">
        <v>22</v>
      </c>
      <c r="J115" s="47">
        <f>IF(J12="","",J12)</f>
        <v>45775</v>
      </c>
      <c r="L115" s="29"/>
    </row>
    <row r="116" spans="2:65" s="1" customFormat="1" ht="6.95" customHeight="1">
      <c r="B116" s="29"/>
      <c r="L116" s="29"/>
    </row>
    <row r="117" spans="2:65" s="1" customFormat="1" ht="25.7" customHeight="1">
      <c r="B117" s="29"/>
      <c r="C117" s="24" t="s">
        <v>23</v>
      </c>
      <c r="F117" s="23" t="str">
        <f>E15</f>
        <v>GASK, BARBORSKÁ 51-53, KUTNÁ HORA</v>
      </c>
      <c r="I117" s="24" t="s">
        <v>29</v>
      </c>
      <c r="J117" s="27" t="str">
        <f>E21</f>
        <v>KODET ARCHITEKTI S.R.O.</v>
      </c>
      <c r="L117" s="29"/>
    </row>
    <row r="118" spans="2:65" s="1" customFormat="1" ht="15.2" customHeight="1">
      <c r="B118" s="29"/>
      <c r="C118" s="24" t="s">
        <v>27</v>
      </c>
      <c r="F118" s="23" t="str">
        <f>IF(E18="","",E18)</f>
        <v>Vyplň údaj</v>
      </c>
      <c r="I118" s="24" t="s">
        <v>32</v>
      </c>
      <c r="J118" s="27" t="str">
        <f>E24</f>
        <v>ING. M. PIPEK</v>
      </c>
      <c r="L118" s="29"/>
    </row>
    <row r="119" spans="2:65" s="1" customFormat="1" ht="10.35" customHeight="1">
      <c r="B119" s="29"/>
      <c r="L119" s="29"/>
    </row>
    <row r="120" spans="2:65" s="8" customFormat="1" ht="29.25" customHeight="1">
      <c r="B120" s="103"/>
      <c r="C120" s="104" t="s">
        <v>145</v>
      </c>
      <c r="D120" s="105" t="s">
        <v>61</v>
      </c>
      <c r="E120" s="105" t="s">
        <v>57</v>
      </c>
      <c r="F120" s="105" t="s">
        <v>58</v>
      </c>
      <c r="G120" s="105" t="s">
        <v>146</v>
      </c>
      <c r="H120" s="105" t="s">
        <v>147</v>
      </c>
      <c r="I120" s="105" t="s">
        <v>148</v>
      </c>
      <c r="J120" s="106" t="s">
        <v>117</v>
      </c>
      <c r="K120" s="107" t="s">
        <v>149</v>
      </c>
      <c r="L120" s="103"/>
      <c r="M120" s="53" t="s">
        <v>1</v>
      </c>
      <c r="N120" s="54" t="s">
        <v>40</v>
      </c>
      <c r="O120" s="54" t="s">
        <v>150</v>
      </c>
      <c r="P120" s="54" t="s">
        <v>151</v>
      </c>
      <c r="Q120" s="54" t="s">
        <v>152</v>
      </c>
      <c r="R120" s="54" t="s">
        <v>153</v>
      </c>
      <c r="S120" s="54" t="s">
        <v>154</v>
      </c>
      <c r="T120" s="55" t="s">
        <v>155</v>
      </c>
    </row>
    <row r="121" spans="2:65" s="1" customFormat="1" ht="31.5" customHeight="1">
      <c r="B121" s="29"/>
      <c r="C121" s="58" t="s">
        <v>156</v>
      </c>
      <c r="J121" s="108">
        <f>BK121</f>
        <v>0</v>
      </c>
      <c r="L121" s="29"/>
      <c r="M121" s="56"/>
      <c r="N121" s="48"/>
      <c r="O121" s="48"/>
      <c r="P121" s="109">
        <f>P122+P196+P242+P261+P271</f>
        <v>0</v>
      </c>
      <c r="Q121" s="48"/>
      <c r="R121" s="109">
        <f>R122+R196+R242+R261+R271</f>
        <v>0</v>
      </c>
      <c r="S121" s="48"/>
      <c r="T121" s="110">
        <f>T122+T196+T242+T261+T271</f>
        <v>0</v>
      </c>
      <c r="AT121" s="15" t="s">
        <v>75</v>
      </c>
      <c r="AU121" s="15" t="s">
        <v>119</v>
      </c>
      <c r="BK121" s="111">
        <f>BK122+BK196+BK242+BK261+BK271</f>
        <v>0</v>
      </c>
    </row>
    <row r="122" spans="2:65" s="9" customFormat="1" ht="25.9" customHeight="1">
      <c r="B122" s="112"/>
      <c r="D122" s="113" t="s">
        <v>75</v>
      </c>
      <c r="E122" s="114" t="s">
        <v>157</v>
      </c>
      <c r="F122" s="114" t="s">
        <v>1933</v>
      </c>
      <c r="I122" s="115"/>
      <c r="J122" s="116">
        <f>BK122</f>
        <v>0</v>
      </c>
      <c r="L122" s="112"/>
      <c r="M122" s="117"/>
      <c r="P122" s="118">
        <f>SUM(P123:P195)</f>
        <v>0</v>
      </c>
      <c r="R122" s="118">
        <f>SUM(R123:R195)</f>
        <v>0</v>
      </c>
      <c r="T122" s="119">
        <f>SUM(T123:T195)</f>
        <v>0</v>
      </c>
      <c r="AR122" s="113" t="s">
        <v>6</v>
      </c>
      <c r="AT122" s="120" t="s">
        <v>75</v>
      </c>
      <c r="AU122" s="120" t="s">
        <v>76</v>
      </c>
      <c r="AY122" s="113" t="s">
        <v>159</v>
      </c>
      <c r="BK122" s="121">
        <f>SUM(BK123:BK195)</f>
        <v>0</v>
      </c>
    </row>
    <row r="123" spans="2:65" s="1" customFormat="1" ht="16.5" customHeight="1">
      <c r="B123" s="122"/>
      <c r="C123" s="123" t="s">
        <v>6</v>
      </c>
      <c r="D123" s="123" t="s">
        <v>160</v>
      </c>
      <c r="E123" s="124" t="s">
        <v>1934</v>
      </c>
      <c r="F123" s="125" t="s">
        <v>1935</v>
      </c>
      <c r="G123" s="126" t="s">
        <v>997</v>
      </c>
      <c r="H123" s="127">
        <v>1</v>
      </c>
      <c r="I123" s="128"/>
      <c r="J123" s="129">
        <f>ROUND(I123*H123,0)</f>
        <v>0</v>
      </c>
      <c r="K123" s="130"/>
      <c r="L123" s="29"/>
      <c r="M123" s="131" t="s">
        <v>1</v>
      </c>
      <c r="N123" s="132" t="s">
        <v>41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164</v>
      </c>
      <c r="AT123" s="135" t="s">
        <v>160</v>
      </c>
      <c r="AU123" s="135" t="s">
        <v>6</v>
      </c>
      <c r="AY123" s="15" t="s">
        <v>159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5" t="s">
        <v>6</v>
      </c>
      <c r="BK123" s="136">
        <f>ROUND(I123*H123,0)</f>
        <v>0</v>
      </c>
      <c r="BL123" s="15" t="s">
        <v>164</v>
      </c>
      <c r="BM123" s="135" t="s">
        <v>1936</v>
      </c>
    </row>
    <row r="124" spans="2:65" s="11" customFormat="1">
      <c r="B124" s="144"/>
      <c r="D124" s="138" t="s">
        <v>166</v>
      </c>
      <c r="E124" s="145" t="s">
        <v>1</v>
      </c>
      <c r="F124" s="146" t="s">
        <v>186</v>
      </c>
      <c r="H124" s="147">
        <v>1</v>
      </c>
      <c r="I124" s="148"/>
      <c r="L124" s="144"/>
      <c r="M124" s="149"/>
      <c r="T124" s="150"/>
      <c r="AT124" s="145" t="s">
        <v>166</v>
      </c>
      <c r="AU124" s="145" t="s">
        <v>6</v>
      </c>
      <c r="AV124" s="11" t="s">
        <v>85</v>
      </c>
      <c r="AW124" s="11" t="s">
        <v>31</v>
      </c>
      <c r="AX124" s="11" t="s">
        <v>6</v>
      </c>
      <c r="AY124" s="145" t="s">
        <v>159</v>
      </c>
    </row>
    <row r="125" spans="2:65" s="1" customFormat="1" ht="16.5" customHeight="1">
      <c r="B125" s="122"/>
      <c r="C125" s="123" t="s">
        <v>85</v>
      </c>
      <c r="D125" s="123" t="s">
        <v>160</v>
      </c>
      <c r="E125" s="124" t="s">
        <v>1937</v>
      </c>
      <c r="F125" s="125" t="s">
        <v>1938</v>
      </c>
      <c r="G125" s="126" t="s">
        <v>291</v>
      </c>
      <c r="H125" s="127">
        <v>1310</v>
      </c>
      <c r="I125" s="128"/>
      <c r="J125" s="129">
        <f>ROUND(I125*H125,0)</f>
        <v>0</v>
      </c>
      <c r="K125" s="130"/>
      <c r="L125" s="29"/>
      <c r="M125" s="131" t="s">
        <v>1</v>
      </c>
      <c r="N125" s="132" t="s">
        <v>41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164</v>
      </c>
      <c r="AT125" s="135" t="s">
        <v>160</v>
      </c>
      <c r="AU125" s="135" t="s">
        <v>6</v>
      </c>
      <c r="AY125" s="15" t="s">
        <v>159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5" t="s">
        <v>6</v>
      </c>
      <c r="BK125" s="136">
        <f>ROUND(I125*H125,0)</f>
        <v>0</v>
      </c>
      <c r="BL125" s="15" t="s">
        <v>164</v>
      </c>
      <c r="BM125" s="135" t="s">
        <v>1939</v>
      </c>
    </row>
    <row r="126" spans="2:65" s="11" customFormat="1">
      <c r="B126" s="144"/>
      <c r="D126" s="138" t="s">
        <v>166</v>
      </c>
      <c r="E126" s="145" t="s">
        <v>1</v>
      </c>
      <c r="F126" s="146" t="s">
        <v>1940</v>
      </c>
      <c r="H126" s="147">
        <v>1310</v>
      </c>
      <c r="I126" s="148"/>
      <c r="L126" s="144"/>
      <c r="M126" s="149"/>
      <c r="T126" s="150"/>
      <c r="AT126" s="145" t="s">
        <v>166</v>
      </c>
      <c r="AU126" s="145" t="s">
        <v>6</v>
      </c>
      <c r="AV126" s="11" t="s">
        <v>85</v>
      </c>
      <c r="AW126" s="11" t="s">
        <v>31</v>
      </c>
      <c r="AX126" s="11" t="s">
        <v>6</v>
      </c>
      <c r="AY126" s="145" t="s">
        <v>159</v>
      </c>
    </row>
    <row r="127" spans="2:65" s="1" customFormat="1" ht="16.5" customHeight="1">
      <c r="B127" s="122"/>
      <c r="C127" s="123" t="s">
        <v>176</v>
      </c>
      <c r="D127" s="123" t="s">
        <v>160</v>
      </c>
      <c r="E127" s="124" t="s">
        <v>1941</v>
      </c>
      <c r="F127" s="125" t="s">
        <v>1942</v>
      </c>
      <c r="G127" s="126" t="s">
        <v>291</v>
      </c>
      <c r="H127" s="127">
        <v>2255</v>
      </c>
      <c r="I127" s="128"/>
      <c r="J127" s="129">
        <f>ROUND(I127*H127,0)</f>
        <v>0</v>
      </c>
      <c r="K127" s="130"/>
      <c r="L127" s="29"/>
      <c r="M127" s="131" t="s">
        <v>1</v>
      </c>
      <c r="N127" s="132" t="s">
        <v>41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164</v>
      </c>
      <c r="AT127" s="135" t="s">
        <v>160</v>
      </c>
      <c r="AU127" s="135" t="s">
        <v>6</v>
      </c>
      <c r="AY127" s="15" t="s">
        <v>159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5" t="s">
        <v>6</v>
      </c>
      <c r="BK127" s="136">
        <f>ROUND(I127*H127,0)</f>
        <v>0</v>
      </c>
      <c r="BL127" s="15" t="s">
        <v>164</v>
      </c>
      <c r="BM127" s="135" t="s">
        <v>1943</v>
      </c>
    </row>
    <row r="128" spans="2:65" s="11" customFormat="1">
      <c r="B128" s="144"/>
      <c r="D128" s="138" t="s">
        <v>166</v>
      </c>
      <c r="E128" s="145" t="s">
        <v>1</v>
      </c>
      <c r="F128" s="146" t="s">
        <v>1944</v>
      </c>
      <c r="H128" s="147">
        <v>2255</v>
      </c>
      <c r="I128" s="148"/>
      <c r="L128" s="144"/>
      <c r="M128" s="149"/>
      <c r="T128" s="150"/>
      <c r="AT128" s="145" t="s">
        <v>166</v>
      </c>
      <c r="AU128" s="145" t="s">
        <v>6</v>
      </c>
      <c r="AV128" s="11" t="s">
        <v>85</v>
      </c>
      <c r="AW128" s="11" t="s">
        <v>31</v>
      </c>
      <c r="AX128" s="11" t="s">
        <v>6</v>
      </c>
      <c r="AY128" s="145" t="s">
        <v>159</v>
      </c>
    </row>
    <row r="129" spans="2:65" s="1" customFormat="1" ht="16.5" customHeight="1">
      <c r="B129" s="122"/>
      <c r="C129" s="123" t="s">
        <v>164</v>
      </c>
      <c r="D129" s="123" t="s">
        <v>160</v>
      </c>
      <c r="E129" s="124" t="s">
        <v>1945</v>
      </c>
      <c r="F129" s="125" t="s">
        <v>1946</v>
      </c>
      <c r="G129" s="126" t="s">
        <v>291</v>
      </c>
      <c r="H129" s="127">
        <v>150</v>
      </c>
      <c r="I129" s="128"/>
      <c r="J129" s="129">
        <f>ROUND(I129*H129,0)</f>
        <v>0</v>
      </c>
      <c r="K129" s="130"/>
      <c r="L129" s="29"/>
      <c r="M129" s="131" t="s">
        <v>1</v>
      </c>
      <c r="N129" s="132" t="s">
        <v>41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164</v>
      </c>
      <c r="AT129" s="135" t="s">
        <v>160</v>
      </c>
      <c r="AU129" s="135" t="s">
        <v>6</v>
      </c>
      <c r="AY129" s="15" t="s">
        <v>159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5" t="s">
        <v>6</v>
      </c>
      <c r="BK129" s="136">
        <f>ROUND(I129*H129,0)</f>
        <v>0</v>
      </c>
      <c r="BL129" s="15" t="s">
        <v>164</v>
      </c>
      <c r="BM129" s="135" t="s">
        <v>1947</v>
      </c>
    </row>
    <row r="130" spans="2:65" s="11" customFormat="1">
      <c r="B130" s="144"/>
      <c r="D130" s="138" t="s">
        <v>166</v>
      </c>
      <c r="E130" s="145" t="s">
        <v>1</v>
      </c>
      <c r="F130" s="146" t="s">
        <v>1948</v>
      </c>
      <c r="H130" s="147">
        <v>150</v>
      </c>
      <c r="I130" s="148"/>
      <c r="L130" s="144"/>
      <c r="M130" s="149"/>
      <c r="T130" s="150"/>
      <c r="AT130" s="145" t="s">
        <v>166</v>
      </c>
      <c r="AU130" s="145" t="s">
        <v>6</v>
      </c>
      <c r="AV130" s="11" t="s">
        <v>85</v>
      </c>
      <c r="AW130" s="11" t="s">
        <v>31</v>
      </c>
      <c r="AX130" s="11" t="s">
        <v>6</v>
      </c>
      <c r="AY130" s="145" t="s">
        <v>159</v>
      </c>
    </row>
    <row r="131" spans="2:65" s="1" customFormat="1" ht="16.5" customHeight="1">
      <c r="B131" s="122"/>
      <c r="C131" s="123" t="s">
        <v>188</v>
      </c>
      <c r="D131" s="123" t="s">
        <v>160</v>
      </c>
      <c r="E131" s="124" t="s">
        <v>1949</v>
      </c>
      <c r="F131" s="125" t="s">
        <v>1950</v>
      </c>
      <c r="G131" s="126" t="s">
        <v>291</v>
      </c>
      <c r="H131" s="127">
        <v>75</v>
      </c>
      <c r="I131" s="128"/>
      <c r="J131" s="129">
        <f>ROUND(I131*H131,0)</f>
        <v>0</v>
      </c>
      <c r="K131" s="130"/>
      <c r="L131" s="29"/>
      <c r="M131" s="131" t="s">
        <v>1</v>
      </c>
      <c r="N131" s="132" t="s">
        <v>41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164</v>
      </c>
      <c r="AT131" s="135" t="s">
        <v>160</v>
      </c>
      <c r="AU131" s="135" t="s">
        <v>6</v>
      </c>
      <c r="AY131" s="15" t="s">
        <v>159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6</v>
      </c>
      <c r="BK131" s="136">
        <f>ROUND(I131*H131,0)</f>
        <v>0</v>
      </c>
      <c r="BL131" s="15" t="s">
        <v>164</v>
      </c>
      <c r="BM131" s="135" t="s">
        <v>1951</v>
      </c>
    </row>
    <row r="132" spans="2:65" s="11" customFormat="1">
      <c r="B132" s="144"/>
      <c r="D132" s="138" t="s">
        <v>166</v>
      </c>
      <c r="E132" s="145" t="s">
        <v>1</v>
      </c>
      <c r="F132" s="146" t="s">
        <v>1952</v>
      </c>
      <c r="H132" s="147">
        <v>75</v>
      </c>
      <c r="I132" s="148"/>
      <c r="L132" s="144"/>
      <c r="M132" s="149"/>
      <c r="T132" s="150"/>
      <c r="AT132" s="145" t="s">
        <v>166</v>
      </c>
      <c r="AU132" s="145" t="s">
        <v>6</v>
      </c>
      <c r="AV132" s="11" t="s">
        <v>85</v>
      </c>
      <c r="AW132" s="11" t="s">
        <v>31</v>
      </c>
      <c r="AX132" s="11" t="s">
        <v>6</v>
      </c>
      <c r="AY132" s="145" t="s">
        <v>159</v>
      </c>
    </row>
    <row r="133" spans="2:65" s="1" customFormat="1" ht="16.5" customHeight="1">
      <c r="B133" s="122"/>
      <c r="C133" s="123" t="s">
        <v>192</v>
      </c>
      <c r="D133" s="123" t="s">
        <v>160</v>
      </c>
      <c r="E133" s="124" t="s">
        <v>1953</v>
      </c>
      <c r="F133" s="125" t="s">
        <v>1954</v>
      </c>
      <c r="G133" s="126" t="s">
        <v>291</v>
      </c>
      <c r="H133" s="127">
        <v>50</v>
      </c>
      <c r="I133" s="128"/>
      <c r="J133" s="129">
        <f>ROUND(I133*H133,0)</f>
        <v>0</v>
      </c>
      <c r="K133" s="130"/>
      <c r="L133" s="29"/>
      <c r="M133" s="131" t="s">
        <v>1</v>
      </c>
      <c r="N133" s="132" t="s">
        <v>41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164</v>
      </c>
      <c r="AT133" s="135" t="s">
        <v>160</v>
      </c>
      <c r="AU133" s="135" t="s">
        <v>6</v>
      </c>
      <c r="AY133" s="15" t="s">
        <v>159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5" t="s">
        <v>6</v>
      </c>
      <c r="BK133" s="136">
        <f>ROUND(I133*H133,0)</f>
        <v>0</v>
      </c>
      <c r="BL133" s="15" t="s">
        <v>164</v>
      </c>
      <c r="BM133" s="135" t="s">
        <v>1955</v>
      </c>
    </row>
    <row r="134" spans="2:65" s="11" customFormat="1">
      <c r="B134" s="144"/>
      <c r="D134" s="138" t="s">
        <v>166</v>
      </c>
      <c r="E134" s="145" t="s">
        <v>1</v>
      </c>
      <c r="F134" s="146" t="s">
        <v>1956</v>
      </c>
      <c r="H134" s="147">
        <v>50</v>
      </c>
      <c r="I134" s="148"/>
      <c r="L134" s="144"/>
      <c r="M134" s="149"/>
      <c r="T134" s="150"/>
      <c r="AT134" s="145" t="s">
        <v>166</v>
      </c>
      <c r="AU134" s="145" t="s">
        <v>6</v>
      </c>
      <c r="AV134" s="11" t="s">
        <v>85</v>
      </c>
      <c r="AW134" s="11" t="s">
        <v>31</v>
      </c>
      <c r="AX134" s="11" t="s">
        <v>6</v>
      </c>
      <c r="AY134" s="145" t="s">
        <v>159</v>
      </c>
    </row>
    <row r="135" spans="2:65" s="1" customFormat="1" ht="16.5" customHeight="1">
      <c r="B135" s="122"/>
      <c r="C135" s="123" t="s">
        <v>196</v>
      </c>
      <c r="D135" s="123" t="s">
        <v>160</v>
      </c>
      <c r="E135" s="124" t="s">
        <v>1957</v>
      </c>
      <c r="F135" s="125" t="s">
        <v>1958</v>
      </c>
      <c r="G135" s="126" t="s">
        <v>291</v>
      </c>
      <c r="H135" s="127">
        <v>180</v>
      </c>
      <c r="I135" s="128"/>
      <c r="J135" s="129">
        <f>ROUND(I135*H135,0)</f>
        <v>0</v>
      </c>
      <c r="K135" s="130"/>
      <c r="L135" s="29"/>
      <c r="M135" s="131" t="s">
        <v>1</v>
      </c>
      <c r="N135" s="132" t="s">
        <v>41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164</v>
      </c>
      <c r="AT135" s="135" t="s">
        <v>160</v>
      </c>
      <c r="AU135" s="135" t="s">
        <v>6</v>
      </c>
      <c r="AY135" s="15" t="s">
        <v>159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6</v>
      </c>
      <c r="BK135" s="136">
        <f>ROUND(I135*H135,0)</f>
        <v>0</v>
      </c>
      <c r="BL135" s="15" t="s">
        <v>164</v>
      </c>
      <c r="BM135" s="135" t="s">
        <v>1959</v>
      </c>
    </row>
    <row r="136" spans="2:65" s="11" customFormat="1">
      <c r="B136" s="144"/>
      <c r="D136" s="138" t="s">
        <v>166</v>
      </c>
      <c r="E136" s="145" t="s">
        <v>1</v>
      </c>
      <c r="F136" s="146" t="s">
        <v>1960</v>
      </c>
      <c r="H136" s="147">
        <v>180</v>
      </c>
      <c r="I136" s="148"/>
      <c r="L136" s="144"/>
      <c r="M136" s="149"/>
      <c r="T136" s="150"/>
      <c r="AT136" s="145" t="s">
        <v>166</v>
      </c>
      <c r="AU136" s="145" t="s">
        <v>6</v>
      </c>
      <c r="AV136" s="11" t="s">
        <v>85</v>
      </c>
      <c r="AW136" s="11" t="s">
        <v>31</v>
      </c>
      <c r="AX136" s="11" t="s">
        <v>6</v>
      </c>
      <c r="AY136" s="145" t="s">
        <v>159</v>
      </c>
    </row>
    <row r="137" spans="2:65" s="1" customFormat="1" ht="16.5" customHeight="1">
      <c r="B137" s="122"/>
      <c r="C137" s="123" t="s">
        <v>200</v>
      </c>
      <c r="D137" s="123" t="s">
        <v>160</v>
      </c>
      <c r="E137" s="124" t="s">
        <v>1961</v>
      </c>
      <c r="F137" s="125" t="s">
        <v>1962</v>
      </c>
      <c r="G137" s="126" t="s">
        <v>291</v>
      </c>
      <c r="H137" s="127">
        <v>400</v>
      </c>
      <c r="I137" s="128"/>
      <c r="J137" s="129">
        <f>ROUND(I137*H137,0)</f>
        <v>0</v>
      </c>
      <c r="K137" s="130"/>
      <c r="L137" s="29"/>
      <c r="M137" s="131" t="s">
        <v>1</v>
      </c>
      <c r="N137" s="132" t="s">
        <v>41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164</v>
      </c>
      <c r="AT137" s="135" t="s">
        <v>160</v>
      </c>
      <c r="AU137" s="135" t="s">
        <v>6</v>
      </c>
      <c r="AY137" s="15" t="s">
        <v>159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5" t="s">
        <v>6</v>
      </c>
      <c r="BK137" s="136">
        <f>ROUND(I137*H137,0)</f>
        <v>0</v>
      </c>
      <c r="BL137" s="15" t="s">
        <v>164</v>
      </c>
      <c r="BM137" s="135" t="s">
        <v>1963</v>
      </c>
    </row>
    <row r="138" spans="2:65" s="11" customFormat="1">
      <c r="B138" s="144"/>
      <c r="D138" s="138" t="s">
        <v>166</v>
      </c>
      <c r="E138" s="145" t="s">
        <v>1</v>
      </c>
      <c r="F138" s="146" t="s">
        <v>1964</v>
      </c>
      <c r="H138" s="147">
        <v>400</v>
      </c>
      <c r="I138" s="148"/>
      <c r="L138" s="144"/>
      <c r="M138" s="149"/>
      <c r="T138" s="150"/>
      <c r="AT138" s="145" t="s">
        <v>166</v>
      </c>
      <c r="AU138" s="145" t="s">
        <v>6</v>
      </c>
      <c r="AV138" s="11" t="s">
        <v>85</v>
      </c>
      <c r="AW138" s="11" t="s">
        <v>31</v>
      </c>
      <c r="AX138" s="11" t="s">
        <v>6</v>
      </c>
      <c r="AY138" s="145" t="s">
        <v>159</v>
      </c>
    </row>
    <row r="139" spans="2:65" s="1" customFormat="1" ht="16.5" customHeight="1">
      <c r="B139" s="122"/>
      <c r="C139" s="123" t="s">
        <v>204</v>
      </c>
      <c r="D139" s="123" t="s">
        <v>160</v>
      </c>
      <c r="E139" s="124" t="s">
        <v>1965</v>
      </c>
      <c r="F139" s="125" t="s">
        <v>1966</v>
      </c>
      <c r="G139" s="126" t="s">
        <v>291</v>
      </c>
      <c r="H139" s="127">
        <v>60</v>
      </c>
      <c r="I139" s="128"/>
      <c r="J139" s="129">
        <f>ROUND(I139*H139,0)</f>
        <v>0</v>
      </c>
      <c r="K139" s="130"/>
      <c r="L139" s="29"/>
      <c r="M139" s="131" t="s">
        <v>1</v>
      </c>
      <c r="N139" s="132" t="s">
        <v>41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164</v>
      </c>
      <c r="AT139" s="135" t="s">
        <v>160</v>
      </c>
      <c r="AU139" s="135" t="s">
        <v>6</v>
      </c>
      <c r="AY139" s="15" t="s">
        <v>159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5" t="s">
        <v>6</v>
      </c>
      <c r="BK139" s="136">
        <f>ROUND(I139*H139,0)</f>
        <v>0</v>
      </c>
      <c r="BL139" s="15" t="s">
        <v>164</v>
      </c>
      <c r="BM139" s="135" t="s">
        <v>1967</v>
      </c>
    </row>
    <row r="140" spans="2:65" s="11" customFormat="1">
      <c r="B140" s="144"/>
      <c r="D140" s="138" t="s">
        <v>166</v>
      </c>
      <c r="E140" s="145" t="s">
        <v>1</v>
      </c>
      <c r="F140" s="146" t="s">
        <v>1968</v>
      </c>
      <c r="H140" s="147">
        <v>60</v>
      </c>
      <c r="I140" s="148"/>
      <c r="L140" s="144"/>
      <c r="M140" s="149"/>
      <c r="T140" s="150"/>
      <c r="AT140" s="145" t="s">
        <v>166</v>
      </c>
      <c r="AU140" s="145" t="s">
        <v>6</v>
      </c>
      <c r="AV140" s="11" t="s">
        <v>85</v>
      </c>
      <c r="AW140" s="11" t="s">
        <v>31</v>
      </c>
      <c r="AX140" s="11" t="s">
        <v>6</v>
      </c>
      <c r="AY140" s="145" t="s">
        <v>159</v>
      </c>
    </row>
    <row r="141" spans="2:65" s="1" customFormat="1" ht="16.5" customHeight="1">
      <c r="B141" s="122"/>
      <c r="C141" s="123" t="s">
        <v>109</v>
      </c>
      <c r="D141" s="123" t="s">
        <v>160</v>
      </c>
      <c r="E141" s="124" t="s">
        <v>1969</v>
      </c>
      <c r="F141" s="125" t="s">
        <v>1970</v>
      </c>
      <c r="G141" s="126" t="s">
        <v>291</v>
      </c>
      <c r="H141" s="127">
        <v>150</v>
      </c>
      <c r="I141" s="128"/>
      <c r="J141" s="129">
        <f>ROUND(I141*H141,0)</f>
        <v>0</v>
      </c>
      <c r="K141" s="130"/>
      <c r="L141" s="29"/>
      <c r="M141" s="131" t="s">
        <v>1</v>
      </c>
      <c r="N141" s="132" t="s">
        <v>41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164</v>
      </c>
      <c r="AT141" s="135" t="s">
        <v>160</v>
      </c>
      <c r="AU141" s="135" t="s">
        <v>6</v>
      </c>
      <c r="AY141" s="15" t="s">
        <v>159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5" t="s">
        <v>6</v>
      </c>
      <c r="BK141" s="136">
        <f>ROUND(I141*H141,0)</f>
        <v>0</v>
      </c>
      <c r="BL141" s="15" t="s">
        <v>164</v>
      </c>
      <c r="BM141" s="135" t="s">
        <v>1971</v>
      </c>
    </row>
    <row r="142" spans="2:65" s="11" customFormat="1">
      <c r="B142" s="144"/>
      <c r="D142" s="138" t="s">
        <v>166</v>
      </c>
      <c r="E142" s="145" t="s">
        <v>1</v>
      </c>
      <c r="F142" s="146" t="s">
        <v>1948</v>
      </c>
      <c r="H142" s="147">
        <v>150</v>
      </c>
      <c r="I142" s="148"/>
      <c r="L142" s="144"/>
      <c r="M142" s="149"/>
      <c r="T142" s="150"/>
      <c r="AT142" s="145" t="s">
        <v>166</v>
      </c>
      <c r="AU142" s="145" t="s">
        <v>6</v>
      </c>
      <c r="AV142" s="11" t="s">
        <v>85</v>
      </c>
      <c r="AW142" s="11" t="s">
        <v>31</v>
      </c>
      <c r="AX142" s="11" t="s">
        <v>6</v>
      </c>
      <c r="AY142" s="145" t="s">
        <v>159</v>
      </c>
    </row>
    <row r="143" spans="2:65" s="1" customFormat="1" ht="16.5" customHeight="1">
      <c r="B143" s="122"/>
      <c r="C143" s="123" t="s">
        <v>212</v>
      </c>
      <c r="D143" s="123" t="s">
        <v>160</v>
      </c>
      <c r="E143" s="124" t="s">
        <v>1972</v>
      </c>
      <c r="F143" s="125" t="s">
        <v>1973</v>
      </c>
      <c r="G143" s="126" t="s">
        <v>291</v>
      </c>
      <c r="H143" s="127">
        <v>120</v>
      </c>
      <c r="I143" s="128"/>
      <c r="J143" s="129">
        <f>ROUND(I143*H143,0)</f>
        <v>0</v>
      </c>
      <c r="K143" s="130"/>
      <c r="L143" s="29"/>
      <c r="M143" s="131" t="s">
        <v>1</v>
      </c>
      <c r="N143" s="132" t="s">
        <v>41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164</v>
      </c>
      <c r="AT143" s="135" t="s">
        <v>160</v>
      </c>
      <c r="AU143" s="135" t="s">
        <v>6</v>
      </c>
      <c r="AY143" s="15" t="s">
        <v>159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6</v>
      </c>
      <c r="BK143" s="136">
        <f>ROUND(I143*H143,0)</f>
        <v>0</v>
      </c>
      <c r="BL143" s="15" t="s">
        <v>164</v>
      </c>
      <c r="BM143" s="135" t="s">
        <v>1974</v>
      </c>
    </row>
    <row r="144" spans="2:65" s="11" customFormat="1">
      <c r="B144" s="144"/>
      <c r="D144" s="138" t="s">
        <v>166</v>
      </c>
      <c r="E144" s="145" t="s">
        <v>1</v>
      </c>
      <c r="F144" s="146" t="s">
        <v>1975</v>
      </c>
      <c r="H144" s="147">
        <v>120</v>
      </c>
      <c r="I144" s="148"/>
      <c r="L144" s="144"/>
      <c r="M144" s="149"/>
      <c r="T144" s="150"/>
      <c r="AT144" s="145" t="s">
        <v>166</v>
      </c>
      <c r="AU144" s="145" t="s">
        <v>6</v>
      </c>
      <c r="AV144" s="11" t="s">
        <v>85</v>
      </c>
      <c r="AW144" s="11" t="s">
        <v>31</v>
      </c>
      <c r="AX144" s="11" t="s">
        <v>6</v>
      </c>
      <c r="AY144" s="145" t="s">
        <v>159</v>
      </c>
    </row>
    <row r="145" spans="2:65" s="1" customFormat="1" ht="16.5" customHeight="1">
      <c r="B145" s="122"/>
      <c r="C145" s="123" t="s">
        <v>8</v>
      </c>
      <c r="D145" s="123" t="s">
        <v>160</v>
      </c>
      <c r="E145" s="124" t="s">
        <v>1976</v>
      </c>
      <c r="F145" s="125" t="s">
        <v>1977</v>
      </c>
      <c r="G145" s="126" t="s">
        <v>291</v>
      </c>
      <c r="H145" s="127">
        <v>40</v>
      </c>
      <c r="I145" s="128"/>
      <c r="J145" s="129">
        <f>ROUND(I145*H145,0)</f>
        <v>0</v>
      </c>
      <c r="K145" s="130"/>
      <c r="L145" s="29"/>
      <c r="M145" s="131" t="s">
        <v>1</v>
      </c>
      <c r="N145" s="132" t="s">
        <v>41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164</v>
      </c>
      <c r="AT145" s="135" t="s">
        <v>160</v>
      </c>
      <c r="AU145" s="135" t="s">
        <v>6</v>
      </c>
      <c r="AY145" s="15" t="s">
        <v>159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6</v>
      </c>
      <c r="BK145" s="136">
        <f>ROUND(I145*H145,0)</f>
        <v>0</v>
      </c>
      <c r="BL145" s="15" t="s">
        <v>164</v>
      </c>
      <c r="BM145" s="135" t="s">
        <v>1978</v>
      </c>
    </row>
    <row r="146" spans="2:65" s="11" customFormat="1">
      <c r="B146" s="144"/>
      <c r="D146" s="138" t="s">
        <v>166</v>
      </c>
      <c r="E146" s="145" t="s">
        <v>1</v>
      </c>
      <c r="F146" s="146" t="s">
        <v>525</v>
      </c>
      <c r="H146" s="147">
        <v>40</v>
      </c>
      <c r="I146" s="148"/>
      <c r="L146" s="144"/>
      <c r="M146" s="149"/>
      <c r="T146" s="150"/>
      <c r="AT146" s="145" t="s">
        <v>166</v>
      </c>
      <c r="AU146" s="145" t="s">
        <v>6</v>
      </c>
      <c r="AV146" s="11" t="s">
        <v>85</v>
      </c>
      <c r="AW146" s="11" t="s">
        <v>31</v>
      </c>
      <c r="AX146" s="11" t="s">
        <v>6</v>
      </c>
      <c r="AY146" s="145" t="s">
        <v>159</v>
      </c>
    </row>
    <row r="147" spans="2:65" s="1" customFormat="1" ht="16.5" customHeight="1">
      <c r="B147" s="122"/>
      <c r="C147" s="123" t="s">
        <v>219</v>
      </c>
      <c r="D147" s="123" t="s">
        <v>160</v>
      </c>
      <c r="E147" s="124" t="s">
        <v>1979</v>
      </c>
      <c r="F147" s="125" t="s">
        <v>1980</v>
      </c>
      <c r="G147" s="126" t="s">
        <v>291</v>
      </c>
      <c r="H147" s="127">
        <v>40</v>
      </c>
      <c r="I147" s="128"/>
      <c r="J147" s="129">
        <f>ROUND(I147*H147,0)</f>
        <v>0</v>
      </c>
      <c r="K147" s="130"/>
      <c r="L147" s="29"/>
      <c r="M147" s="131" t="s">
        <v>1</v>
      </c>
      <c r="N147" s="132" t="s">
        <v>41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164</v>
      </c>
      <c r="AT147" s="135" t="s">
        <v>160</v>
      </c>
      <c r="AU147" s="135" t="s">
        <v>6</v>
      </c>
      <c r="AY147" s="15" t="s">
        <v>159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5" t="s">
        <v>6</v>
      </c>
      <c r="BK147" s="136">
        <f>ROUND(I147*H147,0)</f>
        <v>0</v>
      </c>
      <c r="BL147" s="15" t="s">
        <v>164</v>
      </c>
      <c r="BM147" s="135" t="s">
        <v>1981</v>
      </c>
    </row>
    <row r="148" spans="2:65" s="11" customFormat="1">
      <c r="B148" s="144"/>
      <c r="D148" s="138" t="s">
        <v>166</v>
      </c>
      <c r="E148" s="145" t="s">
        <v>1</v>
      </c>
      <c r="F148" s="146" t="s">
        <v>525</v>
      </c>
      <c r="H148" s="147">
        <v>40</v>
      </c>
      <c r="I148" s="148"/>
      <c r="L148" s="144"/>
      <c r="M148" s="149"/>
      <c r="T148" s="150"/>
      <c r="AT148" s="145" t="s">
        <v>166</v>
      </c>
      <c r="AU148" s="145" t="s">
        <v>6</v>
      </c>
      <c r="AV148" s="11" t="s">
        <v>85</v>
      </c>
      <c r="AW148" s="11" t="s">
        <v>31</v>
      </c>
      <c r="AX148" s="11" t="s">
        <v>6</v>
      </c>
      <c r="AY148" s="145" t="s">
        <v>159</v>
      </c>
    </row>
    <row r="149" spans="2:65" s="1" customFormat="1" ht="16.5" customHeight="1">
      <c r="B149" s="122"/>
      <c r="C149" s="123" t="s">
        <v>223</v>
      </c>
      <c r="D149" s="123" t="s">
        <v>160</v>
      </c>
      <c r="E149" s="124" t="s">
        <v>1982</v>
      </c>
      <c r="F149" s="125" t="s">
        <v>1983</v>
      </c>
      <c r="G149" s="126" t="s">
        <v>1984</v>
      </c>
      <c r="H149" s="127">
        <v>250</v>
      </c>
      <c r="I149" s="128"/>
      <c r="J149" s="129">
        <f>ROUND(I149*H149,0)</f>
        <v>0</v>
      </c>
      <c r="K149" s="130"/>
      <c r="L149" s="29"/>
      <c r="M149" s="131" t="s">
        <v>1</v>
      </c>
      <c r="N149" s="132" t="s">
        <v>41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164</v>
      </c>
      <c r="AT149" s="135" t="s">
        <v>160</v>
      </c>
      <c r="AU149" s="135" t="s">
        <v>6</v>
      </c>
      <c r="AY149" s="15" t="s">
        <v>159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6</v>
      </c>
      <c r="BK149" s="136">
        <f>ROUND(I149*H149,0)</f>
        <v>0</v>
      </c>
      <c r="BL149" s="15" t="s">
        <v>164</v>
      </c>
      <c r="BM149" s="135" t="s">
        <v>1985</v>
      </c>
    </row>
    <row r="150" spans="2:65" s="11" customFormat="1">
      <c r="B150" s="144"/>
      <c r="D150" s="138" t="s">
        <v>166</v>
      </c>
      <c r="E150" s="145" t="s">
        <v>1</v>
      </c>
      <c r="F150" s="146" t="s">
        <v>1986</v>
      </c>
      <c r="H150" s="147">
        <v>250</v>
      </c>
      <c r="I150" s="148"/>
      <c r="L150" s="144"/>
      <c r="M150" s="149"/>
      <c r="T150" s="150"/>
      <c r="AT150" s="145" t="s">
        <v>166</v>
      </c>
      <c r="AU150" s="145" t="s">
        <v>6</v>
      </c>
      <c r="AV150" s="11" t="s">
        <v>85</v>
      </c>
      <c r="AW150" s="11" t="s">
        <v>31</v>
      </c>
      <c r="AX150" s="11" t="s">
        <v>6</v>
      </c>
      <c r="AY150" s="145" t="s">
        <v>159</v>
      </c>
    </row>
    <row r="151" spans="2:65" s="1" customFormat="1" ht="16.5" customHeight="1">
      <c r="B151" s="122"/>
      <c r="C151" s="123" t="s">
        <v>227</v>
      </c>
      <c r="D151" s="123" t="s">
        <v>160</v>
      </c>
      <c r="E151" s="124" t="s">
        <v>1987</v>
      </c>
      <c r="F151" s="125" t="s">
        <v>1988</v>
      </c>
      <c r="G151" s="126" t="s">
        <v>1984</v>
      </c>
      <c r="H151" s="127">
        <v>45</v>
      </c>
      <c r="I151" s="128"/>
      <c r="J151" s="129">
        <f>ROUND(I151*H151,0)</f>
        <v>0</v>
      </c>
      <c r="K151" s="130"/>
      <c r="L151" s="29"/>
      <c r="M151" s="131" t="s">
        <v>1</v>
      </c>
      <c r="N151" s="132" t="s">
        <v>41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164</v>
      </c>
      <c r="AT151" s="135" t="s">
        <v>160</v>
      </c>
      <c r="AU151" s="135" t="s">
        <v>6</v>
      </c>
      <c r="AY151" s="15" t="s">
        <v>159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5" t="s">
        <v>6</v>
      </c>
      <c r="BK151" s="136">
        <f>ROUND(I151*H151,0)</f>
        <v>0</v>
      </c>
      <c r="BL151" s="15" t="s">
        <v>164</v>
      </c>
      <c r="BM151" s="135" t="s">
        <v>1989</v>
      </c>
    </row>
    <row r="152" spans="2:65" s="11" customFormat="1">
      <c r="B152" s="144"/>
      <c r="D152" s="138" t="s">
        <v>166</v>
      </c>
      <c r="E152" s="145" t="s">
        <v>1</v>
      </c>
      <c r="F152" s="146" t="s">
        <v>293</v>
      </c>
      <c r="H152" s="147">
        <v>45</v>
      </c>
      <c r="I152" s="148"/>
      <c r="L152" s="144"/>
      <c r="M152" s="149"/>
      <c r="T152" s="150"/>
      <c r="AT152" s="145" t="s">
        <v>166</v>
      </c>
      <c r="AU152" s="145" t="s">
        <v>6</v>
      </c>
      <c r="AV152" s="11" t="s">
        <v>85</v>
      </c>
      <c r="AW152" s="11" t="s">
        <v>31</v>
      </c>
      <c r="AX152" s="11" t="s">
        <v>6</v>
      </c>
      <c r="AY152" s="145" t="s">
        <v>159</v>
      </c>
    </row>
    <row r="153" spans="2:65" s="1" customFormat="1" ht="16.5" customHeight="1">
      <c r="B153" s="122"/>
      <c r="C153" s="123" t="s">
        <v>233</v>
      </c>
      <c r="D153" s="123" t="s">
        <v>160</v>
      </c>
      <c r="E153" s="124" t="s">
        <v>1990</v>
      </c>
      <c r="F153" s="125" t="s">
        <v>1991</v>
      </c>
      <c r="G153" s="126" t="s">
        <v>163</v>
      </c>
      <c r="H153" s="127">
        <v>1</v>
      </c>
      <c r="I153" s="128"/>
      <c r="J153" s="129">
        <f>ROUND(I153*H153,0)</f>
        <v>0</v>
      </c>
      <c r="K153" s="130"/>
      <c r="L153" s="29"/>
      <c r="M153" s="131" t="s">
        <v>1</v>
      </c>
      <c r="N153" s="132" t="s">
        <v>41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164</v>
      </c>
      <c r="AT153" s="135" t="s">
        <v>160</v>
      </c>
      <c r="AU153" s="135" t="s">
        <v>6</v>
      </c>
      <c r="AY153" s="15" t="s">
        <v>159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5" t="s">
        <v>6</v>
      </c>
      <c r="BK153" s="136">
        <f>ROUND(I153*H153,0)</f>
        <v>0</v>
      </c>
      <c r="BL153" s="15" t="s">
        <v>164</v>
      </c>
      <c r="BM153" s="135" t="s">
        <v>1992</v>
      </c>
    </row>
    <row r="154" spans="2:65" s="11" customFormat="1">
      <c r="B154" s="144"/>
      <c r="D154" s="138" t="s">
        <v>166</v>
      </c>
      <c r="E154" s="145" t="s">
        <v>1</v>
      </c>
      <c r="F154" s="146" t="s">
        <v>186</v>
      </c>
      <c r="H154" s="147">
        <v>1</v>
      </c>
      <c r="I154" s="148"/>
      <c r="L154" s="144"/>
      <c r="M154" s="149"/>
      <c r="T154" s="150"/>
      <c r="AT154" s="145" t="s">
        <v>166</v>
      </c>
      <c r="AU154" s="145" t="s">
        <v>6</v>
      </c>
      <c r="AV154" s="11" t="s">
        <v>85</v>
      </c>
      <c r="AW154" s="11" t="s">
        <v>31</v>
      </c>
      <c r="AX154" s="11" t="s">
        <v>6</v>
      </c>
      <c r="AY154" s="145" t="s">
        <v>159</v>
      </c>
    </row>
    <row r="155" spans="2:65" s="1" customFormat="1" ht="16.5" customHeight="1">
      <c r="B155" s="122"/>
      <c r="C155" s="123" t="s">
        <v>240</v>
      </c>
      <c r="D155" s="123" t="s">
        <v>160</v>
      </c>
      <c r="E155" s="124" t="s">
        <v>1993</v>
      </c>
      <c r="F155" s="125" t="s">
        <v>1994</v>
      </c>
      <c r="G155" s="126" t="s">
        <v>163</v>
      </c>
      <c r="H155" s="127">
        <v>1</v>
      </c>
      <c r="I155" s="128"/>
      <c r="J155" s="129">
        <f>ROUND(I155*H155,0)</f>
        <v>0</v>
      </c>
      <c r="K155" s="130"/>
      <c r="L155" s="29"/>
      <c r="M155" s="131" t="s">
        <v>1</v>
      </c>
      <c r="N155" s="132" t="s">
        <v>41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164</v>
      </c>
      <c r="AT155" s="135" t="s">
        <v>160</v>
      </c>
      <c r="AU155" s="135" t="s">
        <v>6</v>
      </c>
      <c r="AY155" s="15" t="s">
        <v>159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6</v>
      </c>
      <c r="BK155" s="136">
        <f>ROUND(I155*H155,0)</f>
        <v>0</v>
      </c>
      <c r="BL155" s="15" t="s">
        <v>164</v>
      </c>
      <c r="BM155" s="135" t="s">
        <v>1995</v>
      </c>
    </row>
    <row r="156" spans="2:65" s="11" customFormat="1">
      <c r="B156" s="144"/>
      <c r="D156" s="138" t="s">
        <v>166</v>
      </c>
      <c r="E156" s="145" t="s">
        <v>1</v>
      </c>
      <c r="F156" s="146" t="s">
        <v>186</v>
      </c>
      <c r="H156" s="147">
        <v>1</v>
      </c>
      <c r="I156" s="148"/>
      <c r="L156" s="144"/>
      <c r="M156" s="149"/>
      <c r="T156" s="150"/>
      <c r="AT156" s="145" t="s">
        <v>166</v>
      </c>
      <c r="AU156" s="145" t="s">
        <v>6</v>
      </c>
      <c r="AV156" s="11" t="s">
        <v>85</v>
      </c>
      <c r="AW156" s="11" t="s">
        <v>31</v>
      </c>
      <c r="AX156" s="11" t="s">
        <v>6</v>
      </c>
      <c r="AY156" s="145" t="s">
        <v>159</v>
      </c>
    </row>
    <row r="157" spans="2:65" s="1" customFormat="1" ht="16.5" customHeight="1">
      <c r="B157" s="122"/>
      <c r="C157" s="123" t="s">
        <v>244</v>
      </c>
      <c r="D157" s="123" t="s">
        <v>160</v>
      </c>
      <c r="E157" s="124" t="s">
        <v>1996</v>
      </c>
      <c r="F157" s="125" t="s">
        <v>1997</v>
      </c>
      <c r="G157" s="126" t="s">
        <v>163</v>
      </c>
      <c r="H157" s="127">
        <v>15</v>
      </c>
      <c r="I157" s="128"/>
      <c r="J157" s="129">
        <f>ROUND(I157*H157,0)</f>
        <v>0</v>
      </c>
      <c r="K157" s="130"/>
      <c r="L157" s="29"/>
      <c r="M157" s="131" t="s">
        <v>1</v>
      </c>
      <c r="N157" s="132" t="s">
        <v>41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164</v>
      </c>
      <c r="AT157" s="135" t="s">
        <v>160</v>
      </c>
      <c r="AU157" s="135" t="s">
        <v>6</v>
      </c>
      <c r="AY157" s="15" t="s">
        <v>159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5" t="s">
        <v>6</v>
      </c>
      <c r="BK157" s="136">
        <f>ROUND(I157*H157,0)</f>
        <v>0</v>
      </c>
      <c r="BL157" s="15" t="s">
        <v>164</v>
      </c>
      <c r="BM157" s="135" t="s">
        <v>1998</v>
      </c>
    </row>
    <row r="158" spans="2:65" s="11" customFormat="1">
      <c r="B158" s="144"/>
      <c r="D158" s="138" t="s">
        <v>166</v>
      </c>
      <c r="E158" s="145" t="s">
        <v>1</v>
      </c>
      <c r="F158" s="146" t="s">
        <v>543</v>
      </c>
      <c r="H158" s="147">
        <v>15</v>
      </c>
      <c r="I158" s="148"/>
      <c r="L158" s="144"/>
      <c r="M158" s="149"/>
      <c r="T158" s="150"/>
      <c r="AT158" s="145" t="s">
        <v>166</v>
      </c>
      <c r="AU158" s="145" t="s">
        <v>6</v>
      </c>
      <c r="AV158" s="11" t="s">
        <v>85</v>
      </c>
      <c r="AW158" s="11" t="s">
        <v>31</v>
      </c>
      <c r="AX158" s="11" t="s">
        <v>6</v>
      </c>
      <c r="AY158" s="145" t="s">
        <v>159</v>
      </c>
    </row>
    <row r="159" spans="2:65" s="1" customFormat="1" ht="16.5" customHeight="1">
      <c r="B159" s="122"/>
      <c r="C159" s="123" t="s">
        <v>249</v>
      </c>
      <c r="D159" s="123" t="s">
        <v>160</v>
      </c>
      <c r="E159" s="124" t="s">
        <v>1999</v>
      </c>
      <c r="F159" s="125" t="s">
        <v>2000</v>
      </c>
      <c r="G159" s="126" t="s">
        <v>291</v>
      </c>
      <c r="H159" s="127">
        <v>40</v>
      </c>
      <c r="I159" s="128"/>
      <c r="J159" s="129">
        <f>ROUND(I159*H159,0)</f>
        <v>0</v>
      </c>
      <c r="K159" s="130"/>
      <c r="L159" s="29"/>
      <c r="M159" s="131" t="s">
        <v>1</v>
      </c>
      <c r="N159" s="132" t="s">
        <v>41</v>
      </c>
      <c r="P159" s="133">
        <f>O159*H159</f>
        <v>0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164</v>
      </c>
      <c r="AT159" s="135" t="s">
        <v>160</v>
      </c>
      <c r="AU159" s="135" t="s">
        <v>6</v>
      </c>
      <c r="AY159" s="15" t="s">
        <v>159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5" t="s">
        <v>6</v>
      </c>
      <c r="BK159" s="136">
        <f>ROUND(I159*H159,0)</f>
        <v>0</v>
      </c>
      <c r="BL159" s="15" t="s">
        <v>164</v>
      </c>
      <c r="BM159" s="135" t="s">
        <v>2001</v>
      </c>
    </row>
    <row r="160" spans="2:65" s="11" customFormat="1">
      <c r="B160" s="144"/>
      <c r="D160" s="138" t="s">
        <v>166</v>
      </c>
      <c r="E160" s="145" t="s">
        <v>1</v>
      </c>
      <c r="F160" s="146" t="s">
        <v>525</v>
      </c>
      <c r="H160" s="147">
        <v>40</v>
      </c>
      <c r="I160" s="148"/>
      <c r="L160" s="144"/>
      <c r="M160" s="149"/>
      <c r="T160" s="150"/>
      <c r="AT160" s="145" t="s">
        <v>166</v>
      </c>
      <c r="AU160" s="145" t="s">
        <v>6</v>
      </c>
      <c r="AV160" s="11" t="s">
        <v>85</v>
      </c>
      <c r="AW160" s="11" t="s">
        <v>31</v>
      </c>
      <c r="AX160" s="11" t="s">
        <v>6</v>
      </c>
      <c r="AY160" s="145" t="s">
        <v>159</v>
      </c>
    </row>
    <row r="161" spans="2:65" s="1" customFormat="1" ht="16.5" customHeight="1">
      <c r="B161" s="122"/>
      <c r="C161" s="123" t="s">
        <v>254</v>
      </c>
      <c r="D161" s="123" t="s">
        <v>160</v>
      </c>
      <c r="E161" s="124" t="s">
        <v>2002</v>
      </c>
      <c r="F161" s="125" t="s">
        <v>2003</v>
      </c>
      <c r="G161" s="126" t="s">
        <v>291</v>
      </c>
      <c r="H161" s="127">
        <v>20</v>
      </c>
      <c r="I161" s="128"/>
      <c r="J161" s="129">
        <f>ROUND(I161*H161,0)</f>
        <v>0</v>
      </c>
      <c r="K161" s="130"/>
      <c r="L161" s="29"/>
      <c r="M161" s="131" t="s">
        <v>1</v>
      </c>
      <c r="N161" s="132" t="s">
        <v>41</v>
      </c>
      <c r="P161" s="133">
        <f>O161*H161</f>
        <v>0</v>
      </c>
      <c r="Q161" s="133">
        <v>0</v>
      </c>
      <c r="R161" s="133">
        <f>Q161*H161</f>
        <v>0</v>
      </c>
      <c r="S161" s="133">
        <v>0</v>
      </c>
      <c r="T161" s="134">
        <f>S161*H161</f>
        <v>0</v>
      </c>
      <c r="AR161" s="135" t="s">
        <v>164</v>
      </c>
      <c r="AT161" s="135" t="s">
        <v>160</v>
      </c>
      <c r="AU161" s="135" t="s">
        <v>6</v>
      </c>
      <c r="AY161" s="15" t="s">
        <v>159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5" t="s">
        <v>6</v>
      </c>
      <c r="BK161" s="136">
        <f>ROUND(I161*H161,0)</f>
        <v>0</v>
      </c>
      <c r="BL161" s="15" t="s">
        <v>164</v>
      </c>
      <c r="BM161" s="135" t="s">
        <v>2004</v>
      </c>
    </row>
    <row r="162" spans="2:65" s="11" customFormat="1">
      <c r="B162" s="144"/>
      <c r="D162" s="138" t="s">
        <v>166</v>
      </c>
      <c r="E162" s="145" t="s">
        <v>1</v>
      </c>
      <c r="F162" s="146" t="s">
        <v>1748</v>
      </c>
      <c r="H162" s="147">
        <v>20</v>
      </c>
      <c r="I162" s="148"/>
      <c r="L162" s="144"/>
      <c r="M162" s="149"/>
      <c r="T162" s="150"/>
      <c r="AT162" s="145" t="s">
        <v>166</v>
      </c>
      <c r="AU162" s="145" t="s">
        <v>6</v>
      </c>
      <c r="AV162" s="11" t="s">
        <v>85</v>
      </c>
      <c r="AW162" s="11" t="s">
        <v>31</v>
      </c>
      <c r="AX162" s="11" t="s">
        <v>6</v>
      </c>
      <c r="AY162" s="145" t="s">
        <v>159</v>
      </c>
    </row>
    <row r="163" spans="2:65" s="1" customFormat="1" ht="16.5" customHeight="1">
      <c r="B163" s="122"/>
      <c r="C163" s="123" t="s">
        <v>7</v>
      </c>
      <c r="D163" s="123" t="s">
        <v>160</v>
      </c>
      <c r="E163" s="124" t="s">
        <v>2005</v>
      </c>
      <c r="F163" s="125" t="s">
        <v>2006</v>
      </c>
      <c r="G163" s="126" t="s">
        <v>291</v>
      </c>
      <c r="H163" s="127">
        <v>15</v>
      </c>
      <c r="I163" s="128"/>
      <c r="J163" s="129">
        <f>ROUND(I163*H163,0)</f>
        <v>0</v>
      </c>
      <c r="K163" s="130"/>
      <c r="L163" s="29"/>
      <c r="M163" s="131" t="s">
        <v>1</v>
      </c>
      <c r="N163" s="132" t="s">
        <v>41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164</v>
      </c>
      <c r="AT163" s="135" t="s">
        <v>160</v>
      </c>
      <c r="AU163" s="135" t="s">
        <v>6</v>
      </c>
      <c r="AY163" s="15" t="s">
        <v>159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5" t="s">
        <v>6</v>
      </c>
      <c r="BK163" s="136">
        <f>ROUND(I163*H163,0)</f>
        <v>0</v>
      </c>
      <c r="BL163" s="15" t="s">
        <v>164</v>
      </c>
      <c r="BM163" s="135" t="s">
        <v>2007</v>
      </c>
    </row>
    <row r="164" spans="2:65" s="11" customFormat="1">
      <c r="B164" s="144"/>
      <c r="D164" s="138" t="s">
        <v>166</v>
      </c>
      <c r="E164" s="145" t="s">
        <v>1</v>
      </c>
      <c r="F164" s="146" t="s">
        <v>543</v>
      </c>
      <c r="H164" s="147">
        <v>15</v>
      </c>
      <c r="I164" s="148"/>
      <c r="L164" s="144"/>
      <c r="M164" s="149"/>
      <c r="T164" s="150"/>
      <c r="AT164" s="145" t="s">
        <v>166</v>
      </c>
      <c r="AU164" s="145" t="s">
        <v>6</v>
      </c>
      <c r="AV164" s="11" t="s">
        <v>85</v>
      </c>
      <c r="AW164" s="11" t="s">
        <v>31</v>
      </c>
      <c r="AX164" s="11" t="s">
        <v>6</v>
      </c>
      <c r="AY164" s="145" t="s">
        <v>159</v>
      </c>
    </row>
    <row r="165" spans="2:65" s="1" customFormat="1" ht="16.5" customHeight="1">
      <c r="B165" s="122"/>
      <c r="C165" s="123" t="s">
        <v>263</v>
      </c>
      <c r="D165" s="123" t="s">
        <v>160</v>
      </c>
      <c r="E165" s="124" t="s">
        <v>2008</v>
      </c>
      <c r="F165" s="125" t="s">
        <v>2009</v>
      </c>
      <c r="G165" s="126" t="s">
        <v>1984</v>
      </c>
      <c r="H165" s="127">
        <v>120</v>
      </c>
      <c r="I165" s="128"/>
      <c r="J165" s="129">
        <f>ROUND(I165*H165,0)</f>
        <v>0</v>
      </c>
      <c r="K165" s="130"/>
      <c r="L165" s="29"/>
      <c r="M165" s="131" t="s">
        <v>1</v>
      </c>
      <c r="N165" s="132" t="s">
        <v>41</v>
      </c>
      <c r="P165" s="133">
        <f>O165*H165</f>
        <v>0</v>
      </c>
      <c r="Q165" s="133">
        <v>0</v>
      </c>
      <c r="R165" s="133">
        <f>Q165*H165</f>
        <v>0</v>
      </c>
      <c r="S165" s="133">
        <v>0</v>
      </c>
      <c r="T165" s="134">
        <f>S165*H165</f>
        <v>0</v>
      </c>
      <c r="AR165" s="135" t="s">
        <v>164</v>
      </c>
      <c r="AT165" s="135" t="s">
        <v>160</v>
      </c>
      <c r="AU165" s="135" t="s">
        <v>6</v>
      </c>
      <c r="AY165" s="15" t="s">
        <v>159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5" t="s">
        <v>6</v>
      </c>
      <c r="BK165" s="136">
        <f>ROUND(I165*H165,0)</f>
        <v>0</v>
      </c>
      <c r="BL165" s="15" t="s">
        <v>164</v>
      </c>
      <c r="BM165" s="135" t="s">
        <v>2010</v>
      </c>
    </row>
    <row r="166" spans="2:65" s="11" customFormat="1">
      <c r="B166" s="144"/>
      <c r="D166" s="138" t="s">
        <v>166</v>
      </c>
      <c r="E166" s="145" t="s">
        <v>1</v>
      </c>
      <c r="F166" s="146" t="s">
        <v>1975</v>
      </c>
      <c r="H166" s="147">
        <v>120</v>
      </c>
      <c r="I166" s="148"/>
      <c r="L166" s="144"/>
      <c r="M166" s="149"/>
      <c r="T166" s="150"/>
      <c r="AT166" s="145" t="s">
        <v>166</v>
      </c>
      <c r="AU166" s="145" t="s">
        <v>6</v>
      </c>
      <c r="AV166" s="11" t="s">
        <v>85</v>
      </c>
      <c r="AW166" s="11" t="s">
        <v>31</v>
      </c>
      <c r="AX166" s="11" t="s">
        <v>6</v>
      </c>
      <c r="AY166" s="145" t="s">
        <v>159</v>
      </c>
    </row>
    <row r="167" spans="2:65" s="1" customFormat="1" ht="16.5" customHeight="1">
      <c r="B167" s="122"/>
      <c r="C167" s="123" t="s">
        <v>268</v>
      </c>
      <c r="D167" s="123" t="s">
        <v>160</v>
      </c>
      <c r="E167" s="124" t="s">
        <v>2011</v>
      </c>
      <c r="F167" s="125" t="s">
        <v>2012</v>
      </c>
      <c r="G167" s="126" t="s">
        <v>163</v>
      </c>
      <c r="H167" s="127">
        <v>6</v>
      </c>
      <c r="I167" s="128"/>
      <c r="J167" s="129">
        <f>ROUND(I167*H167,0)</f>
        <v>0</v>
      </c>
      <c r="K167" s="130"/>
      <c r="L167" s="29"/>
      <c r="M167" s="131" t="s">
        <v>1</v>
      </c>
      <c r="N167" s="132" t="s">
        <v>41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164</v>
      </c>
      <c r="AT167" s="135" t="s">
        <v>160</v>
      </c>
      <c r="AU167" s="135" t="s">
        <v>6</v>
      </c>
      <c r="AY167" s="15" t="s">
        <v>159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5" t="s">
        <v>6</v>
      </c>
      <c r="BK167" s="136">
        <f>ROUND(I167*H167,0)</f>
        <v>0</v>
      </c>
      <c r="BL167" s="15" t="s">
        <v>164</v>
      </c>
      <c r="BM167" s="135" t="s">
        <v>2013</v>
      </c>
    </row>
    <row r="168" spans="2:65" s="11" customFormat="1">
      <c r="B168" s="144"/>
      <c r="D168" s="138" t="s">
        <v>166</v>
      </c>
      <c r="E168" s="145" t="s">
        <v>1</v>
      </c>
      <c r="F168" s="146" t="s">
        <v>168</v>
      </c>
      <c r="H168" s="147">
        <v>6</v>
      </c>
      <c r="I168" s="148"/>
      <c r="L168" s="144"/>
      <c r="M168" s="149"/>
      <c r="T168" s="150"/>
      <c r="AT168" s="145" t="s">
        <v>166</v>
      </c>
      <c r="AU168" s="145" t="s">
        <v>6</v>
      </c>
      <c r="AV168" s="11" t="s">
        <v>85</v>
      </c>
      <c r="AW168" s="11" t="s">
        <v>31</v>
      </c>
      <c r="AX168" s="11" t="s">
        <v>6</v>
      </c>
      <c r="AY168" s="145" t="s">
        <v>159</v>
      </c>
    </row>
    <row r="169" spans="2:65" s="1" customFormat="1" ht="16.5" customHeight="1">
      <c r="B169" s="122"/>
      <c r="C169" s="123" t="s">
        <v>272</v>
      </c>
      <c r="D169" s="123" t="s">
        <v>160</v>
      </c>
      <c r="E169" s="124" t="s">
        <v>2014</v>
      </c>
      <c r="F169" s="125" t="s">
        <v>2015</v>
      </c>
      <c r="G169" s="126" t="s">
        <v>163</v>
      </c>
      <c r="H169" s="127">
        <v>32</v>
      </c>
      <c r="I169" s="128"/>
      <c r="J169" s="129">
        <f>ROUND(I169*H169,0)</f>
        <v>0</v>
      </c>
      <c r="K169" s="130"/>
      <c r="L169" s="29"/>
      <c r="M169" s="131" t="s">
        <v>1</v>
      </c>
      <c r="N169" s="132" t="s">
        <v>41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164</v>
      </c>
      <c r="AT169" s="135" t="s">
        <v>160</v>
      </c>
      <c r="AU169" s="135" t="s">
        <v>6</v>
      </c>
      <c r="AY169" s="15" t="s">
        <v>159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5" t="s">
        <v>6</v>
      </c>
      <c r="BK169" s="136">
        <f>ROUND(I169*H169,0)</f>
        <v>0</v>
      </c>
      <c r="BL169" s="15" t="s">
        <v>164</v>
      </c>
      <c r="BM169" s="135" t="s">
        <v>2016</v>
      </c>
    </row>
    <row r="170" spans="2:65" s="1" customFormat="1" ht="19.5">
      <c r="B170" s="29"/>
      <c r="D170" s="138" t="s">
        <v>303</v>
      </c>
      <c r="F170" s="158" t="s">
        <v>2017</v>
      </c>
      <c r="I170" s="159"/>
      <c r="L170" s="29"/>
      <c r="M170" s="160"/>
      <c r="T170" s="50"/>
      <c r="AT170" s="15" t="s">
        <v>303</v>
      </c>
      <c r="AU170" s="15" t="s">
        <v>6</v>
      </c>
    </row>
    <row r="171" spans="2:65" s="11" customFormat="1">
      <c r="B171" s="144"/>
      <c r="D171" s="138" t="s">
        <v>166</v>
      </c>
      <c r="E171" s="145" t="s">
        <v>1</v>
      </c>
      <c r="F171" s="146" t="s">
        <v>2018</v>
      </c>
      <c r="H171" s="147">
        <v>32</v>
      </c>
      <c r="I171" s="148"/>
      <c r="L171" s="144"/>
      <c r="M171" s="149"/>
      <c r="T171" s="150"/>
      <c r="AT171" s="145" t="s">
        <v>166</v>
      </c>
      <c r="AU171" s="145" t="s">
        <v>6</v>
      </c>
      <c r="AV171" s="11" t="s">
        <v>85</v>
      </c>
      <c r="AW171" s="11" t="s">
        <v>31</v>
      </c>
      <c r="AX171" s="11" t="s">
        <v>6</v>
      </c>
      <c r="AY171" s="145" t="s">
        <v>159</v>
      </c>
    </row>
    <row r="172" spans="2:65" s="1" customFormat="1" ht="16.5" customHeight="1">
      <c r="B172" s="122"/>
      <c r="C172" s="123" t="s">
        <v>276</v>
      </c>
      <c r="D172" s="123" t="s">
        <v>160</v>
      </c>
      <c r="E172" s="124" t="s">
        <v>2019</v>
      </c>
      <c r="F172" s="125" t="s">
        <v>2020</v>
      </c>
      <c r="G172" s="126" t="s">
        <v>163</v>
      </c>
      <c r="H172" s="127">
        <v>8</v>
      </c>
      <c r="I172" s="128"/>
      <c r="J172" s="129">
        <f>ROUND(I172*H172,0)</f>
        <v>0</v>
      </c>
      <c r="K172" s="130"/>
      <c r="L172" s="29"/>
      <c r="M172" s="131" t="s">
        <v>1</v>
      </c>
      <c r="N172" s="132" t="s">
        <v>41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164</v>
      </c>
      <c r="AT172" s="135" t="s">
        <v>160</v>
      </c>
      <c r="AU172" s="135" t="s">
        <v>6</v>
      </c>
      <c r="AY172" s="15" t="s">
        <v>159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5" t="s">
        <v>6</v>
      </c>
      <c r="BK172" s="136">
        <f>ROUND(I172*H172,0)</f>
        <v>0</v>
      </c>
      <c r="BL172" s="15" t="s">
        <v>164</v>
      </c>
      <c r="BM172" s="135" t="s">
        <v>2021</v>
      </c>
    </row>
    <row r="173" spans="2:65" s="1" customFormat="1" ht="19.5">
      <c r="B173" s="29"/>
      <c r="D173" s="138" t="s">
        <v>303</v>
      </c>
      <c r="F173" s="158" t="s">
        <v>2017</v>
      </c>
      <c r="I173" s="159"/>
      <c r="L173" s="29"/>
      <c r="M173" s="160"/>
      <c r="T173" s="50"/>
      <c r="AT173" s="15" t="s">
        <v>303</v>
      </c>
      <c r="AU173" s="15" t="s">
        <v>6</v>
      </c>
    </row>
    <row r="174" spans="2:65" s="11" customFormat="1">
      <c r="B174" s="144"/>
      <c r="D174" s="138" t="s">
        <v>166</v>
      </c>
      <c r="E174" s="145" t="s">
        <v>1</v>
      </c>
      <c r="F174" s="146" t="s">
        <v>187</v>
      </c>
      <c r="H174" s="147">
        <v>8</v>
      </c>
      <c r="I174" s="148"/>
      <c r="L174" s="144"/>
      <c r="M174" s="149"/>
      <c r="T174" s="150"/>
      <c r="AT174" s="145" t="s">
        <v>166</v>
      </c>
      <c r="AU174" s="145" t="s">
        <v>6</v>
      </c>
      <c r="AV174" s="11" t="s">
        <v>85</v>
      </c>
      <c r="AW174" s="11" t="s">
        <v>31</v>
      </c>
      <c r="AX174" s="11" t="s">
        <v>6</v>
      </c>
      <c r="AY174" s="145" t="s">
        <v>159</v>
      </c>
    </row>
    <row r="175" spans="2:65" s="1" customFormat="1" ht="16.5" customHeight="1">
      <c r="B175" s="122"/>
      <c r="C175" s="123" t="s">
        <v>280</v>
      </c>
      <c r="D175" s="123" t="s">
        <v>160</v>
      </c>
      <c r="E175" s="124" t="s">
        <v>2022</v>
      </c>
      <c r="F175" s="125" t="s">
        <v>2023</v>
      </c>
      <c r="G175" s="126" t="s">
        <v>163</v>
      </c>
      <c r="H175" s="127">
        <v>11</v>
      </c>
      <c r="I175" s="128"/>
      <c r="J175" s="129">
        <f>ROUND(I175*H175,0)</f>
        <v>0</v>
      </c>
      <c r="K175" s="130"/>
      <c r="L175" s="29"/>
      <c r="M175" s="131" t="s">
        <v>1</v>
      </c>
      <c r="N175" s="132" t="s">
        <v>41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164</v>
      </c>
      <c r="AT175" s="135" t="s">
        <v>160</v>
      </c>
      <c r="AU175" s="135" t="s">
        <v>6</v>
      </c>
      <c r="AY175" s="15" t="s">
        <v>159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5" t="s">
        <v>6</v>
      </c>
      <c r="BK175" s="136">
        <f>ROUND(I175*H175,0)</f>
        <v>0</v>
      </c>
      <c r="BL175" s="15" t="s">
        <v>164</v>
      </c>
      <c r="BM175" s="135" t="s">
        <v>2024</v>
      </c>
    </row>
    <row r="176" spans="2:65" s="1" customFormat="1" ht="19.5">
      <c r="B176" s="29"/>
      <c r="D176" s="138" t="s">
        <v>303</v>
      </c>
      <c r="F176" s="158" t="s">
        <v>2017</v>
      </c>
      <c r="I176" s="159"/>
      <c r="L176" s="29"/>
      <c r="M176" s="160"/>
      <c r="T176" s="50"/>
      <c r="AT176" s="15" t="s">
        <v>303</v>
      </c>
      <c r="AU176" s="15" t="s">
        <v>6</v>
      </c>
    </row>
    <row r="177" spans="2:65" s="11" customFormat="1">
      <c r="B177" s="144"/>
      <c r="D177" s="138" t="s">
        <v>166</v>
      </c>
      <c r="E177" s="145" t="s">
        <v>1</v>
      </c>
      <c r="F177" s="146" t="s">
        <v>267</v>
      </c>
      <c r="H177" s="147">
        <v>11</v>
      </c>
      <c r="I177" s="148"/>
      <c r="L177" s="144"/>
      <c r="M177" s="149"/>
      <c r="T177" s="150"/>
      <c r="AT177" s="145" t="s">
        <v>166</v>
      </c>
      <c r="AU177" s="145" t="s">
        <v>6</v>
      </c>
      <c r="AV177" s="11" t="s">
        <v>85</v>
      </c>
      <c r="AW177" s="11" t="s">
        <v>31</v>
      </c>
      <c r="AX177" s="11" t="s">
        <v>6</v>
      </c>
      <c r="AY177" s="145" t="s">
        <v>159</v>
      </c>
    </row>
    <row r="178" spans="2:65" s="1" customFormat="1" ht="16.5" customHeight="1">
      <c r="B178" s="122"/>
      <c r="C178" s="123" t="s">
        <v>284</v>
      </c>
      <c r="D178" s="123" t="s">
        <v>160</v>
      </c>
      <c r="E178" s="124" t="s">
        <v>2025</v>
      </c>
      <c r="F178" s="125" t="s">
        <v>2026</v>
      </c>
      <c r="G178" s="126" t="s">
        <v>163</v>
      </c>
      <c r="H178" s="127">
        <v>10</v>
      </c>
      <c r="I178" s="128"/>
      <c r="J178" s="129">
        <f>ROUND(I178*H178,0)</f>
        <v>0</v>
      </c>
      <c r="K178" s="130"/>
      <c r="L178" s="29"/>
      <c r="M178" s="131" t="s">
        <v>1</v>
      </c>
      <c r="N178" s="132" t="s">
        <v>41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164</v>
      </c>
      <c r="AT178" s="135" t="s">
        <v>160</v>
      </c>
      <c r="AU178" s="135" t="s">
        <v>6</v>
      </c>
      <c r="AY178" s="15" t="s">
        <v>159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6</v>
      </c>
      <c r="BK178" s="136">
        <f>ROUND(I178*H178,0)</f>
        <v>0</v>
      </c>
      <c r="BL178" s="15" t="s">
        <v>164</v>
      </c>
      <c r="BM178" s="135" t="s">
        <v>2027</v>
      </c>
    </row>
    <row r="179" spans="2:65" s="1" customFormat="1" ht="19.5">
      <c r="B179" s="29"/>
      <c r="D179" s="138" t="s">
        <v>303</v>
      </c>
      <c r="F179" s="158" t="s">
        <v>2017</v>
      </c>
      <c r="I179" s="159"/>
      <c r="L179" s="29"/>
      <c r="M179" s="160"/>
      <c r="T179" s="50"/>
      <c r="AT179" s="15" t="s">
        <v>303</v>
      </c>
      <c r="AU179" s="15" t="s">
        <v>6</v>
      </c>
    </row>
    <row r="180" spans="2:65" s="11" customFormat="1">
      <c r="B180" s="144"/>
      <c r="D180" s="138" t="s">
        <v>166</v>
      </c>
      <c r="E180" s="145" t="s">
        <v>1</v>
      </c>
      <c r="F180" s="146" t="s">
        <v>1399</v>
      </c>
      <c r="H180" s="147">
        <v>10</v>
      </c>
      <c r="I180" s="148"/>
      <c r="L180" s="144"/>
      <c r="M180" s="149"/>
      <c r="T180" s="150"/>
      <c r="AT180" s="145" t="s">
        <v>166</v>
      </c>
      <c r="AU180" s="145" t="s">
        <v>6</v>
      </c>
      <c r="AV180" s="11" t="s">
        <v>85</v>
      </c>
      <c r="AW180" s="11" t="s">
        <v>31</v>
      </c>
      <c r="AX180" s="11" t="s">
        <v>6</v>
      </c>
      <c r="AY180" s="145" t="s">
        <v>159</v>
      </c>
    </row>
    <row r="181" spans="2:65" s="1" customFormat="1" ht="16.5" customHeight="1">
      <c r="B181" s="122"/>
      <c r="C181" s="123" t="s">
        <v>288</v>
      </c>
      <c r="D181" s="123" t="s">
        <v>160</v>
      </c>
      <c r="E181" s="124" t="s">
        <v>2028</v>
      </c>
      <c r="F181" s="125" t="s">
        <v>2029</v>
      </c>
      <c r="G181" s="126" t="s">
        <v>163</v>
      </c>
      <c r="H181" s="127">
        <v>1</v>
      </c>
      <c r="I181" s="128"/>
      <c r="J181" s="129">
        <f>ROUND(I181*H181,0)</f>
        <v>0</v>
      </c>
      <c r="K181" s="130"/>
      <c r="L181" s="29"/>
      <c r="M181" s="131" t="s">
        <v>1</v>
      </c>
      <c r="N181" s="132" t="s">
        <v>41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164</v>
      </c>
      <c r="AT181" s="135" t="s">
        <v>160</v>
      </c>
      <c r="AU181" s="135" t="s">
        <v>6</v>
      </c>
      <c r="AY181" s="15" t="s">
        <v>159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5" t="s">
        <v>6</v>
      </c>
      <c r="BK181" s="136">
        <f>ROUND(I181*H181,0)</f>
        <v>0</v>
      </c>
      <c r="BL181" s="15" t="s">
        <v>164</v>
      </c>
      <c r="BM181" s="135" t="s">
        <v>2030</v>
      </c>
    </row>
    <row r="182" spans="2:65" s="11" customFormat="1">
      <c r="B182" s="144"/>
      <c r="D182" s="138" t="s">
        <v>166</v>
      </c>
      <c r="E182" s="145" t="s">
        <v>1</v>
      </c>
      <c r="F182" s="146" t="s">
        <v>186</v>
      </c>
      <c r="H182" s="147">
        <v>1</v>
      </c>
      <c r="I182" s="148"/>
      <c r="L182" s="144"/>
      <c r="M182" s="149"/>
      <c r="T182" s="150"/>
      <c r="AT182" s="145" t="s">
        <v>166</v>
      </c>
      <c r="AU182" s="145" t="s">
        <v>6</v>
      </c>
      <c r="AV182" s="11" t="s">
        <v>85</v>
      </c>
      <c r="AW182" s="11" t="s">
        <v>31</v>
      </c>
      <c r="AX182" s="11" t="s">
        <v>6</v>
      </c>
      <c r="AY182" s="145" t="s">
        <v>159</v>
      </c>
    </row>
    <row r="183" spans="2:65" s="1" customFormat="1" ht="16.5" customHeight="1">
      <c r="B183" s="122"/>
      <c r="C183" s="123" t="s">
        <v>295</v>
      </c>
      <c r="D183" s="123" t="s">
        <v>160</v>
      </c>
      <c r="E183" s="124" t="s">
        <v>2031</v>
      </c>
      <c r="F183" s="125" t="s">
        <v>2032</v>
      </c>
      <c r="G183" s="126" t="s">
        <v>163</v>
      </c>
      <c r="H183" s="127">
        <v>10</v>
      </c>
      <c r="I183" s="128"/>
      <c r="J183" s="129">
        <f>ROUND(I183*H183,0)</f>
        <v>0</v>
      </c>
      <c r="K183" s="130"/>
      <c r="L183" s="29"/>
      <c r="M183" s="131" t="s">
        <v>1</v>
      </c>
      <c r="N183" s="132" t="s">
        <v>41</v>
      </c>
      <c r="P183" s="133">
        <f>O183*H183</f>
        <v>0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164</v>
      </c>
      <c r="AT183" s="135" t="s">
        <v>160</v>
      </c>
      <c r="AU183" s="135" t="s">
        <v>6</v>
      </c>
      <c r="AY183" s="15" t="s">
        <v>159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5" t="s">
        <v>6</v>
      </c>
      <c r="BK183" s="136">
        <f>ROUND(I183*H183,0)</f>
        <v>0</v>
      </c>
      <c r="BL183" s="15" t="s">
        <v>164</v>
      </c>
      <c r="BM183" s="135" t="s">
        <v>2033</v>
      </c>
    </row>
    <row r="184" spans="2:65" s="11" customFormat="1">
      <c r="B184" s="144"/>
      <c r="D184" s="138" t="s">
        <v>166</v>
      </c>
      <c r="E184" s="145" t="s">
        <v>1</v>
      </c>
      <c r="F184" s="146" t="s">
        <v>1399</v>
      </c>
      <c r="H184" s="147">
        <v>10</v>
      </c>
      <c r="I184" s="148"/>
      <c r="L184" s="144"/>
      <c r="M184" s="149"/>
      <c r="T184" s="150"/>
      <c r="AT184" s="145" t="s">
        <v>166</v>
      </c>
      <c r="AU184" s="145" t="s">
        <v>6</v>
      </c>
      <c r="AV184" s="11" t="s">
        <v>85</v>
      </c>
      <c r="AW184" s="11" t="s">
        <v>31</v>
      </c>
      <c r="AX184" s="11" t="s">
        <v>6</v>
      </c>
      <c r="AY184" s="145" t="s">
        <v>159</v>
      </c>
    </row>
    <row r="185" spans="2:65" s="1" customFormat="1" ht="16.5" customHeight="1">
      <c r="B185" s="122"/>
      <c r="C185" s="123" t="s">
        <v>299</v>
      </c>
      <c r="D185" s="123" t="s">
        <v>160</v>
      </c>
      <c r="E185" s="124" t="s">
        <v>2034</v>
      </c>
      <c r="F185" s="125" t="s">
        <v>2035</v>
      </c>
      <c r="G185" s="126" t="s">
        <v>163</v>
      </c>
      <c r="H185" s="127">
        <v>124</v>
      </c>
      <c r="I185" s="128"/>
      <c r="J185" s="129">
        <f>ROUND(I185*H185,0)</f>
        <v>0</v>
      </c>
      <c r="K185" s="130"/>
      <c r="L185" s="29"/>
      <c r="M185" s="131" t="s">
        <v>1</v>
      </c>
      <c r="N185" s="132" t="s">
        <v>41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164</v>
      </c>
      <c r="AT185" s="135" t="s">
        <v>160</v>
      </c>
      <c r="AU185" s="135" t="s">
        <v>6</v>
      </c>
      <c r="AY185" s="15" t="s">
        <v>159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5" t="s">
        <v>6</v>
      </c>
      <c r="BK185" s="136">
        <f>ROUND(I185*H185,0)</f>
        <v>0</v>
      </c>
      <c r="BL185" s="15" t="s">
        <v>164</v>
      </c>
      <c r="BM185" s="135" t="s">
        <v>2036</v>
      </c>
    </row>
    <row r="186" spans="2:65" s="1" customFormat="1" ht="19.5">
      <c r="B186" s="29"/>
      <c r="D186" s="138" t="s">
        <v>303</v>
      </c>
      <c r="F186" s="158" t="s">
        <v>2017</v>
      </c>
      <c r="I186" s="159"/>
      <c r="L186" s="29"/>
      <c r="M186" s="160"/>
      <c r="T186" s="50"/>
      <c r="AT186" s="15" t="s">
        <v>303</v>
      </c>
      <c r="AU186" s="15" t="s">
        <v>6</v>
      </c>
    </row>
    <row r="187" spans="2:65" s="11" customFormat="1">
      <c r="B187" s="144"/>
      <c r="D187" s="138" t="s">
        <v>166</v>
      </c>
      <c r="E187" s="145" t="s">
        <v>1</v>
      </c>
      <c r="F187" s="146" t="s">
        <v>2037</v>
      </c>
      <c r="H187" s="147">
        <v>124</v>
      </c>
      <c r="I187" s="148"/>
      <c r="L187" s="144"/>
      <c r="M187" s="149"/>
      <c r="T187" s="150"/>
      <c r="AT187" s="145" t="s">
        <v>166</v>
      </c>
      <c r="AU187" s="145" t="s">
        <v>6</v>
      </c>
      <c r="AV187" s="11" t="s">
        <v>85</v>
      </c>
      <c r="AW187" s="11" t="s">
        <v>31</v>
      </c>
      <c r="AX187" s="11" t="s">
        <v>6</v>
      </c>
      <c r="AY187" s="145" t="s">
        <v>159</v>
      </c>
    </row>
    <row r="188" spans="2:65" s="1" customFormat="1" ht="16.5" customHeight="1">
      <c r="B188" s="122"/>
      <c r="C188" s="123" t="s">
        <v>306</v>
      </c>
      <c r="D188" s="123" t="s">
        <v>160</v>
      </c>
      <c r="E188" s="124" t="s">
        <v>2038</v>
      </c>
      <c r="F188" s="125" t="s">
        <v>2039</v>
      </c>
      <c r="G188" s="126" t="s">
        <v>163</v>
      </c>
      <c r="H188" s="127">
        <v>3</v>
      </c>
      <c r="I188" s="128"/>
      <c r="J188" s="129">
        <f>ROUND(I188*H188,0)</f>
        <v>0</v>
      </c>
      <c r="K188" s="130"/>
      <c r="L188" s="29"/>
      <c r="M188" s="131" t="s">
        <v>1</v>
      </c>
      <c r="N188" s="132" t="s">
        <v>41</v>
      </c>
      <c r="P188" s="133">
        <f>O188*H188</f>
        <v>0</v>
      </c>
      <c r="Q188" s="133">
        <v>0</v>
      </c>
      <c r="R188" s="133">
        <f>Q188*H188</f>
        <v>0</v>
      </c>
      <c r="S188" s="133">
        <v>0</v>
      </c>
      <c r="T188" s="134">
        <f>S188*H188</f>
        <v>0</v>
      </c>
      <c r="AR188" s="135" t="s">
        <v>164</v>
      </c>
      <c r="AT188" s="135" t="s">
        <v>160</v>
      </c>
      <c r="AU188" s="135" t="s">
        <v>6</v>
      </c>
      <c r="AY188" s="15" t="s">
        <v>159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5" t="s">
        <v>6</v>
      </c>
      <c r="BK188" s="136">
        <f>ROUND(I188*H188,0)</f>
        <v>0</v>
      </c>
      <c r="BL188" s="15" t="s">
        <v>164</v>
      </c>
      <c r="BM188" s="135" t="s">
        <v>2040</v>
      </c>
    </row>
    <row r="189" spans="2:65" s="11" customFormat="1">
      <c r="B189" s="144"/>
      <c r="D189" s="138" t="s">
        <v>166</v>
      </c>
      <c r="E189" s="145" t="s">
        <v>1</v>
      </c>
      <c r="F189" s="146" t="s">
        <v>258</v>
      </c>
      <c r="H189" s="147">
        <v>3</v>
      </c>
      <c r="I189" s="148"/>
      <c r="L189" s="144"/>
      <c r="M189" s="149"/>
      <c r="T189" s="150"/>
      <c r="AT189" s="145" t="s">
        <v>166</v>
      </c>
      <c r="AU189" s="145" t="s">
        <v>6</v>
      </c>
      <c r="AV189" s="11" t="s">
        <v>85</v>
      </c>
      <c r="AW189" s="11" t="s">
        <v>31</v>
      </c>
      <c r="AX189" s="11" t="s">
        <v>6</v>
      </c>
      <c r="AY189" s="145" t="s">
        <v>159</v>
      </c>
    </row>
    <row r="190" spans="2:65" s="1" customFormat="1" ht="16.5" customHeight="1">
      <c r="B190" s="122"/>
      <c r="C190" s="123" t="s">
        <v>311</v>
      </c>
      <c r="D190" s="123" t="s">
        <v>160</v>
      </c>
      <c r="E190" s="124" t="s">
        <v>2041</v>
      </c>
      <c r="F190" s="125" t="s">
        <v>2042</v>
      </c>
      <c r="G190" s="126" t="s">
        <v>163</v>
      </c>
      <c r="H190" s="127">
        <v>2</v>
      </c>
      <c r="I190" s="128"/>
      <c r="J190" s="129">
        <f>ROUND(I190*H190,0)</f>
        <v>0</v>
      </c>
      <c r="K190" s="130"/>
      <c r="L190" s="29"/>
      <c r="M190" s="131" t="s">
        <v>1</v>
      </c>
      <c r="N190" s="132" t="s">
        <v>41</v>
      </c>
      <c r="P190" s="133">
        <f>O190*H190</f>
        <v>0</v>
      </c>
      <c r="Q190" s="133">
        <v>0</v>
      </c>
      <c r="R190" s="133">
        <f>Q190*H190</f>
        <v>0</v>
      </c>
      <c r="S190" s="133">
        <v>0</v>
      </c>
      <c r="T190" s="134">
        <f>S190*H190</f>
        <v>0</v>
      </c>
      <c r="AR190" s="135" t="s">
        <v>164</v>
      </c>
      <c r="AT190" s="135" t="s">
        <v>160</v>
      </c>
      <c r="AU190" s="135" t="s">
        <v>6</v>
      </c>
      <c r="AY190" s="15" t="s">
        <v>159</v>
      </c>
      <c r="BE190" s="136">
        <f>IF(N190="základní",J190,0)</f>
        <v>0</v>
      </c>
      <c r="BF190" s="136">
        <f>IF(N190="snížená",J190,0)</f>
        <v>0</v>
      </c>
      <c r="BG190" s="136">
        <f>IF(N190="zákl. přenesená",J190,0)</f>
        <v>0</v>
      </c>
      <c r="BH190" s="136">
        <f>IF(N190="sníž. přenesená",J190,0)</f>
        <v>0</v>
      </c>
      <c r="BI190" s="136">
        <f>IF(N190="nulová",J190,0)</f>
        <v>0</v>
      </c>
      <c r="BJ190" s="15" t="s">
        <v>6</v>
      </c>
      <c r="BK190" s="136">
        <f>ROUND(I190*H190,0)</f>
        <v>0</v>
      </c>
      <c r="BL190" s="15" t="s">
        <v>164</v>
      </c>
      <c r="BM190" s="135" t="s">
        <v>2043</v>
      </c>
    </row>
    <row r="191" spans="2:65" s="11" customFormat="1">
      <c r="B191" s="144"/>
      <c r="D191" s="138" t="s">
        <v>166</v>
      </c>
      <c r="E191" s="145" t="s">
        <v>1</v>
      </c>
      <c r="F191" s="146" t="s">
        <v>208</v>
      </c>
      <c r="H191" s="147">
        <v>2</v>
      </c>
      <c r="I191" s="148"/>
      <c r="L191" s="144"/>
      <c r="M191" s="149"/>
      <c r="T191" s="150"/>
      <c r="AT191" s="145" t="s">
        <v>166</v>
      </c>
      <c r="AU191" s="145" t="s">
        <v>6</v>
      </c>
      <c r="AV191" s="11" t="s">
        <v>85</v>
      </c>
      <c r="AW191" s="11" t="s">
        <v>31</v>
      </c>
      <c r="AX191" s="11" t="s">
        <v>6</v>
      </c>
      <c r="AY191" s="145" t="s">
        <v>159</v>
      </c>
    </row>
    <row r="192" spans="2:65" s="1" customFormat="1" ht="16.5" customHeight="1">
      <c r="B192" s="122"/>
      <c r="C192" s="123" t="s">
        <v>316</v>
      </c>
      <c r="D192" s="123" t="s">
        <v>160</v>
      </c>
      <c r="E192" s="124" t="s">
        <v>2044</v>
      </c>
      <c r="F192" s="125" t="s">
        <v>2045</v>
      </c>
      <c r="G192" s="126" t="s">
        <v>163</v>
      </c>
      <c r="H192" s="127">
        <v>10</v>
      </c>
      <c r="I192" s="128"/>
      <c r="J192" s="129">
        <f>ROUND(I192*H192,0)</f>
        <v>0</v>
      </c>
      <c r="K192" s="130"/>
      <c r="L192" s="29"/>
      <c r="M192" s="131" t="s">
        <v>1</v>
      </c>
      <c r="N192" s="132" t="s">
        <v>41</v>
      </c>
      <c r="P192" s="133">
        <f>O192*H192</f>
        <v>0</v>
      </c>
      <c r="Q192" s="133">
        <v>0</v>
      </c>
      <c r="R192" s="133">
        <f>Q192*H192</f>
        <v>0</v>
      </c>
      <c r="S192" s="133">
        <v>0</v>
      </c>
      <c r="T192" s="134">
        <f>S192*H192</f>
        <v>0</v>
      </c>
      <c r="AR192" s="135" t="s">
        <v>164</v>
      </c>
      <c r="AT192" s="135" t="s">
        <v>160</v>
      </c>
      <c r="AU192" s="135" t="s">
        <v>6</v>
      </c>
      <c r="AY192" s="15" t="s">
        <v>159</v>
      </c>
      <c r="BE192" s="136">
        <f>IF(N192="základní",J192,0)</f>
        <v>0</v>
      </c>
      <c r="BF192" s="136">
        <f>IF(N192="snížená",J192,0)</f>
        <v>0</v>
      </c>
      <c r="BG192" s="136">
        <f>IF(N192="zákl. přenesená",J192,0)</f>
        <v>0</v>
      </c>
      <c r="BH192" s="136">
        <f>IF(N192="sníž. přenesená",J192,0)</f>
        <v>0</v>
      </c>
      <c r="BI192" s="136">
        <f>IF(N192="nulová",J192,0)</f>
        <v>0</v>
      </c>
      <c r="BJ192" s="15" t="s">
        <v>6</v>
      </c>
      <c r="BK192" s="136">
        <f>ROUND(I192*H192,0)</f>
        <v>0</v>
      </c>
      <c r="BL192" s="15" t="s">
        <v>164</v>
      </c>
      <c r="BM192" s="135" t="s">
        <v>2046</v>
      </c>
    </row>
    <row r="193" spans="2:65" s="11" customFormat="1">
      <c r="B193" s="144"/>
      <c r="D193" s="138" t="s">
        <v>166</v>
      </c>
      <c r="E193" s="145" t="s">
        <v>1</v>
      </c>
      <c r="F193" s="146" t="s">
        <v>1399</v>
      </c>
      <c r="H193" s="147">
        <v>10</v>
      </c>
      <c r="I193" s="148"/>
      <c r="L193" s="144"/>
      <c r="M193" s="149"/>
      <c r="T193" s="150"/>
      <c r="AT193" s="145" t="s">
        <v>166</v>
      </c>
      <c r="AU193" s="145" t="s">
        <v>6</v>
      </c>
      <c r="AV193" s="11" t="s">
        <v>85</v>
      </c>
      <c r="AW193" s="11" t="s">
        <v>31</v>
      </c>
      <c r="AX193" s="11" t="s">
        <v>6</v>
      </c>
      <c r="AY193" s="145" t="s">
        <v>159</v>
      </c>
    </row>
    <row r="194" spans="2:65" s="1" customFormat="1" ht="16.5" customHeight="1">
      <c r="B194" s="122"/>
      <c r="C194" s="123" t="s">
        <v>321</v>
      </c>
      <c r="D194" s="123" t="s">
        <v>160</v>
      </c>
      <c r="E194" s="124" t="s">
        <v>2047</v>
      </c>
      <c r="F194" s="125" t="s">
        <v>2048</v>
      </c>
      <c r="G194" s="126" t="s">
        <v>163</v>
      </c>
      <c r="H194" s="127">
        <v>95</v>
      </c>
      <c r="I194" s="128"/>
      <c r="J194" s="129">
        <f>ROUND(I194*H194,0)</f>
        <v>0</v>
      </c>
      <c r="K194" s="130"/>
      <c r="L194" s="29"/>
      <c r="M194" s="131" t="s">
        <v>1</v>
      </c>
      <c r="N194" s="132" t="s">
        <v>41</v>
      </c>
      <c r="P194" s="133">
        <f>O194*H194</f>
        <v>0</v>
      </c>
      <c r="Q194" s="133">
        <v>0</v>
      </c>
      <c r="R194" s="133">
        <f>Q194*H194</f>
        <v>0</v>
      </c>
      <c r="S194" s="133">
        <v>0</v>
      </c>
      <c r="T194" s="134">
        <f>S194*H194</f>
        <v>0</v>
      </c>
      <c r="AR194" s="135" t="s">
        <v>164</v>
      </c>
      <c r="AT194" s="135" t="s">
        <v>160</v>
      </c>
      <c r="AU194" s="135" t="s">
        <v>6</v>
      </c>
      <c r="AY194" s="15" t="s">
        <v>159</v>
      </c>
      <c r="BE194" s="136">
        <f>IF(N194="základní",J194,0)</f>
        <v>0</v>
      </c>
      <c r="BF194" s="136">
        <f>IF(N194="snížená",J194,0)</f>
        <v>0</v>
      </c>
      <c r="BG194" s="136">
        <f>IF(N194="zákl. přenesená",J194,0)</f>
        <v>0</v>
      </c>
      <c r="BH194" s="136">
        <f>IF(N194="sníž. přenesená",J194,0)</f>
        <v>0</v>
      </c>
      <c r="BI194" s="136">
        <f>IF(N194="nulová",J194,0)</f>
        <v>0</v>
      </c>
      <c r="BJ194" s="15" t="s">
        <v>6</v>
      </c>
      <c r="BK194" s="136">
        <f>ROUND(I194*H194,0)</f>
        <v>0</v>
      </c>
      <c r="BL194" s="15" t="s">
        <v>164</v>
      </c>
      <c r="BM194" s="135" t="s">
        <v>2049</v>
      </c>
    </row>
    <row r="195" spans="2:65" s="11" customFormat="1">
      <c r="B195" s="144"/>
      <c r="D195" s="138" t="s">
        <v>166</v>
      </c>
      <c r="E195" s="145" t="s">
        <v>1</v>
      </c>
      <c r="F195" s="146" t="s">
        <v>2050</v>
      </c>
      <c r="H195" s="147">
        <v>95</v>
      </c>
      <c r="I195" s="148"/>
      <c r="L195" s="144"/>
      <c r="M195" s="149"/>
      <c r="T195" s="150"/>
      <c r="AT195" s="145" t="s">
        <v>166</v>
      </c>
      <c r="AU195" s="145" t="s">
        <v>6</v>
      </c>
      <c r="AV195" s="11" t="s">
        <v>85</v>
      </c>
      <c r="AW195" s="11" t="s">
        <v>31</v>
      </c>
      <c r="AX195" s="11" t="s">
        <v>6</v>
      </c>
      <c r="AY195" s="145" t="s">
        <v>159</v>
      </c>
    </row>
    <row r="196" spans="2:65" s="9" customFormat="1" ht="25.9" customHeight="1">
      <c r="B196" s="112"/>
      <c r="D196" s="113" t="s">
        <v>75</v>
      </c>
      <c r="E196" s="114" t="s">
        <v>532</v>
      </c>
      <c r="F196" s="114" t="s">
        <v>2051</v>
      </c>
      <c r="I196" s="115"/>
      <c r="J196" s="116">
        <f>BK196</f>
        <v>0</v>
      </c>
      <c r="L196" s="112"/>
      <c r="M196" s="117"/>
      <c r="P196" s="118">
        <f>SUM(P197:P241)</f>
        <v>0</v>
      </c>
      <c r="R196" s="118">
        <f>SUM(R197:R241)</f>
        <v>0</v>
      </c>
      <c r="T196" s="119">
        <f>SUM(T197:T241)</f>
        <v>0</v>
      </c>
      <c r="AR196" s="113" t="s">
        <v>6</v>
      </c>
      <c r="AT196" s="120" t="s">
        <v>75</v>
      </c>
      <c r="AU196" s="120" t="s">
        <v>76</v>
      </c>
      <c r="AY196" s="113" t="s">
        <v>159</v>
      </c>
      <c r="BK196" s="121">
        <f>SUM(BK197:BK241)</f>
        <v>0</v>
      </c>
    </row>
    <row r="197" spans="2:65" s="1" customFormat="1" ht="24.2" customHeight="1">
      <c r="B197" s="122"/>
      <c r="C197" s="123" t="s">
        <v>329</v>
      </c>
      <c r="D197" s="123" t="s">
        <v>160</v>
      </c>
      <c r="E197" s="124" t="s">
        <v>2052</v>
      </c>
      <c r="F197" s="125" t="s">
        <v>2053</v>
      </c>
      <c r="G197" s="126" t="s">
        <v>163</v>
      </c>
      <c r="H197" s="127">
        <v>11</v>
      </c>
      <c r="I197" s="128"/>
      <c r="J197" s="129">
        <f>ROUND(I197*H197,0)</f>
        <v>0</v>
      </c>
      <c r="K197" s="130"/>
      <c r="L197" s="29"/>
      <c r="M197" s="131" t="s">
        <v>1</v>
      </c>
      <c r="N197" s="132" t="s">
        <v>41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164</v>
      </c>
      <c r="AT197" s="135" t="s">
        <v>160</v>
      </c>
      <c r="AU197" s="135" t="s">
        <v>6</v>
      </c>
      <c r="AY197" s="15" t="s">
        <v>159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5" t="s">
        <v>6</v>
      </c>
      <c r="BK197" s="136">
        <f>ROUND(I197*H197,0)</f>
        <v>0</v>
      </c>
      <c r="BL197" s="15" t="s">
        <v>164</v>
      </c>
      <c r="BM197" s="135" t="s">
        <v>2054</v>
      </c>
    </row>
    <row r="198" spans="2:65" s="1" customFormat="1" ht="19.5">
      <c r="B198" s="29"/>
      <c r="D198" s="138" t="s">
        <v>303</v>
      </c>
      <c r="F198" s="158" t="s">
        <v>2055</v>
      </c>
      <c r="I198" s="159"/>
      <c r="L198" s="29"/>
      <c r="M198" s="160"/>
      <c r="T198" s="50"/>
      <c r="AT198" s="15" t="s">
        <v>303</v>
      </c>
      <c r="AU198" s="15" t="s">
        <v>6</v>
      </c>
    </row>
    <row r="199" spans="2:65" s="11" customFormat="1">
      <c r="B199" s="144"/>
      <c r="D199" s="138" t="s">
        <v>166</v>
      </c>
      <c r="E199" s="145" t="s">
        <v>1</v>
      </c>
      <c r="F199" s="146" t="s">
        <v>267</v>
      </c>
      <c r="H199" s="147">
        <v>11</v>
      </c>
      <c r="I199" s="148"/>
      <c r="L199" s="144"/>
      <c r="M199" s="149"/>
      <c r="T199" s="150"/>
      <c r="AT199" s="145" t="s">
        <v>166</v>
      </c>
      <c r="AU199" s="145" t="s">
        <v>6</v>
      </c>
      <c r="AV199" s="11" t="s">
        <v>85</v>
      </c>
      <c r="AW199" s="11" t="s">
        <v>31</v>
      </c>
      <c r="AX199" s="11" t="s">
        <v>6</v>
      </c>
      <c r="AY199" s="145" t="s">
        <v>159</v>
      </c>
    </row>
    <row r="200" spans="2:65" s="1" customFormat="1" ht="24.2" customHeight="1">
      <c r="B200" s="122"/>
      <c r="C200" s="123" t="s">
        <v>335</v>
      </c>
      <c r="D200" s="123" t="s">
        <v>160</v>
      </c>
      <c r="E200" s="124" t="s">
        <v>2056</v>
      </c>
      <c r="F200" s="125" t="s">
        <v>2057</v>
      </c>
      <c r="G200" s="126" t="s">
        <v>163</v>
      </c>
      <c r="H200" s="127">
        <v>9</v>
      </c>
      <c r="I200" s="128"/>
      <c r="J200" s="129">
        <f>ROUND(I200*H200,0)</f>
        <v>0</v>
      </c>
      <c r="K200" s="130"/>
      <c r="L200" s="29"/>
      <c r="M200" s="131" t="s">
        <v>1</v>
      </c>
      <c r="N200" s="132" t="s">
        <v>41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164</v>
      </c>
      <c r="AT200" s="135" t="s">
        <v>160</v>
      </c>
      <c r="AU200" s="135" t="s">
        <v>6</v>
      </c>
      <c r="AY200" s="15" t="s">
        <v>159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5" t="s">
        <v>6</v>
      </c>
      <c r="BK200" s="136">
        <f>ROUND(I200*H200,0)</f>
        <v>0</v>
      </c>
      <c r="BL200" s="15" t="s">
        <v>164</v>
      </c>
      <c r="BM200" s="135" t="s">
        <v>2058</v>
      </c>
    </row>
    <row r="201" spans="2:65" s="1" customFormat="1" ht="19.5">
      <c r="B201" s="29"/>
      <c r="D201" s="138" t="s">
        <v>303</v>
      </c>
      <c r="F201" s="158" t="s">
        <v>2055</v>
      </c>
      <c r="I201" s="159"/>
      <c r="L201" s="29"/>
      <c r="M201" s="160"/>
      <c r="T201" s="50"/>
      <c r="AT201" s="15" t="s">
        <v>303</v>
      </c>
      <c r="AU201" s="15" t="s">
        <v>6</v>
      </c>
    </row>
    <row r="202" spans="2:65" s="11" customFormat="1">
      <c r="B202" s="144"/>
      <c r="D202" s="138" t="s">
        <v>166</v>
      </c>
      <c r="E202" s="145" t="s">
        <v>1</v>
      </c>
      <c r="F202" s="146" t="s">
        <v>262</v>
      </c>
      <c r="H202" s="147">
        <v>9</v>
      </c>
      <c r="I202" s="148"/>
      <c r="L202" s="144"/>
      <c r="M202" s="149"/>
      <c r="T202" s="150"/>
      <c r="AT202" s="145" t="s">
        <v>166</v>
      </c>
      <c r="AU202" s="145" t="s">
        <v>6</v>
      </c>
      <c r="AV202" s="11" t="s">
        <v>85</v>
      </c>
      <c r="AW202" s="11" t="s">
        <v>31</v>
      </c>
      <c r="AX202" s="11" t="s">
        <v>6</v>
      </c>
      <c r="AY202" s="145" t="s">
        <v>159</v>
      </c>
    </row>
    <row r="203" spans="2:65" s="1" customFormat="1" ht="24.2" customHeight="1">
      <c r="B203" s="122"/>
      <c r="C203" s="123" t="s">
        <v>342</v>
      </c>
      <c r="D203" s="123" t="s">
        <v>160</v>
      </c>
      <c r="E203" s="124" t="s">
        <v>2059</v>
      </c>
      <c r="F203" s="125" t="s">
        <v>2060</v>
      </c>
      <c r="G203" s="126" t="s">
        <v>163</v>
      </c>
      <c r="H203" s="127">
        <v>3</v>
      </c>
      <c r="I203" s="128"/>
      <c r="J203" s="129">
        <f>ROUND(I203*H203,0)</f>
        <v>0</v>
      </c>
      <c r="K203" s="130"/>
      <c r="L203" s="29"/>
      <c r="M203" s="131" t="s">
        <v>1</v>
      </c>
      <c r="N203" s="132" t="s">
        <v>41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164</v>
      </c>
      <c r="AT203" s="135" t="s">
        <v>160</v>
      </c>
      <c r="AU203" s="135" t="s">
        <v>6</v>
      </c>
      <c r="AY203" s="15" t="s">
        <v>159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5" t="s">
        <v>6</v>
      </c>
      <c r="BK203" s="136">
        <f>ROUND(I203*H203,0)</f>
        <v>0</v>
      </c>
      <c r="BL203" s="15" t="s">
        <v>164</v>
      </c>
      <c r="BM203" s="135" t="s">
        <v>2061</v>
      </c>
    </row>
    <row r="204" spans="2:65" s="1" customFormat="1" ht="19.5">
      <c r="B204" s="29"/>
      <c r="D204" s="138" t="s">
        <v>303</v>
      </c>
      <c r="F204" s="158" t="s">
        <v>2062</v>
      </c>
      <c r="I204" s="159"/>
      <c r="L204" s="29"/>
      <c r="M204" s="160"/>
      <c r="T204" s="50"/>
      <c r="AT204" s="15" t="s">
        <v>303</v>
      </c>
      <c r="AU204" s="15" t="s">
        <v>6</v>
      </c>
    </row>
    <row r="205" spans="2:65" s="11" customFormat="1">
      <c r="B205" s="144"/>
      <c r="D205" s="138" t="s">
        <v>166</v>
      </c>
      <c r="E205" s="145" t="s">
        <v>1</v>
      </c>
      <c r="F205" s="146" t="s">
        <v>258</v>
      </c>
      <c r="H205" s="147">
        <v>3</v>
      </c>
      <c r="I205" s="148"/>
      <c r="L205" s="144"/>
      <c r="M205" s="149"/>
      <c r="T205" s="150"/>
      <c r="AT205" s="145" t="s">
        <v>166</v>
      </c>
      <c r="AU205" s="145" t="s">
        <v>6</v>
      </c>
      <c r="AV205" s="11" t="s">
        <v>85</v>
      </c>
      <c r="AW205" s="11" t="s">
        <v>31</v>
      </c>
      <c r="AX205" s="11" t="s">
        <v>6</v>
      </c>
      <c r="AY205" s="145" t="s">
        <v>159</v>
      </c>
    </row>
    <row r="206" spans="2:65" s="1" customFormat="1" ht="21.75" customHeight="1">
      <c r="B206" s="122"/>
      <c r="C206" s="123" t="s">
        <v>355</v>
      </c>
      <c r="D206" s="123" t="s">
        <v>160</v>
      </c>
      <c r="E206" s="124" t="s">
        <v>2063</v>
      </c>
      <c r="F206" s="125" t="s">
        <v>2064</v>
      </c>
      <c r="G206" s="126" t="s">
        <v>163</v>
      </c>
      <c r="H206" s="127">
        <v>1</v>
      </c>
      <c r="I206" s="128"/>
      <c r="J206" s="129">
        <f>ROUND(I206*H206,0)</f>
        <v>0</v>
      </c>
      <c r="K206" s="130"/>
      <c r="L206" s="29"/>
      <c r="M206" s="131" t="s">
        <v>1</v>
      </c>
      <c r="N206" s="132" t="s">
        <v>41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164</v>
      </c>
      <c r="AT206" s="135" t="s">
        <v>160</v>
      </c>
      <c r="AU206" s="135" t="s">
        <v>6</v>
      </c>
      <c r="AY206" s="15" t="s">
        <v>159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5" t="s">
        <v>6</v>
      </c>
      <c r="BK206" s="136">
        <f>ROUND(I206*H206,0)</f>
        <v>0</v>
      </c>
      <c r="BL206" s="15" t="s">
        <v>164</v>
      </c>
      <c r="BM206" s="135" t="s">
        <v>2065</v>
      </c>
    </row>
    <row r="207" spans="2:65" s="1" customFormat="1" ht="19.5">
      <c r="B207" s="29"/>
      <c r="D207" s="138" t="s">
        <v>303</v>
      </c>
      <c r="F207" s="158" t="s">
        <v>2066</v>
      </c>
      <c r="I207" s="159"/>
      <c r="L207" s="29"/>
      <c r="M207" s="160"/>
      <c r="T207" s="50"/>
      <c r="AT207" s="15" t="s">
        <v>303</v>
      </c>
      <c r="AU207" s="15" t="s">
        <v>6</v>
      </c>
    </row>
    <row r="208" spans="2:65" s="11" customFormat="1">
      <c r="B208" s="144"/>
      <c r="D208" s="138" t="s">
        <v>166</v>
      </c>
      <c r="E208" s="145" t="s">
        <v>1</v>
      </c>
      <c r="F208" s="146" t="s">
        <v>186</v>
      </c>
      <c r="H208" s="147">
        <v>1</v>
      </c>
      <c r="I208" s="148"/>
      <c r="L208" s="144"/>
      <c r="M208" s="149"/>
      <c r="T208" s="150"/>
      <c r="AT208" s="145" t="s">
        <v>166</v>
      </c>
      <c r="AU208" s="145" t="s">
        <v>6</v>
      </c>
      <c r="AV208" s="11" t="s">
        <v>85</v>
      </c>
      <c r="AW208" s="11" t="s">
        <v>31</v>
      </c>
      <c r="AX208" s="11" t="s">
        <v>6</v>
      </c>
      <c r="AY208" s="145" t="s">
        <v>159</v>
      </c>
    </row>
    <row r="209" spans="2:65" s="1" customFormat="1" ht="24.2" customHeight="1">
      <c r="B209" s="122"/>
      <c r="C209" s="123" t="s">
        <v>370</v>
      </c>
      <c r="D209" s="123" t="s">
        <v>160</v>
      </c>
      <c r="E209" s="124" t="s">
        <v>2067</v>
      </c>
      <c r="F209" s="125" t="s">
        <v>2068</v>
      </c>
      <c r="G209" s="126" t="s">
        <v>163</v>
      </c>
      <c r="H209" s="127">
        <v>1</v>
      </c>
      <c r="I209" s="128"/>
      <c r="J209" s="129">
        <f>ROUND(I209*H209,0)</f>
        <v>0</v>
      </c>
      <c r="K209" s="130"/>
      <c r="L209" s="29"/>
      <c r="M209" s="131" t="s">
        <v>1</v>
      </c>
      <c r="N209" s="132" t="s">
        <v>41</v>
      </c>
      <c r="P209" s="133">
        <f>O209*H209</f>
        <v>0</v>
      </c>
      <c r="Q209" s="133">
        <v>0</v>
      </c>
      <c r="R209" s="133">
        <f>Q209*H209</f>
        <v>0</v>
      </c>
      <c r="S209" s="133">
        <v>0</v>
      </c>
      <c r="T209" s="134">
        <f>S209*H209</f>
        <v>0</v>
      </c>
      <c r="AR209" s="135" t="s">
        <v>164</v>
      </c>
      <c r="AT209" s="135" t="s">
        <v>160</v>
      </c>
      <c r="AU209" s="135" t="s">
        <v>6</v>
      </c>
      <c r="AY209" s="15" t="s">
        <v>159</v>
      </c>
      <c r="BE209" s="136">
        <f>IF(N209="základní",J209,0)</f>
        <v>0</v>
      </c>
      <c r="BF209" s="136">
        <f>IF(N209="snížená",J209,0)</f>
        <v>0</v>
      </c>
      <c r="BG209" s="136">
        <f>IF(N209="zákl. přenesená",J209,0)</f>
        <v>0</v>
      </c>
      <c r="BH209" s="136">
        <f>IF(N209="sníž. přenesená",J209,0)</f>
        <v>0</v>
      </c>
      <c r="BI209" s="136">
        <f>IF(N209="nulová",J209,0)</f>
        <v>0</v>
      </c>
      <c r="BJ209" s="15" t="s">
        <v>6</v>
      </c>
      <c r="BK209" s="136">
        <f>ROUND(I209*H209,0)</f>
        <v>0</v>
      </c>
      <c r="BL209" s="15" t="s">
        <v>164</v>
      </c>
      <c r="BM209" s="135" t="s">
        <v>2069</v>
      </c>
    </row>
    <row r="210" spans="2:65" s="1" customFormat="1" ht="19.5">
      <c r="B210" s="29"/>
      <c r="D210" s="138" t="s">
        <v>303</v>
      </c>
      <c r="F210" s="158" t="s">
        <v>2070</v>
      </c>
      <c r="I210" s="159"/>
      <c r="L210" s="29"/>
      <c r="M210" s="160"/>
      <c r="T210" s="50"/>
      <c r="AT210" s="15" t="s">
        <v>303</v>
      </c>
      <c r="AU210" s="15" t="s">
        <v>6</v>
      </c>
    </row>
    <row r="211" spans="2:65" s="11" customFormat="1">
      <c r="B211" s="144"/>
      <c r="D211" s="138" t="s">
        <v>166</v>
      </c>
      <c r="E211" s="145" t="s">
        <v>1</v>
      </c>
      <c r="F211" s="146" t="s">
        <v>186</v>
      </c>
      <c r="H211" s="147">
        <v>1</v>
      </c>
      <c r="I211" s="148"/>
      <c r="L211" s="144"/>
      <c r="M211" s="149"/>
      <c r="T211" s="150"/>
      <c r="AT211" s="145" t="s">
        <v>166</v>
      </c>
      <c r="AU211" s="145" t="s">
        <v>6</v>
      </c>
      <c r="AV211" s="11" t="s">
        <v>85</v>
      </c>
      <c r="AW211" s="11" t="s">
        <v>31</v>
      </c>
      <c r="AX211" s="11" t="s">
        <v>6</v>
      </c>
      <c r="AY211" s="145" t="s">
        <v>159</v>
      </c>
    </row>
    <row r="212" spans="2:65" s="1" customFormat="1" ht="33" customHeight="1">
      <c r="B212" s="122"/>
      <c r="C212" s="123" t="s">
        <v>375</v>
      </c>
      <c r="D212" s="123" t="s">
        <v>160</v>
      </c>
      <c r="E212" s="124" t="s">
        <v>2071</v>
      </c>
      <c r="F212" s="125" t="s">
        <v>2072</v>
      </c>
      <c r="G212" s="126" t="s">
        <v>163</v>
      </c>
      <c r="H212" s="127">
        <v>23</v>
      </c>
      <c r="I212" s="128"/>
      <c r="J212" s="129">
        <f>ROUND(I212*H212,0)</f>
        <v>0</v>
      </c>
      <c r="K212" s="130"/>
      <c r="L212" s="29"/>
      <c r="M212" s="131" t="s">
        <v>1</v>
      </c>
      <c r="N212" s="132" t="s">
        <v>41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164</v>
      </c>
      <c r="AT212" s="135" t="s">
        <v>160</v>
      </c>
      <c r="AU212" s="135" t="s">
        <v>6</v>
      </c>
      <c r="AY212" s="15" t="s">
        <v>159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5" t="s">
        <v>6</v>
      </c>
      <c r="BK212" s="136">
        <f>ROUND(I212*H212,0)</f>
        <v>0</v>
      </c>
      <c r="BL212" s="15" t="s">
        <v>164</v>
      </c>
      <c r="BM212" s="135" t="s">
        <v>2073</v>
      </c>
    </row>
    <row r="213" spans="2:65" s="1" customFormat="1" ht="19.5">
      <c r="B213" s="29"/>
      <c r="D213" s="138" t="s">
        <v>303</v>
      </c>
      <c r="F213" s="158" t="s">
        <v>2074</v>
      </c>
      <c r="I213" s="159"/>
      <c r="L213" s="29"/>
      <c r="M213" s="160"/>
      <c r="T213" s="50"/>
      <c r="AT213" s="15" t="s">
        <v>303</v>
      </c>
      <c r="AU213" s="15" t="s">
        <v>6</v>
      </c>
    </row>
    <row r="214" spans="2:65" s="11" customFormat="1">
      <c r="B214" s="144"/>
      <c r="D214" s="138" t="s">
        <v>166</v>
      </c>
      <c r="E214" s="145" t="s">
        <v>1</v>
      </c>
      <c r="F214" s="146" t="s">
        <v>2075</v>
      </c>
      <c r="H214" s="147">
        <v>23</v>
      </c>
      <c r="I214" s="148"/>
      <c r="L214" s="144"/>
      <c r="M214" s="149"/>
      <c r="T214" s="150"/>
      <c r="AT214" s="145" t="s">
        <v>166</v>
      </c>
      <c r="AU214" s="145" t="s">
        <v>6</v>
      </c>
      <c r="AV214" s="11" t="s">
        <v>85</v>
      </c>
      <c r="AW214" s="11" t="s">
        <v>31</v>
      </c>
      <c r="AX214" s="11" t="s">
        <v>6</v>
      </c>
      <c r="AY214" s="145" t="s">
        <v>159</v>
      </c>
    </row>
    <row r="215" spans="2:65" s="1" customFormat="1" ht="37.9" customHeight="1">
      <c r="B215" s="122"/>
      <c r="C215" s="123" t="s">
        <v>380</v>
      </c>
      <c r="D215" s="123" t="s">
        <v>160</v>
      </c>
      <c r="E215" s="124" t="s">
        <v>2076</v>
      </c>
      <c r="F215" s="125" t="s">
        <v>2077</v>
      </c>
      <c r="G215" s="126" t="s">
        <v>163</v>
      </c>
      <c r="H215" s="127">
        <v>10</v>
      </c>
      <c r="I215" s="128"/>
      <c r="J215" s="129">
        <f>ROUND(I215*H215,0)</f>
        <v>0</v>
      </c>
      <c r="K215" s="130"/>
      <c r="L215" s="29"/>
      <c r="M215" s="131" t="s">
        <v>1</v>
      </c>
      <c r="N215" s="132" t="s">
        <v>41</v>
      </c>
      <c r="P215" s="133">
        <f>O215*H215</f>
        <v>0</v>
      </c>
      <c r="Q215" s="133">
        <v>0</v>
      </c>
      <c r="R215" s="133">
        <f>Q215*H215</f>
        <v>0</v>
      </c>
      <c r="S215" s="133">
        <v>0</v>
      </c>
      <c r="T215" s="134">
        <f>S215*H215</f>
        <v>0</v>
      </c>
      <c r="AR215" s="135" t="s">
        <v>164</v>
      </c>
      <c r="AT215" s="135" t="s">
        <v>160</v>
      </c>
      <c r="AU215" s="135" t="s">
        <v>6</v>
      </c>
      <c r="AY215" s="15" t="s">
        <v>159</v>
      </c>
      <c r="BE215" s="136">
        <f>IF(N215="základní",J215,0)</f>
        <v>0</v>
      </c>
      <c r="BF215" s="136">
        <f>IF(N215="snížená",J215,0)</f>
        <v>0</v>
      </c>
      <c r="BG215" s="136">
        <f>IF(N215="zákl. přenesená",J215,0)</f>
        <v>0</v>
      </c>
      <c r="BH215" s="136">
        <f>IF(N215="sníž. přenesená",J215,0)</f>
        <v>0</v>
      </c>
      <c r="BI215" s="136">
        <f>IF(N215="nulová",J215,0)</f>
        <v>0</v>
      </c>
      <c r="BJ215" s="15" t="s">
        <v>6</v>
      </c>
      <c r="BK215" s="136">
        <f>ROUND(I215*H215,0)</f>
        <v>0</v>
      </c>
      <c r="BL215" s="15" t="s">
        <v>164</v>
      </c>
      <c r="BM215" s="135" t="s">
        <v>2078</v>
      </c>
    </row>
    <row r="216" spans="2:65" s="1" customFormat="1" ht="19.5">
      <c r="B216" s="29"/>
      <c r="D216" s="138" t="s">
        <v>303</v>
      </c>
      <c r="F216" s="158" t="s">
        <v>2079</v>
      </c>
      <c r="I216" s="159"/>
      <c r="L216" s="29"/>
      <c r="M216" s="160"/>
      <c r="T216" s="50"/>
      <c r="AT216" s="15" t="s">
        <v>303</v>
      </c>
      <c r="AU216" s="15" t="s">
        <v>6</v>
      </c>
    </row>
    <row r="217" spans="2:65" s="11" customFormat="1">
      <c r="B217" s="144"/>
      <c r="D217" s="138" t="s">
        <v>166</v>
      </c>
      <c r="E217" s="145" t="s">
        <v>1</v>
      </c>
      <c r="F217" s="146" t="s">
        <v>1399</v>
      </c>
      <c r="H217" s="147">
        <v>10</v>
      </c>
      <c r="I217" s="148"/>
      <c r="L217" s="144"/>
      <c r="M217" s="149"/>
      <c r="T217" s="150"/>
      <c r="AT217" s="145" t="s">
        <v>166</v>
      </c>
      <c r="AU217" s="145" t="s">
        <v>6</v>
      </c>
      <c r="AV217" s="11" t="s">
        <v>85</v>
      </c>
      <c r="AW217" s="11" t="s">
        <v>31</v>
      </c>
      <c r="AX217" s="11" t="s">
        <v>6</v>
      </c>
      <c r="AY217" s="145" t="s">
        <v>159</v>
      </c>
    </row>
    <row r="218" spans="2:65" s="1" customFormat="1" ht="37.9" customHeight="1">
      <c r="B218" s="122"/>
      <c r="C218" s="123" t="s">
        <v>385</v>
      </c>
      <c r="D218" s="123" t="s">
        <v>160</v>
      </c>
      <c r="E218" s="124" t="s">
        <v>2080</v>
      </c>
      <c r="F218" s="125" t="s">
        <v>2081</v>
      </c>
      <c r="G218" s="126" t="s">
        <v>163</v>
      </c>
      <c r="H218" s="127">
        <v>11</v>
      </c>
      <c r="I218" s="128"/>
      <c r="J218" s="129">
        <f>ROUND(I218*H218,0)</f>
        <v>0</v>
      </c>
      <c r="K218" s="130"/>
      <c r="L218" s="29"/>
      <c r="M218" s="131" t="s">
        <v>1</v>
      </c>
      <c r="N218" s="132" t="s">
        <v>41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164</v>
      </c>
      <c r="AT218" s="135" t="s">
        <v>160</v>
      </c>
      <c r="AU218" s="135" t="s">
        <v>6</v>
      </c>
      <c r="AY218" s="15" t="s">
        <v>159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5" t="s">
        <v>6</v>
      </c>
      <c r="BK218" s="136">
        <f>ROUND(I218*H218,0)</f>
        <v>0</v>
      </c>
      <c r="BL218" s="15" t="s">
        <v>164</v>
      </c>
      <c r="BM218" s="135" t="s">
        <v>2082</v>
      </c>
    </row>
    <row r="219" spans="2:65" s="1" customFormat="1" ht="19.5">
      <c r="B219" s="29"/>
      <c r="D219" s="138" t="s">
        <v>303</v>
      </c>
      <c r="F219" s="158" t="s">
        <v>2083</v>
      </c>
      <c r="I219" s="159"/>
      <c r="L219" s="29"/>
      <c r="M219" s="160"/>
      <c r="T219" s="50"/>
      <c r="AT219" s="15" t="s">
        <v>303</v>
      </c>
      <c r="AU219" s="15" t="s">
        <v>6</v>
      </c>
    </row>
    <row r="220" spans="2:65" s="11" customFormat="1">
      <c r="B220" s="144"/>
      <c r="D220" s="138" t="s">
        <v>166</v>
      </c>
      <c r="E220" s="145" t="s">
        <v>1</v>
      </c>
      <c r="F220" s="146" t="s">
        <v>267</v>
      </c>
      <c r="H220" s="147">
        <v>11</v>
      </c>
      <c r="I220" s="148"/>
      <c r="L220" s="144"/>
      <c r="M220" s="149"/>
      <c r="T220" s="150"/>
      <c r="AT220" s="145" t="s">
        <v>166</v>
      </c>
      <c r="AU220" s="145" t="s">
        <v>6</v>
      </c>
      <c r="AV220" s="11" t="s">
        <v>85</v>
      </c>
      <c r="AW220" s="11" t="s">
        <v>31</v>
      </c>
      <c r="AX220" s="11" t="s">
        <v>6</v>
      </c>
      <c r="AY220" s="145" t="s">
        <v>159</v>
      </c>
    </row>
    <row r="221" spans="2:65" s="1" customFormat="1" ht="33" customHeight="1">
      <c r="B221" s="122"/>
      <c r="C221" s="123" t="s">
        <v>389</v>
      </c>
      <c r="D221" s="123" t="s">
        <v>160</v>
      </c>
      <c r="E221" s="124" t="s">
        <v>2084</v>
      </c>
      <c r="F221" s="125" t="s">
        <v>2085</v>
      </c>
      <c r="G221" s="126" t="s">
        <v>163</v>
      </c>
      <c r="H221" s="127">
        <v>6</v>
      </c>
      <c r="I221" s="128"/>
      <c r="J221" s="129">
        <f>ROUND(I221*H221,0)</f>
        <v>0</v>
      </c>
      <c r="K221" s="130"/>
      <c r="L221" s="29"/>
      <c r="M221" s="131" t="s">
        <v>1</v>
      </c>
      <c r="N221" s="132" t="s">
        <v>41</v>
      </c>
      <c r="P221" s="133">
        <f>O221*H221</f>
        <v>0</v>
      </c>
      <c r="Q221" s="133">
        <v>0</v>
      </c>
      <c r="R221" s="133">
        <f>Q221*H221</f>
        <v>0</v>
      </c>
      <c r="S221" s="133">
        <v>0</v>
      </c>
      <c r="T221" s="134">
        <f>S221*H221</f>
        <v>0</v>
      </c>
      <c r="AR221" s="135" t="s">
        <v>164</v>
      </c>
      <c r="AT221" s="135" t="s">
        <v>160</v>
      </c>
      <c r="AU221" s="135" t="s">
        <v>6</v>
      </c>
      <c r="AY221" s="15" t="s">
        <v>159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5" t="s">
        <v>6</v>
      </c>
      <c r="BK221" s="136">
        <f>ROUND(I221*H221,0)</f>
        <v>0</v>
      </c>
      <c r="BL221" s="15" t="s">
        <v>164</v>
      </c>
      <c r="BM221" s="135" t="s">
        <v>2086</v>
      </c>
    </row>
    <row r="222" spans="2:65" s="1" customFormat="1" ht="19.5">
      <c r="B222" s="29"/>
      <c r="D222" s="138" t="s">
        <v>303</v>
      </c>
      <c r="F222" s="158" t="s">
        <v>2087</v>
      </c>
      <c r="I222" s="159"/>
      <c r="L222" s="29"/>
      <c r="M222" s="160"/>
      <c r="T222" s="50"/>
      <c r="AT222" s="15" t="s">
        <v>303</v>
      </c>
      <c r="AU222" s="15" t="s">
        <v>6</v>
      </c>
    </row>
    <row r="223" spans="2:65" s="11" customFormat="1">
      <c r="B223" s="144"/>
      <c r="D223" s="138" t="s">
        <v>166</v>
      </c>
      <c r="E223" s="145" t="s">
        <v>1</v>
      </c>
      <c r="F223" s="146" t="s">
        <v>168</v>
      </c>
      <c r="H223" s="147">
        <v>6</v>
      </c>
      <c r="I223" s="148"/>
      <c r="L223" s="144"/>
      <c r="M223" s="149"/>
      <c r="T223" s="150"/>
      <c r="AT223" s="145" t="s">
        <v>166</v>
      </c>
      <c r="AU223" s="145" t="s">
        <v>6</v>
      </c>
      <c r="AV223" s="11" t="s">
        <v>85</v>
      </c>
      <c r="AW223" s="11" t="s">
        <v>31</v>
      </c>
      <c r="AX223" s="11" t="s">
        <v>6</v>
      </c>
      <c r="AY223" s="145" t="s">
        <v>159</v>
      </c>
    </row>
    <row r="224" spans="2:65" s="1" customFormat="1" ht="33" customHeight="1">
      <c r="B224" s="122"/>
      <c r="C224" s="123" t="s">
        <v>393</v>
      </c>
      <c r="D224" s="123" t="s">
        <v>160</v>
      </c>
      <c r="E224" s="124" t="s">
        <v>2088</v>
      </c>
      <c r="F224" s="125" t="s">
        <v>2089</v>
      </c>
      <c r="G224" s="126" t="s">
        <v>163</v>
      </c>
      <c r="H224" s="127">
        <v>6</v>
      </c>
      <c r="I224" s="128"/>
      <c r="J224" s="129">
        <f>ROUND(I224*H224,0)</f>
        <v>0</v>
      </c>
      <c r="K224" s="130"/>
      <c r="L224" s="29"/>
      <c r="M224" s="131" t="s">
        <v>1</v>
      </c>
      <c r="N224" s="132" t="s">
        <v>41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164</v>
      </c>
      <c r="AT224" s="135" t="s">
        <v>160</v>
      </c>
      <c r="AU224" s="135" t="s">
        <v>6</v>
      </c>
      <c r="AY224" s="15" t="s">
        <v>159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5" t="s">
        <v>6</v>
      </c>
      <c r="BK224" s="136">
        <f>ROUND(I224*H224,0)</f>
        <v>0</v>
      </c>
      <c r="BL224" s="15" t="s">
        <v>164</v>
      </c>
      <c r="BM224" s="135" t="s">
        <v>2090</v>
      </c>
    </row>
    <row r="225" spans="2:65" s="1" customFormat="1" ht="19.5">
      <c r="B225" s="29"/>
      <c r="D225" s="138" t="s">
        <v>303</v>
      </c>
      <c r="F225" s="158" t="s">
        <v>2091</v>
      </c>
      <c r="I225" s="159"/>
      <c r="L225" s="29"/>
      <c r="M225" s="160"/>
      <c r="T225" s="50"/>
      <c r="AT225" s="15" t="s">
        <v>303</v>
      </c>
      <c r="AU225" s="15" t="s">
        <v>6</v>
      </c>
    </row>
    <row r="226" spans="2:65" s="11" customFormat="1">
      <c r="B226" s="144"/>
      <c r="D226" s="138" t="s">
        <v>166</v>
      </c>
      <c r="E226" s="145" t="s">
        <v>1</v>
      </c>
      <c r="F226" s="146" t="s">
        <v>168</v>
      </c>
      <c r="H226" s="147">
        <v>6</v>
      </c>
      <c r="I226" s="148"/>
      <c r="L226" s="144"/>
      <c r="M226" s="149"/>
      <c r="T226" s="150"/>
      <c r="AT226" s="145" t="s">
        <v>166</v>
      </c>
      <c r="AU226" s="145" t="s">
        <v>6</v>
      </c>
      <c r="AV226" s="11" t="s">
        <v>85</v>
      </c>
      <c r="AW226" s="11" t="s">
        <v>31</v>
      </c>
      <c r="AX226" s="11" t="s">
        <v>6</v>
      </c>
      <c r="AY226" s="145" t="s">
        <v>159</v>
      </c>
    </row>
    <row r="227" spans="2:65" s="1" customFormat="1" ht="24.2" customHeight="1">
      <c r="B227" s="122"/>
      <c r="C227" s="123" t="s">
        <v>397</v>
      </c>
      <c r="D227" s="123" t="s">
        <v>160</v>
      </c>
      <c r="E227" s="124" t="s">
        <v>2092</v>
      </c>
      <c r="F227" s="125" t="s">
        <v>2093</v>
      </c>
      <c r="G227" s="126" t="s">
        <v>291</v>
      </c>
      <c r="H227" s="127">
        <v>4</v>
      </c>
      <c r="I227" s="128"/>
      <c r="J227" s="129">
        <f>ROUND(I227*H227,0)</f>
        <v>0</v>
      </c>
      <c r="K227" s="130"/>
      <c r="L227" s="29"/>
      <c r="M227" s="131" t="s">
        <v>1</v>
      </c>
      <c r="N227" s="132" t="s">
        <v>41</v>
      </c>
      <c r="P227" s="133">
        <f>O227*H227</f>
        <v>0</v>
      </c>
      <c r="Q227" s="133">
        <v>0</v>
      </c>
      <c r="R227" s="133">
        <f>Q227*H227</f>
        <v>0</v>
      </c>
      <c r="S227" s="133">
        <v>0</v>
      </c>
      <c r="T227" s="134">
        <f>S227*H227</f>
        <v>0</v>
      </c>
      <c r="AR227" s="135" t="s">
        <v>164</v>
      </c>
      <c r="AT227" s="135" t="s">
        <v>160</v>
      </c>
      <c r="AU227" s="135" t="s">
        <v>6</v>
      </c>
      <c r="AY227" s="15" t="s">
        <v>159</v>
      </c>
      <c r="BE227" s="136">
        <f>IF(N227="základní",J227,0)</f>
        <v>0</v>
      </c>
      <c r="BF227" s="136">
        <f>IF(N227="snížená",J227,0)</f>
        <v>0</v>
      </c>
      <c r="BG227" s="136">
        <f>IF(N227="zákl. přenesená",J227,0)</f>
        <v>0</v>
      </c>
      <c r="BH227" s="136">
        <f>IF(N227="sníž. přenesená",J227,0)</f>
        <v>0</v>
      </c>
      <c r="BI227" s="136">
        <f>IF(N227="nulová",J227,0)</f>
        <v>0</v>
      </c>
      <c r="BJ227" s="15" t="s">
        <v>6</v>
      </c>
      <c r="BK227" s="136">
        <f>ROUND(I227*H227,0)</f>
        <v>0</v>
      </c>
      <c r="BL227" s="15" t="s">
        <v>164</v>
      </c>
      <c r="BM227" s="135" t="s">
        <v>2094</v>
      </c>
    </row>
    <row r="228" spans="2:65" s="11" customFormat="1">
      <c r="B228" s="144"/>
      <c r="D228" s="138" t="s">
        <v>166</v>
      </c>
      <c r="E228" s="145" t="s">
        <v>1</v>
      </c>
      <c r="F228" s="146" t="s">
        <v>231</v>
      </c>
      <c r="H228" s="147">
        <v>4</v>
      </c>
      <c r="I228" s="148"/>
      <c r="L228" s="144"/>
      <c r="M228" s="149"/>
      <c r="T228" s="150"/>
      <c r="AT228" s="145" t="s">
        <v>166</v>
      </c>
      <c r="AU228" s="145" t="s">
        <v>6</v>
      </c>
      <c r="AV228" s="11" t="s">
        <v>85</v>
      </c>
      <c r="AW228" s="11" t="s">
        <v>31</v>
      </c>
      <c r="AX228" s="11" t="s">
        <v>6</v>
      </c>
      <c r="AY228" s="145" t="s">
        <v>159</v>
      </c>
    </row>
    <row r="229" spans="2:65" s="1" customFormat="1" ht="24.2" customHeight="1">
      <c r="B229" s="122"/>
      <c r="C229" s="123" t="s">
        <v>401</v>
      </c>
      <c r="D229" s="123" t="s">
        <v>160</v>
      </c>
      <c r="E229" s="124" t="s">
        <v>2095</v>
      </c>
      <c r="F229" s="125" t="s">
        <v>2096</v>
      </c>
      <c r="G229" s="126" t="s">
        <v>291</v>
      </c>
      <c r="H229" s="127">
        <v>3</v>
      </c>
      <c r="I229" s="128"/>
      <c r="J229" s="129">
        <f>ROUND(I229*H229,0)</f>
        <v>0</v>
      </c>
      <c r="K229" s="130"/>
      <c r="L229" s="29"/>
      <c r="M229" s="131" t="s">
        <v>1</v>
      </c>
      <c r="N229" s="132" t="s">
        <v>41</v>
      </c>
      <c r="P229" s="133">
        <f>O229*H229</f>
        <v>0</v>
      </c>
      <c r="Q229" s="133">
        <v>0</v>
      </c>
      <c r="R229" s="133">
        <f>Q229*H229</f>
        <v>0</v>
      </c>
      <c r="S229" s="133">
        <v>0</v>
      </c>
      <c r="T229" s="134">
        <f>S229*H229</f>
        <v>0</v>
      </c>
      <c r="AR229" s="135" t="s">
        <v>164</v>
      </c>
      <c r="AT229" s="135" t="s">
        <v>160</v>
      </c>
      <c r="AU229" s="135" t="s">
        <v>6</v>
      </c>
      <c r="AY229" s="15" t="s">
        <v>159</v>
      </c>
      <c r="BE229" s="136">
        <f>IF(N229="základní",J229,0)</f>
        <v>0</v>
      </c>
      <c r="BF229" s="136">
        <f>IF(N229="snížená",J229,0)</f>
        <v>0</v>
      </c>
      <c r="BG229" s="136">
        <f>IF(N229="zákl. přenesená",J229,0)</f>
        <v>0</v>
      </c>
      <c r="BH229" s="136">
        <f>IF(N229="sníž. přenesená",J229,0)</f>
        <v>0</v>
      </c>
      <c r="BI229" s="136">
        <f>IF(N229="nulová",J229,0)</f>
        <v>0</v>
      </c>
      <c r="BJ229" s="15" t="s">
        <v>6</v>
      </c>
      <c r="BK229" s="136">
        <f>ROUND(I229*H229,0)</f>
        <v>0</v>
      </c>
      <c r="BL229" s="15" t="s">
        <v>164</v>
      </c>
      <c r="BM229" s="135" t="s">
        <v>2097</v>
      </c>
    </row>
    <row r="230" spans="2:65" s="11" customFormat="1">
      <c r="B230" s="144"/>
      <c r="D230" s="138" t="s">
        <v>166</v>
      </c>
      <c r="E230" s="145" t="s">
        <v>1</v>
      </c>
      <c r="F230" s="146" t="s">
        <v>258</v>
      </c>
      <c r="H230" s="147">
        <v>3</v>
      </c>
      <c r="I230" s="148"/>
      <c r="L230" s="144"/>
      <c r="M230" s="149"/>
      <c r="T230" s="150"/>
      <c r="AT230" s="145" t="s">
        <v>166</v>
      </c>
      <c r="AU230" s="145" t="s">
        <v>6</v>
      </c>
      <c r="AV230" s="11" t="s">
        <v>85</v>
      </c>
      <c r="AW230" s="11" t="s">
        <v>31</v>
      </c>
      <c r="AX230" s="11" t="s">
        <v>6</v>
      </c>
      <c r="AY230" s="145" t="s">
        <v>159</v>
      </c>
    </row>
    <row r="231" spans="2:65" s="1" customFormat="1" ht="24.2" customHeight="1">
      <c r="B231" s="122"/>
      <c r="C231" s="123" t="s">
        <v>405</v>
      </c>
      <c r="D231" s="123" t="s">
        <v>160</v>
      </c>
      <c r="E231" s="124" t="s">
        <v>2098</v>
      </c>
      <c r="F231" s="125" t="s">
        <v>2099</v>
      </c>
      <c r="G231" s="126" t="s">
        <v>291</v>
      </c>
      <c r="H231" s="127">
        <v>2</v>
      </c>
      <c r="I231" s="128"/>
      <c r="J231" s="129">
        <f>ROUND(I231*H231,0)</f>
        <v>0</v>
      </c>
      <c r="K231" s="130"/>
      <c r="L231" s="29"/>
      <c r="M231" s="131" t="s">
        <v>1</v>
      </c>
      <c r="N231" s="132" t="s">
        <v>41</v>
      </c>
      <c r="P231" s="133">
        <f>O231*H231</f>
        <v>0</v>
      </c>
      <c r="Q231" s="133">
        <v>0</v>
      </c>
      <c r="R231" s="133">
        <f>Q231*H231</f>
        <v>0</v>
      </c>
      <c r="S231" s="133">
        <v>0</v>
      </c>
      <c r="T231" s="134">
        <f>S231*H231</f>
        <v>0</v>
      </c>
      <c r="AR231" s="135" t="s">
        <v>164</v>
      </c>
      <c r="AT231" s="135" t="s">
        <v>160</v>
      </c>
      <c r="AU231" s="135" t="s">
        <v>6</v>
      </c>
      <c r="AY231" s="15" t="s">
        <v>159</v>
      </c>
      <c r="BE231" s="136">
        <f>IF(N231="základní",J231,0)</f>
        <v>0</v>
      </c>
      <c r="BF231" s="136">
        <f>IF(N231="snížená",J231,0)</f>
        <v>0</v>
      </c>
      <c r="BG231" s="136">
        <f>IF(N231="zákl. přenesená",J231,0)</f>
        <v>0</v>
      </c>
      <c r="BH231" s="136">
        <f>IF(N231="sníž. přenesená",J231,0)</f>
        <v>0</v>
      </c>
      <c r="BI231" s="136">
        <f>IF(N231="nulová",J231,0)</f>
        <v>0</v>
      </c>
      <c r="BJ231" s="15" t="s">
        <v>6</v>
      </c>
      <c r="BK231" s="136">
        <f>ROUND(I231*H231,0)</f>
        <v>0</v>
      </c>
      <c r="BL231" s="15" t="s">
        <v>164</v>
      </c>
      <c r="BM231" s="135" t="s">
        <v>2100</v>
      </c>
    </row>
    <row r="232" spans="2:65" s="11" customFormat="1">
      <c r="B232" s="144"/>
      <c r="D232" s="138" t="s">
        <v>166</v>
      </c>
      <c r="E232" s="145" t="s">
        <v>1</v>
      </c>
      <c r="F232" s="146" t="s">
        <v>208</v>
      </c>
      <c r="H232" s="147">
        <v>2</v>
      </c>
      <c r="I232" s="148"/>
      <c r="L232" s="144"/>
      <c r="M232" s="149"/>
      <c r="T232" s="150"/>
      <c r="AT232" s="145" t="s">
        <v>166</v>
      </c>
      <c r="AU232" s="145" t="s">
        <v>6</v>
      </c>
      <c r="AV232" s="11" t="s">
        <v>85</v>
      </c>
      <c r="AW232" s="11" t="s">
        <v>31</v>
      </c>
      <c r="AX232" s="11" t="s">
        <v>6</v>
      </c>
      <c r="AY232" s="145" t="s">
        <v>159</v>
      </c>
    </row>
    <row r="233" spans="2:65" s="1" customFormat="1" ht="16.5" customHeight="1">
      <c r="B233" s="122"/>
      <c r="C233" s="123" t="s">
        <v>409</v>
      </c>
      <c r="D233" s="123" t="s">
        <v>160</v>
      </c>
      <c r="E233" s="124" t="s">
        <v>2101</v>
      </c>
      <c r="F233" s="125" t="s">
        <v>2102</v>
      </c>
      <c r="G233" s="126" t="s">
        <v>163</v>
      </c>
      <c r="H233" s="127">
        <v>2</v>
      </c>
      <c r="I233" s="128"/>
      <c r="J233" s="129">
        <f>ROUND(I233*H233,0)</f>
        <v>0</v>
      </c>
      <c r="K233" s="130"/>
      <c r="L233" s="29"/>
      <c r="M233" s="131" t="s">
        <v>1</v>
      </c>
      <c r="N233" s="132" t="s">
        <v>41</v>
      </c>
      <c r="P233" s="133">
        <f>O233*H233</f>
        <v>0</v>
      </c>
      <c r="Q233" s="133">
        <v>0</v>
      </c>
      <c r="R233" s="133">
        <f>Q233*H233</f>
        <v>0</v>
      </c>
      <c r="S233" s="133">
        <v>0</v>
      </c>
      <c r="T233" s="134">
        <f>S233*H233</f>
        <v>0</v>
      </c>
      <c r="AR233" s="135" t="s">
        <v>164</v>
      </c>
      <c r="AT233" s="135" t="s">
        <v>160</v>
      </c>
      <c r="AU233" s="135" t="s">
        <v>6</v>
      </c>
      <c r="AY233" s="15" t="s">
        <v>159</v>
      </c>
      <c r="BE233" s="136">
        <f>IF(N233="základní",J233,0)</f>
        <v>0</v>
      </c>
      <c r="BF233" s="136">
        <f>IF(N233="snížená",J233,0)</f>
        <v>0</v>
      </c>
      <c r="BG233" s="136">
        <f>IF(N233="zákl. přenesená",J233,0)</f>
        <v>0</v>
      </c>
      <c r="BH233" s="136">
        <f>IF(N233="sníž. přenesená",J233,0)</f>
        <v>0</v>
      </c>
      <c r="BI233" s="136">
        <f>IF(N233="nulová",J233,0)</f>
        <v>0</v>
      </c>
      <c r="BJ233" s="15" t="s">
        <v>6</v>
      </c>
      <c r="BK233" s="136">
        <f>ROUND(I233*H233,0)</f>
        <v>0</v>
      </c>
      <c r="BL233" s="15" t="s">
        <v>164</v>
      </c>
      <c r="BM233" s="135" t="s">
        <v>2103</v>
      </c>
    </row>
    <row r="234" spans="2:65" s="1" customFormat="1" ht="126.75">
      <c r="B234" s="29"/>
      <c r="D234" s="138" t="s">
        <v>303</v>
      </c>
      <c r="F234" s="158" t="s">
        <v>2104</v>
      </c>
      <c r="I234" s="159"/>
      <c r="L234" s="29"/>
      <c r="M234" s="160"/>
      <c r="T234" s="50"/>
      <c r="AT234" s="15" t="s">
        <v>303</v>
      </c>
      <c r="AU234" s="15" t="s">
        <v>6</v>
      </c>
    </row>
    <row r="235" spans="2:65" s="11" customFormat="1">
      <c r="B235" s="144"/>
      <c r="D235" s="138" t="s">
        <v>166</v>
      </c>
      <c r="E235" s="145" t="s">
        <v>1</v>
      </c>
      <c r="F235" s="146" t="s">
        <v>208</v>
      </c>
      <c r="H235" s="147">
        <v>2</v>
      </c>
      <c r="I235" s="148"/>
      <c r="L235" s="144"/>
      <c r="M235" s="149"/>
      <c r="T235" s="150"/>
      <c r="AT235" s="145" t="s">
        <v>166</v>
      </c>
      <c r="AU235" s="145" t="s">
        <v>6</v>
      </c>
      <c r="AV235" s="11" t="s">
        <v>85</v>
      </c>
      <c r="AW235" s="11" t="s">
        <v>31</v>
      </c>
      <c r="AX235" s="11" t="s">
        <v>6</v>
      </c>
      <c r="AY235" s="145" t="s">
        <v>159</v>
      </c>
    </row>
    <row r="236" spans="2:65" s="1" customFormat="1" ht="16.5" customHeight="1">
      <c r="B236" s="122"/>
      <c r="C236" s="123" t="s">
        <v>413</v>
      </c>
      <c r="D236" s="123" t="s">
        <v>160</v>
      </c>
      <c r="E236" s="124" t="s">
        <v>2105</v>
      </c>
      <c r="F236" s="125" t="s">
        <v>2106</v>
      </c>
      <c r="G236" s="126" t="s">
        <v>163</v>
      </c>
      <c r="H236" s="127">
        <v>2</v>
      </c>
      <c r="I236" s="128"/>
      <c r="J236" s="129">
        <f>ROUND(I236*H236,0)</f>
        <v>0</v>
      </c>
      <c r="K236" s="130"/>
      <c r="L236" s="29"/>
      <c r="M236" s="131" t="s">
        <v>1</v>
      </c>
      <c r="N236" s="132" t="s">
        <v>41</v>
      </c>
      <c r="P236" s="133">
        <f>O236*H236</f>
        <v>0</v>
      </c>
      <c r="Q236" s="133">
        <v>0</v>
      </c>
      <c r="R236" s="133">
        <f>Q236*H236</f>
        <v>0</v>
      </c>
      <c r="S236" s="133">
        <v>0</v>
      </c>
      <c r="T236" s="134">
        <f>S236*H236</f>
        <v>0</v>
      </c>
      <c r="AR236" s="135" t="s">
        <v>164</v>
      </c>
      <c r="AT236" s="135" t="s">
        <v>160</v>
      </c>
      <c r="AU236" s="135" t="s">
        <v>6</v>
      </c>
      <c r="AY236" s="15" t="s">
        <v>159</v>
      </c>
      <c r="BE236" s="136">
        <f>IF(N236="základní",J236,0)</f>
        <v>0</v>
      </c>
      <c r="BF236" s="136">
        <f>IF(N236="snížená",J236,0)</f>
        <v>0</v>
      </c>
      <c r="BG236" s="136">
        <f>IF(N236="zákl. přenesená",J236,0)</f>
        <v>0</v>
      </c>
      <c r="BH236" s="136">
        <f>IF(N236="sníž. přenesená",J236,0)</f>
        <v>0</v>
      </c>
      <c r="BI236" s="136">
        <f>IF(N236="nulová",J236,0)</f>
        <v>0</v>
      </c>
      <c r="BJ236" s="15" t="s">
        <v>6</v>
      </c>
      <c r="BK236" s="136">
        <f>ROUND(I236*H236,0)</f>
        <v>0</v>
      </c>
      <c r="BL236" s="15" t="s">
        <v>164</v>
      </c>
      <c r="BM236" s="135" t="s">
        <v>2107</v>
      </c>
    </row>
    <row r="237" spans="2:65" s="11" customFormat="1">
      <c r="B237" s="144"/>
      <c r="D237" s="138" t="s">
        <v>166</v>
      </c>
      <c r="E237" s="145" t="s">
        <v>1</v>
      </c>
      <c r="F237" s="146" t="s">
        <v>208</v>
      </c>
      <c r="H237" s="147">
        <v>2</v>
      </c>
      <c r="I237" s="148"/>
      <c r="L237" s="144"/>
      <c r="M237" s="149"/>
      <c r="T237" s="150"/>
      <c r="AT237" s="145" t="s">
        <v>166</v>
      </c>
      <c r="AU237" s="145" t="s">
        <v>6</v>
      </c>
      <c r="AV237" s="11" t="s">
        <v>85</v>
      </c>
      <c r="AW237" s="11" t="s">
        <v>31</v>
      </c>
      <c r="AX237" s="11" t="s">
        <v>6</v>
      </c>
      <c r="AY237" s="145" t="s">
        <v>159</v>
      </c>
    </row>
    <row r="238" spans="2:65" s="1" customFormat="1" ht="16.5" customHeight="1">
      <c r="B238" s="122"/>
      <c r="C238" s="123" t="s">
        <v>418</v>
      </c>
      <c r="D238" s="123" t="s">
        <v>160</v>
      </c>
      <c r="E238" s="124" t="s">
        <v>2108</v>
      </c>
      <c r="F238" s="125" t="s">
        <v>2109</v>
      </c>
      <c r="G238" s="126" t="s">
        <v>163</v>
      </c>
      <c r="H238" s="127">
        <v>1</v>
      </c>
      <c r="I238" s="128"/>
      <c r="J238" s="129">
        <f>ROUND(I238*H238,0)</f>
        <v>0</v>
      </c>
      <c r="K238" s="130"/>
      <c r="L238" s="29"/>
      <c r="M238" s="131" t="s">
        <v>1</v>
      </c>
      <c r="N238" s="132" t="s">
        <v>41</v>
      </c>
      <c r="P238" s="133">
        <f>O238*H238</f>
        <v>0</v>
      </c>
      <c r="Q238" s="133">
        <v>0</v>
      </c>
      <c r="R238" s="133">
        <f>Q238*H238</f>
        <v>0</v>
      </c>
      <c r="S238" s="133">
        <v>0</v>
      </c>
      <c r="T238" s="134">
        <f>S238*H238</f>
        <v>0</v>
      </c>
      <c r="AR238" s="135" t="s">
        <v>164</v>
      </c>
      <c r="AT238" s="135" t="s">
        <v>160</v>
      </c>
      <c r="AU238" s="135" t="s">
        <v>6</v>
      </c>
      <c r="AY238" s="15" t="s">
        <v>159</v>
      </c>
      <c r="BE238" s="136">
        <f>IF(N238="základní",J238,0)</f>
        <v>0</v>
      </c>
      <c r="BF238" s="136">
        <f>IF(N238="snížená",J238,0)</f>
        <v>0</v>
      </c>
      <c r="BG238" s="136">
        <f>IF(N238="zákl. přenesená",J238,0)</f>
        <v>0</v>
      </c>
      <c r="BH238" s="136">
        <f>IF(N238="sníž. přenesená",J238,0)</f>
        <v>0</v>
      </c>
      <c r="BI238" s="136">
        <f>IF(N238="nulová",J238,0)</f>
        <v>0</v>
      </c>
      <c r="BJ238" s="15" t="s">
        <v>6</v>
      </c>
      <c r="BK238" s="136">
        <f>ROUND(I238*H238,0)</f>
        <v>0</v>
      </c>
      <c r="BL238" s="15" t="s">
        <v>164</v>
      </c>
      <c r="BM238" s="135" t="s">
        <v>2110</v>
      </c>
    </row>
    <row r="239" spans="2:65" s="11" customFormat="1">
      <c r="B239" s="144"/>
      <c r="D239" s="138" t="s">
        <v>166</v>
      </c>
      <c r="E239" s="145" t="s">
        <v>1</v>
      </c>
      <c r="F239" s="146" t="s">
        <v>186</v>
      </c>
      <c r="H239" s="147">
        <v>1</v>
      </c>
      <c r="I239" s="148"/>
      <c r="L239" s="144"/>
      <c r="M239" s="149"/>
      <c r="T239" s="150"/>
      <c r="AT239" s="145" t="s">
        <v>166</v>
      </c>
      <c r="AU239" s="145" t="s">
        <v>6</v>
      </c>
      <c r="AV239" s="11" t="s">
        <v>85</v>
      </c>
      <c r="AW239" s="11" t="s">
        <v>31</v>
      </c>
      <c r="AX239" s="11" t="s">
        <v>6</v>
      </c>
      <c r="AY239" s="145" t="s">
        <v>159</v>
      </c>
    </row>
    <row r="240" spans="2:65" s="1" customFormat="1" ht="16.5" customHeight="1">
      <c r="B240" s="122"/>
      <c r="C240" s="123" t="s">
        <v>425</v>
      </c>
      <c r="D240" s="123" t="s">
        <v>160</v>
      </c>
      <c r="E240" s="124" t="s">
        <v>2111</v>
      </c>
      <c r="F240" s="125" t="s">
        <v>2112</v>
      </c>
      <c r="G240" s="126" t="s">
        <v>163</v>
      </c>
      <c r="H240" s="127">
        <v>4</v>
      </c>
      <c r="I240" s="128"/>
      <c r="J240" s="129">
        <f>ROUND(I240*H240,0)</f>
        <v>0</v>
      </c>
      <c r="K240" s="130"/>
      <c r="L240" s="29"/>
      <c r="M240" s="131" t="s">
        <v>1</v>
      </c>
      <c r="N240" s="132" t="s">
        <v>41</v>
      </c>
      <c r="P240" s="133">
        <f>O240*H240</f>
        <v>0</v>
      </c>
      <c r="Q240" s="133">
        <v>0</v>
      </c>
      <c r="R240" s="133">
        <f>Q240*H240</f>
        <v>0</v>
      </c>
      <c r="S240" s="133">
        <v>0</v>
      </c>
      <c r="T240" s="134">
        <f>S240*H240</f>
        <v>0</v>
      </c>
      <c r="AR240" s="135" t="s">
        <v>164</v>
      </c>
      <c r="AT240" s="135" t="s">
        <v>160</v>
      </c>
      <c r="AU240" s="135" t="s">
        <v>6</v>
      </c>
      <c r="AY240" s="15" t="s">
        <v>159</v>
      </c>
      <c r="BE240" s="136">
        <f>IF(N240="základní",J240,0)</f>
        <v>0</v>
      </c>
      <c r="BF240" s="136">
        <f>IF(N240="snížená",J240,0)</f>
        <v>0</v>
      </c>
      <c r="BG240" s="136">
        <f>IF(N240="zákl. přenesená",J240,0)</f>
        <v>0</v>
      </c>
      <c r="BH240" s="136">
        <f>IF(N240="sníž. přenesená",J240,0)</f>
        <v>0</v>
      </c>
      <c r="BI240" s="136">
        <f>IF(N240="nulová",J240,0)</f>
        <v>0</v>
      </c>
      <c r="BJ240" s="15" t="s">
        <v>6</v>
      </c>
      <c r="BK240" s="136">
        <f>ROUND(I240*H240,0)</f>
        <v>0</v>
      </c>
      <c r="BL240" s="15" t="s">
        <v>164</v>
      </c>
      <c r="BM240" s="135" t="s">
        <v>2113</v>
      </c>
    </row>
    <row r="241" spans="2:65" s="11" customFormat="1">
      <c r="B241" s="144"/>
      <c r="D241" s="138" t="s">
        <v>166</v>
      </c>
      <c r="E241" s="145" t="s">
        <v>1</v>
      </c>
      <c r="F241" s="146" t="s">
        <v>231</v>
      </c>
      <c r="H241" s="147">
        <v>4</v>
      </c>
      <c r="I241" s="148"/>
      <c r="L241" s="144"/>
      <c r="M241" s="149"/>
      <c r="T241" s="150"/>
      <c r="AT241" s="145" t="s">
        <v>166</v>
      </c>
      <c r="AU241" s="145" t="s">
        <v>6</v>
      </c>
      <c r="AV241" s="11" t="s">
        <v>85</v>
      </c>
      <c r="AW241" s="11" t="s">
        <v>31</v>
      </c>
      <c r="AX241" s="11" t="s">
        <v>6</v>
      </c>
      <c r="AY241" s="145" t="s">
        <v>159</v>
      </c>
    </row>
    <row r="242" spans="2:65" s="9" customFormat="1" ht="25.9" customHeight="1">
      <c r="B242" s="112"/>
      <c r="D242" s="113" t="s">
        <v>75</v>
      </c>
      <c r="E242" s="114" t="s">
        <v>544</v>
      </c>
      <c r="F242" s="114" t="s">
        <v>2114</v>
      </c>
      <c r="I242" s="115"/>
      <c r="J242" s="116">
        <f>BK242</f>
        <v>0</v>
      </c>
      <c r="L242" s="112"/>
      <c r="M242" s="117"/>
      <c r="P242" s="118">
        <f>SUM(P243:P260)</f>
        <v>0</v>
      </c>
      <c r="R242" s="118">
        <f>SUM(R243:R260)</f>
        <v>0</v>
      </c>
      <c r="T242" s="119">
        <f>SUM(T243:T260)</f>
        <v>0</v>
      </c>
      <c r="AR242" s="113" t="s">
        <v>6</v>
      </c>
      <c r="AT242" s="120" t="s">
        <v>75</v>
      </c>
      <c r="AU242" s="120" t="s">
        <v>76</v>
      </c>
      <c r="AY242" s="113" t="s">
        <v>159</v>
      </c>
      <c r="BK242" s="121">
        <f>SUM(BK243:BK260)</f>
        <v>0</v>
      </c>
    </row>
    <row r="243" spans="2:65" s="1" customFormat="1" ht="16.5" customHeight="1">
      <c r="B243" s="122"/>
      <c r="C243" s="123" t="s">
        <v>430</v>
      </c>
      <c r="D243" s="123" t="s">
        <v>160</v>
      </c>
      <c r="E243" s="124" t="s">
        <v>2115</v>
      </c>
      <c r="F243" s="125" t="s">
        <v>2116</v>
      </c>
      <c r="G243" s="126" t="s">
        <v>163</v>
      </c>
      <c r="H243" s="127">
        <v>5</v>
      </c>
      <c r="I243" s="128"/>
      <c r="J243" s="129">
        <f>ROUND(I243*H243,0)</f>
        <v>0</v>
      </c>
      <c r="K243" s="130"/>
      <c r="L243" s="29"/>
      <c r="M243" s="131" t="s">
        <v>1</v>
      </c>
      <c r="N243" s="132" t="s">
        <v>41</v>
      </c>
      <c r="P243" s="133">
        <f>O243*H243</f>
        <v>0</v>
      </c>
      <c r="Q243" s="133">
        <v>0</v>
      </c>
      <c r="R243" s="133">
        <f>Q243*H243</f>
        <v>0</v>
      </c>
      <c r="S243" s="133">
        <v>0</v>
      </c>
      <c r="T243" s="134">
        <f>S243*H243</f>
        <v>0</v>
      </c>
      <c r="AR243" s="135" t="s">
        <v>164</v>
      </c>
      <c r="AT243" s="135" t="s">
        <v>160</v>
      </c>
      <c r="AU243" s="135" t="s">
        <v>6</v>
      </c>
      <c r="AY243" s="15" t="s">
        <v>159</v>
      </c>
      <c r="BE243" s="136">
        <f>IF(N243="základní",J243,0)</f>
        <v>0</v>
      </c>
      <c r="BF243" s="136">
        <f>IF(N243="snížená",J243,0)</f>
        <v>0</v>
      </c>
      <c r="BG243" s="136">
        <f>IF(N243="zákl. přenesená",J243,0)</f>
        <v>0</v>
      </c>
      <c r="BH243" s="136">
        <f>IF(N243="sníž. přenesená",J243,0)</f>
        <v>0</v>
      </c>
      <c r="BI243" s="136">
        <f>IF(N243="nulová",J243,0)</f>
        <v>0</v>
      </c>
      <c r="BJ243" s="15" t="s">
        <v>6</v>
      </c>
      <c r="BK243" s="136">
        <f>ROUND(I243*H243,0)</f>
        <v>0</v>
      </c>
      <c r="BL243" s="15" t="s">
        <v>164</v>
      </c>
      <c r="BM243" s="135" t="s">
        <v>2117</v>
      </c>
    </row>
    <row r="244" spans="2:65" s="11" customFormat="1">
      <c r="B244" s="144"/>
      <c r="D244" s="138" t="s">
        <v>166</v>
      </c>
      <c r="E244" s="145" t="s">
        <v>1</v>
      </c>
      <c r="F244" s="146" t="s">
        <v>175</v>
      </c>
      <c r="H244" s="147">
        <v>5</v>
      </c>
      <c r="I244" s="148"/>
      <c r="L244" s="144"/>
      <c r="M244" s="149"/>
      <c r="T244" s="150"/>
      <c r="AT244" s="145" t="s">
        <v>166</v>
      </c>
      <c r="AU244" s="145" t="s">
        <v>6</v>
      </c>
      <c r="AV244" s="11" t="s">
        <v>85</v>
      </c>
      <c r="AW244" s="11" t="s">
        <v>31</v>
      </c>
      <c r="AX244" s="11" t="s">
        <v>6</v>
      </c>
      <c r="AY244" s="145" t="s">
        <v>159</v>
      </c>
    </row>
    <row r="245" spans="2:65" s="1" customFormat="1" ht="16.5" customHeight="1">
      <c r="B245" s="122"/>
      <c r="C245" s="123" t="s">
        <v>440</v>
      </c>
      <c r="D245" s="123" t="s">
        <v>160</v>
      </c>
      <c r="E245" s="124" t="s">
        <v>2118</v>
      </c>
      <c r="F245" s="125" t="s">
        <v>2119</v>
      </c>
      <c r="G245" s="126" t="s">
        <v>1179</v>
      </c>
      <c r="H245" s="127">
        <v>7</v>
      </c>
      <c r="I245" s="128"/>
      <c r="J245" s="129">
        <f>ROUND(I245*H245,0)</f>
        <v>0</v>
      </c>
      <c r="K245" s="130"/>
      <c r="L245" s="29"/>
      <c r="M245" s="131" t="s">
        <v>1</v>
      </c>
      <c r="N245" s="132" t="s">
        <v>41</v>
      </c>
      <c r="P245" s="133">
        <f>O245*H245</f>
        <v>0</v>
      </c>
      <c r="Q245" s="133">
        <v>0</v>
      </c>
      <c r="R245" s="133">
        <f>Q245*H245</f>
        <v>0</v>
      </c>
      <c r="S245" s="133">
        <v>0</v>
      </c>
      <c r="T245" s="134">
        <f>S245*H245</f>
        <v>0</v>
      </c>
      <c r="AR245" s="135" t="s">
        <v>164</v>
      </c>
      <c r="AT245" s="135" t="s">
        <v>160</v>
      </c>
      <c r="AU245" s="135" t="s">
        <v>6</v>
      </c>
      <c r="AY245" s="15" t="s">
        <v>159</v>
      </c>
      <c r="BE245" s="136">
        <f>IF(N245="základní",J245,0)</f>
        <v>0</v>
      </c>
      <c r="BF245" s="136">
        <f>IF(N245="snížená",J245,0)</f>
        <v>0</v>
      </c>
      <c r="BG245" s="136">
        <f>IF(N245="zákl. přenesená",J245,0)</f>
        <v>0</v>
      </c>
      <c r="BH245" s="136">
        <f>IF(N245="sníž. přenesená",J245,0)</f>
        <v>0</v>
      </c>
      <c r="BI245" s="136">
        <f>IF(N245="nulová",J245,0)</f>
        <v>0</v>
      </c>
      <c r="BJ245" s="15" t="s">
        <v>6</v>
      </c>
      <c r="BK245" s="136">
        <f>ROUND(I245*H245,0)</f>
        <v>0</v>
      </c>
      <c r="BL245" s="15" t="s">
        <v>164</v>
      </c>
      <c r="BM245" s="135" t="s">
        <v>2120</v>
      </c>
    </row>
    <row r="246" spans="2:65" s="11" customFormat="1">
      <c r="B246" s="144"/>
      <c r="D246" s="138" t="s">
        <v>166</v>
      </c>
      <c r="E246" s="145" t="s">
        <v>1</v>
      </c>
      <c r="F246" s="146" t="s">
        <v>170</v>
      </c>
      <c r="H246" s="147">
        <v>7</v>
      </c>
      <c r="I246" s="148"/>
      <c r="L246" s="144"/>
      <c r="M246" s="149"/>
      <c r="T246" s="150"/>
      <c r="AT246" s="145" t="s">
        <v>166</v>
      </c>
      <c r="AU246" s="145" t="s">
        <v>6</v>
      </c>
      <c r="AV246" s="11" t="s">
        <v>85</v>
      </c>
      <c r="AW246" s="11" t="s">
        <v>31</v>
      </c>
      <c r="AX246" s="11" t="s">
        <v>6</v>
      </c>
      <c r="AY246" s="145" t="s">
        <v>159</v>
      </c>
    </row>
    <row r="247" spans="2:65" s="1" customFormat="1" ht="16.5" customHeight="1">
      <c r="B247" s="122"/>
      <c r="C247" s="123" t="s">
        <v>445</v>
      </c>
      <c r="D247" s="123" t="s">
        <v>160</v>
      </c>
      <c r="E247" s="124" t="s">
        <v>2121</v>
      </c>
      <c r="F247" s="125" t="s">
        <v>2122</v>
      </c>
      <c r="G247" s="126" t="s">
        <v>1179</v>
      </c>
      <c r="H247" s="127">
        <v>4.5</v>
      </c>
      <c r="I247" s="128"/>
      <c r="J247" s="129">
        <f>ROUND(I247*H247,0)</f>
        <v>0</v>
      </c>
      <c r="K247" s="130"/>
      <c r="L247" s="29"/>
      <c r="M247" s="131" t="s">
        <v>1</v>
      </c>
      <c r="N247" s="132" t="s">
        <v>41</v>
      </c>
      <c r="P247" s="133">
        <f>O247*H247</f>
        <v>0</v>
      </c>
      <c r="Q247" s="133">
        <v>0</v>
      </c>
      <c r="R247" s="133">
        <f>Q247*H247</f>
        <v>0</v>
      </c>
      <c r="S247" s="133">
        <v>0</v>
      </c>
      <c r="T247" s="134">
        <f>S247*H247</f>
        <v>0</v>
      </c>
      <c r="AR247" s="135" t="s">
        <v>164</v>
      </c>
      <c r="AT247" s="135" t="s">
        <v>160</v>
      </c>
      <c r="AU247" s="135" t="s">
        <v>6</v>
      </c>
      <c r="AY247" s="15" t="s">
        <v>159</v>
      </c>
      <c r="BE247" s="136">
        <f>IF(N247="základní",J247,0)</f>
        <v>0</v>
      </c>
      <c r="BF247" s="136">
        <f>IF(N247="snížená",J247,0)</f>
        <v>0</v>
      </c>
      <c r="BG247" s="136">
        <f>IF(N247="zákl. přenesená",J247,0)</f>
        <v>0</v>
      </c>
      <c r="BH247" s="136">
        <f>IF(N247="sníž. přenesená",J247,0)</f>
        <v>0</v>
      </c>
      <c r="BI247" s="136">
        <f>IF(N247="nulová",J247,0)</f>
        <v>0</v>
      </c>
      <c r="BJ247" s="15" t="s">
        <v>6</v>
      </c>
      <c r="BK247" s="136">
        <f>ROUND(I247*H247,0)</f>
        <v>0</v>
      </c>
      <c r="BL247" s="15" t="s">
        <v>164</v>
      </c>
      <c r="BM247" s="135" t="s">
        <v>2123</v>
      </c>
    </row>
    <row r="248" spans="2:65" s="11" customFormat="1">
      <c r="B248" s="144"/>
      <c r="D248" s="138" t="s">
        <v>166</v>
      </c>
      <c r="E248" s="145" t="s">
        <v>1</v>
      </c>
      <c r="F248" s="146" t="s">
        <v>2124</v>
      </c>
      <c r="H248" s="147">
        <v>4.5</v>
      </c>
      <c r="I248" s="148"/>
      <c r="L248" s="144"/>
      <c r="M248" s="149"/>
      <c r="T248" s="150"/>
      <c r="AT248" s="145" t="s">
        <v>166</v>
      </c>
      <c r="AU248" s="145" t="s">
        <v>6</v>
      </c>
      <c r="AV248" s="11" t="s">
        <v>85</v>
      </c>
      <c r="AW248" s="11" t="s">
        <v>31</v>
      </c>
      <c r="AX248" s="11" t="s">
        <v>6</v>
      </c>
      <c r="AY248" s="145" t="s">
        <v>159</v>
      </c>
    </row>
    <row r="249" spans="2:65" s="1" customFormat="1" ht="16.5" customHeight="1">
      <c r="B249" s="122"/>
      <c r="C249" s="123" t="s">
        <v>455</v>
      </c>
      <c r="D249" s="123" t="s">
        <v>160</v>
      </c>
      <c r="E249" s="124" t="s">
        <v>2125</v>
      </c>
      <c r="F249" s="125" t="s">
        <v>2126</v>
      </c>
      <c r="G249" s="126" t="s">
        <v>163</v>
      </c>
      <c r="H249" s="127">
        <v>1</v>
      </c>
      <c r="I249" s="128"/>
      <c r="J249" s="129">
        <f>ROUND(I249*H249,0)</f>
        <v>0</v>
      </c>
      <c r="K249" s="130"/>
      <c r="L249" s="29"/>
      <c r="M249" s="131" t="s">
        <v>1</v>
      </c>
      <c r="N249" s="132" t="s">
        <v>41</v>
      </c>
      <c r="P249" s="133">
        <f>O249*H249</f>
        <v>0</v>
      </c>
      <c r="Q249" s="133">
        <v>0</v>
      </c>
      <c r="R249" s="133">
        <f>Q249*H249</f>
        <v>0</v>
      </c>
      <c r="S249" s="133">
        <v>0</v>
      </c>
      <c r="T249" s="134">
        <f>S249*H249</f>
        <v>0</v>
      </c>
      <c r="AR249" s="135" t="s">
        <v>164</v>
      </c>
      <c r="AT249" s="135" t="s">
        <v>160</v>
      </c>
      <c r="AU249" s="135" t="s">
        <v>6</v>
      </c>
      <c r="AY249" s="15" t="s">
        <v>159</v>
      </c>
      <c r="BE249" s="136">
        <f>IF(N249="základní",J249,0)</f>
        <v>0</v>
      </c>
      <c r="BF249" s="136">
        <f>IF(N249="snížená",J249,0)</f>
        <v>0</v>
      </c>
      <c r="BG249" s="136">
        <f>IF(N249="zákl. přenesená",J249,0)</f>
        <v>0</v>
      </c>
      <c r="BH249" s="136">
        <f>IF(N249="sníž. přenesená",J249,0)</f>
        <v>0</v>
      </c>
      <c r="BI249" s="136">
        <f>IF(N249="nulová",J249,0)</f>
        <v>0</v>
      </c>
      <c r="BJ249" s="15" t="s">
        <v>6</v>
      </c>
      <c r="BK249" s="136">
        <f>ROUND(I249*H249,0)</f>
        <v>0</v>
      </c>
      <c r="BL249" s="15" t="s">
        <v>164</v>
      </c>
      <c r="BM249" s="135" t="s">
        <v>2127</v>
      </c>
    </row>
    <row r="250" spans="2:65" s="11" customFormat="1">
      <c r="B250" s="144"/>
      <c r="D250" s="138" t="s">
        <v>166</v>
      </c>
      <c r="E250" s="145" t="s">
        <v>1</v>
      </c>
      <c r="F250" s="146" t="s">
        <v>186</v>
      </c>
      <c r="H250" s="147">
        <v>1</v>
      </c>
      <c r="I250" s="148"/>
      <c r="L250" s="144"/>
      <c r="M250" s="149"/>
      <c r="T250" s="150"/>
      <c r="AT250" s="145" t="s">
        <v>166</v>
      </c>
      <c r="AU250" s="145" t="s">
        <v>6</v>
      </c>
      <c r="AV250" s="11" t="s">
        <v>85</v>
      </c>
      <c r="AW250" s="11" t="s">
        <v>31</v>
      </c>
      <c r="AX250" s="11" t="s">
        <v>6</v>
      </c>
      <c r="AY250" s="145" t="s">
        <v>159</v>
      </c>
    </row>
    <row r="251" spans="2:65" s="1" customFormat="1" ht="16.5" customHeight="1">
      <c r="B251" s="122"/>
      <c r="C251" s="123" t="s">
        <v>461</v>
      </c>
      <c r="D251" s="123" t="s">
        <v>160</v>
      </c>
      <c r="E251" s="124" t="s">
        <v>2128</v>
      </c>
      <c r="F251" s="125" t="s">
        <v>2129</v>
      </c>
      <c r="G251" s="126" t="s">
        <v>163</v>
      </c>
      <c r="H251" s="127">
        <v>2</v>
      </c>
      <c r="I251" s="128"/>
      <c r="J251" s="129">
        <f>ROUND(I251*H251,0)</f>
        <v>0</v>
      </c>
      <c r="K251" s="130"/>
      <c r="L251" s="29"/>
      <c r="M251" s="131" t="s">
        <v>1</v>
      </c>
      <c r="N251" s="132" t="s">
        <v>41</v>
      </c>
      <c r="P251" s="133">
        <f>O251*H251</f>
        <v>0</v>
      </c>
      <c r="Q251" s="133">
        <v>0</v>
      </c>
      <c r="R251" s="133">
        <f>Q251*H251</f>
        <v>0</v>
      </c>
      <c r="S251" s="133">
        <v>0</v>
      </c>
      <c r="T251" s="134">
        <f>S251*H251</f>
        <v>0</v>
      </c>
      <c r="AR251" s="135" t="s">
        <v>164</v>
      </c>
      <c r="AT251" s="135" t="s">
        <v>160</v>
      </c>
      <c r="AU251" s="135" t="s">
        <v>6</v>
      </c>
      <c r="AY251" s="15" t="s">
        <v>159</v>
      </c>
      <c r="BE251" s="136">
        <f>IF(N251="základní",J251,0)</f>
        <v>0</v>
      </c>
      <c r="BF251" s="136">
        <f>IF(N251="snížená",J251,0)</f>
        <v>0</v>
      </c>
      <c r="BG251" s="136">
        <f>IF(N251="zákl. přenesená",J251,0)</f>
        <v>0</v>
      </c>
      <c r="BH251" s="136">
        <f>IF(N251="sníž. přenesená",J251,0)</f>
        <v>0</v>
      </c>
      <c r="BI251" s="136">
        <f>IF(N251="nulová",J251,0)</f>
        <v>0</v>
      </c>
      <c r="BJ251" s="15" t="s">
        <v>6</v>
      </c>
      <c r="BK251" s="136">
        <f>ROUND(I251*H251,0)</f>
        <v>0</v>
      </c>
      <c r="BL251" s="15" t="s">
        <v>164</v>
      </c>
      <c r="BM251" s="135" t="s">
        <v>2130</v>
      </c>
    </row>
    <row r="252" spans="2:65" s="11" customFormat="1">
      <c r="B252" s="144"/>
      <c r="D252" s="138" t="s">
        <v>166</v>
      </c>
      <c r="E252" s="145" t="s">
        <v>1</v>
      </c>
      <c r="F252" s="146" t="s">
        <v>208</v>
      </c>
      <c r="H252" s="147">
        <v>2</v>
      </c>
      <c r="I252" s="148"/>
      <c r="L252" s="144"/>
      <c r="M252" s="149"/>
      <c r="T252" s="150"/>
      <c r="AT252" s="145" t="s">
        <v>166</v>
      </c>
      <c r="AU252" s="145" t="s">
        <v>6</v>
      </c>
      <c r="AV252" s="11" t="s">
        <v>85</v>
      </c>
      <c r="AW252" s="11" t="s">
        <v>31</v>
      </c>
      <c r="AX252" s="11" t="s">
        <v>6</v>
      </c>
      <c r="AY252" s="145" t="s">
        <v>159</v>
      </c>
    </row>
    <row r="253" spans="2:65" s="1" customFormat="1" ht="16.5" customHeight="1">
      <c r="B253" s="122"/>
      <c r="C253" s="123" t="s">
        <v>465</v>
      </c>
      <c r="D253" s="123" t="s">
        <v>160</v>
      </c>
      <c r="E253" s="124" t="s">
        <v>2131</v>
      </c>
      <c r="F253" s="125" t="s">
        <v>2132</v>
      </c>
      <c r="G253" s="126" t="s">
        <v>163</v>
      </c>
      <c r="H253" s="127">
        <v>12</v>
      </c>
      <c r="I253" s="128"/>
      <c r="J253" s="129">
        <f>ROUND(I253*H253,0)</f>
        <v>0</v>
      </c>
      <c r="K253" s="130"/>
      <c r="L253" s="29"/>
      <c r="M253" s="131" t="s">
        <v>1</v>
      </c>
      <c r="N253" s="132" t="s">
        <v>41</v>
      </c>
      <c r="P253" s="133">
        <f>O253*H253</f>
        <v>0</v>
      </c>
      <c r="Q253" s="133">
        <v>0</v>
      </c>
      <c r="R253" s="133">
        <f>Q253*H253</f>
        <v>0</v>
      </c>
      <c r="S253" s="133">
        <v>0</v>
      </c>
      <c r="T253" s="134">
        <f>S253*H253</f>
        <v>0</v>
      </c>
      <c r="AR253" s="135" t="s">
        <v>164</v>
      </c>
      <c r="AT253" s="135" t="s">
        <v>160</v>
      </c>
      <c r="AU253" s="135" t="s">
        <v>6</v>
      </c>
      <c r="AY253" s="15" t="s">
        <v>159</v>
      </c>
      <c r="BE253" s="136">
        <f>IF(N253="základní",J253,0)</f>
        <v>0</v>
      </c>
      <c r="BF253" s="136">
        <f>IF(N253="snížená",J253,0)</f>
        <v>0</v>
      </c>
      <c r="BG253" s="136">
        <f>IF(N253="zákl. přenesená",J253,0)</f>
        <v>0</v>
      </c>
      <c r="BH253" s="136">
        <f>IF(N253="sníž. přenesená",J253,0)</f>
        <v>0</v>
      </c>
      <c r="BI253" s="136">
        <f>IF(N253="nulová",J253,0)</f>
        <v>0</v>
      </c>
      <c r="BJ253" s="15" t="s">
        <v>6</v>
      </c>
      <c r="BK253" s="136">
        <f>ROUND(I253*H253,0)</f>
        <v>0</v>
      </c>
      <c r="BL253" s="15" t="s">
        <v>164</v>
      </c>
      <c r="BM253" s="135" t="s">
        <v>2133</v>
      </c>
    </row>
    <row r="254" spans="2:65" s="11" customFormat="1">
      <c r="B254" s="144"/>
      <c r="D254" s="138" t="s">
        <v>166</v>
      </c>
      <c r="E254" s="145" t="s">
        <v>1</v>
      </c>
      <c r="F254" s="146" t="s">
        <v>1362</v>
      </c>
      <c r="H254" s="147">
        <v>12</v>
      </c>
      <c r="I254" s="148"/>
      <c r="L254" s="144"/>
      <c r="M254" s="149"/>
      <c r="T254" s="150"/>
      <c r="AT254" s="145" t="s">
        <v>166</v>
      </c>
      <c r="AU254" s="145" t="s">
        <v>6</v>
      </c>
      <c r="AV254" s="11" t="s">
        <v>85</v>
      </c>
      <c r="AW254" s="11" t="s">
        <v>31</v>
      </c>
      <c r="AX254" s="11" t="s">
        <v>6</v>
      </c>
      <c r="AY254" s="145" t="s">
        <v>159</v>
      </c>
    </row>
    <row r="255" spans="2:65" s="1" customFormat="1" ht="16.5" customHeight="1">
      <c r="B255" s="122"/>
      <c r="C255" s="123" t="s">
        <v>470</v>
      </c>
      <c r="D255" s="123" t="s">
        <v>160</v>
      </c>
      <c r="E255" s="124" t="s">
        <v>2134</v>
      </c>
      <c r="F255" s="125" t="s">
        <v>2135</v>
      </c>
      <c r="G255" s="126" t="s">
        <v>163</v>
      </c>
      <c r="H255" s="127">
        <v>4</v>
      </c>
      <c r="I255" s="128"/>
      <c r="J255" s="129">
        <f>ROUND(I255*H255,0)</f>
        <v>0</v>
      </c>
      <c r="K255" s="130"/>
      <c r="L255" s="29"/>
      <c r="M255" s="131" t="s">
        <v>1</v>
      </c>
      <c r="N255" s="132" t="s">
        <v>41</v>
      </c>
      <c r="P255" s="133">
        <f>O255*H255</f>
        <v>0</v>
      </c>
      <c r="Q255" s="133">
        <v>0</v>
      </c>
      <c r="R255" s="133">
        <f>Q255*H255</f>
        <v>0</v>
      </c>
      <c r="S255" s="133">
        <v>0</v>
      </c>
      <c r="T255" s="134">
        <f>S255*H255</f>
        <v>0</v>
      </c>
      <c r="AR255" s="135" t="s">
        <v>164</v>
      </c>
      <c r="AT255" s="135" t="s">
        <v>160</v>
      </c>
      <c r="AU255" s="135" t="s">
        <v>6</v>
      </c>
      <c r="AY255" s="15" t="s">
        <v>159</v>
      </c>
      <c r="BE255" s="136">
        <f>IF(N255="základní",J255,0)</f>
        <v>0</v>
      </c>
      <c r="BF255" s="136">
        <f>IF(N255="snížená",J255,0)</f>
        <v>0</v>
      </c>
      <c r="BG255" s="136">
        <f>IF(N255="zákl. přenesená",J255,0)</f>
        <v>0</v>
      </c>
      <c r="BH255" s="136">
        <f>IF(N255="sníž. přenesená",J255,0)</f>
        <v>0</v>
      </c>
      <c r="BI255" s="136">
        <f>IF(N255="nulová",J255,0)</f>
        <v>0</v>
      </c>
      <c r="BJ255" s="15" t="s">
        <v>6</v>
      </c>
      <c r="BK255" s="136">
        <f>ROUND(I255*H255,0)</f>
        <v>0</v>
      </c>
      <c r="BL255" s="15" t="s">
        <v>164</v>
      </c>
      <c r="BM255" s="135" t="s">
        <v>2136</v>
      </c>
    </row>
    <row r="256" spans="2:65" s="11" customFormat="1">
      <c r="B256" s="144"/>
      <c r="D256" s="138" t="s">
        <v>166</v>
      </c>
      <c r="E256" s="145" t="s">
        <v>1</v>
      </c>
      <c r="F256" s="146" t="s">
        <v>231</v>
      </c>
      <c r="H256" s="147">
        <v>4</v>
      </c>
      <c r="I256" s="148"/>
      <c r="L256" s="144"/>
      <c r="M256" s="149"/>
      <c r="T256" s="150"/>
      <c r="AT256" s="145" t="s">
        <v>166</v>
      </c>
      <c r="AU256" s="145" t="s">
        <v>6</v>
      </c>
      <c r="AV256" s="11" t="s">
        <v>85</v>
      </c>
      <c r="AW256" s="11" t="s">
        <v>31</v>
      </c>
      <c r="AX256" s="11" t="s">
        <v>6</v>
      </c>
      <c r="AY256" s="145" t="s">
        <v>159</v>
      </c>
    </row>
    <row r="257" spans="2:65" s="1" customFormat="1" ht="16.5" customHeight="1">
      <c r="B257" s="122"/>
      <c r="C257" s="123" t="s">
        <v>475</v>
      </c>
      <c r="D257" s="123" t="s">
        <v>160</v>
      </c>
      <c r="E257" s="124" t="s">
        <v>2137</v>
      </c>
      <c r="F257" s="125" t="s">
        <v>2138</v>
      </c>
      <c r="G257" s="126" t="s">
        <v>163</v>
      </c>
      <c r="H257" s="127">
        <v>5</v>
      </c>
      <c r="I257" s="128"/>
      <c r="J257" s="129">
        <f>ROUND(I257*H257,0)</f>
        <v>0</v>
      </c>
      <c r="K257" s="130"/>
      <c r="L257" s="29"/>
      <c r="M257" s="131" t="s">
        <v>1</v>
      </c>
      <c r="N257" s="132" t="s">
        <v>41</v>
      </c>
      <c r="P257" s="133">
        <f>O257*H257</f>
        <v>0</v>
      </c>
      <c r="Q257" s="133">
        <v>0</v>
      </c>
      <c r="R257" s="133">
        <f>Q257*H257</f>
        <v>0</v>
      </c>
      <c r="S257" s="133">
        <v>0</v>
      </c>
      <c r="T257" s="134">
        <f>S257*H257</f>
        <v>0</v>
      </c>
      <c r="AR257" s="135" t="s">
        <v>164</v>
      </c>
      <c r="AT257" s="135" t="s">
        <v>160</v>
      </c>
      <c r="AU257" s="135" t="s">
        <v>6</v>
      </c>
      <c r="AY257" s="15" t="s">
        <v>159</v>
      </c>
      <c r="BE257" s="136">
        <f>IF(N257="základní",J257,0)</f>
        <v>0</v>
      </c>
      <c r="BF257" s="136">
        <f>IF(N257="snížená",J257,0)</f>
        <v>0</v>
      </c>
      <c r="BG257" s="136">
        <f>IF(N257="zákl. přenesená",J257,0)</f>
        <v>0</v>
      </c>
      <c r="BH257" s="136">
        <f>IF(N257="sníž. přenesená",J257,0)</f>
        <v>0</v>
      </c>
      <c r="BI257" s="136">
        <f>IF(N257="nulová",J257,0)</f>
        <v>0</v>
      </c>
      <c r="BJ257" s="15" t="s">
        <v>6</v>
      </c>
      <c r="BK257" s="136">
        <f>ROUND(I257*H257,0)</f>
        <v>0</v>
      </c>
      <c r="BL257" s="15" t="s">
        <v>164</v>
      </c>
      <c r="BM257" s="135" t="s">
        <v>2139</v>
      </c>
    </row>
    <row r="258" spans="2:65" s="11" customFormat="1">
      <c r="B258" s="144"/>
      <c r="D258" s="138" t="s">
        <v>166</v>
      </c>
      <c r="E258" s="145" t="s">
        <v>1</v>
      </c>
      <c r="F258" s="146" t="s">
        <v>175</v>
      </c>
      <c r="H258" s="147">
        <v>5</v>
      </c>
      <c r="I258" s="148"/>
      <c r="L258" s="144"/>
      <c r="M258" s="149"/>
      <c r="T258" s="150"/>
      <c r="AT258" s="145" t="s">
        <v>166</v>
      </c>
      <c r="AU258" s="145" t="s">
        <v>6</v>
      </c>
      <c r="AV258" s="11" t="s">
        <v>85</v>
      </c>
      <c r="AW258" s="11" t="s">
        <v>31</v>
      </c>
      <c r="AX258" s="11" t="s">
        <v>6</v>
      </c>
      <c r="AY258" s="145" t="s">
        <v>159</v>
      </c>
    </row>
    <row r="259" spans="2:65" s="1" customFormat="1" ht="16.5" customHeight="1">
      <c r="B259" s="122"/>
      <c r="C259" s="123" t="s">
        <v>479</v>
      </c>
      <c r="D259" s="123" t="s">
        <v>160</v>
      </c>
      <c r="E259" s="124" t="s">
        <v>2140</v>
      </c>
      <c r="F259" s="125" t="s">
        <v>2141</v>
      </c>
      <c r="G259" s="126" t="s">
        <v>163</v>
      </c>
      <c r="H259" s="127">
        <v>12</v>
      </c>
      <c r="I259" s="128"/>
      <c r="J259" s="129">
        <f>ROUND(I259*H259,0)</f>
        <v>0</v>
      </c>
      <c r="K259" s="130"/>
      <c r="L259" s="29"/>
      <c r="M259" s="131" t="s">
        <v>1</v>
      </c>
      <c r="N259" s="132" t="s">
        <v>41</v>
      </c>
      <c r="P259" s="133">
        <f>O259*H259</f>
        <v>0</v>
      </c>
      <c r="Q259" s="133">
        <v>0</v>
      </c>
      <c r="R259" s="133">
        <f>Q259*H259</f>
        <v>0</v>
      </c>
      <c r="S259" s="133">
        <v>0</v>
      </c>
      <c r="T259" s="134">
        <f>S259*H259</f>
        <v>0</v>
      </c>
      <c r="AR259" s="135" t="s">
        <v>164</v>
      </c>
      <c r="AT259" s="135" t="s">
        <v>160</v>
      </c>
      <c r="AU259" s="135" t="s">
        <v>6</v>
      </c>
      <c r="AY259" s="15" t="s">
        <v>159</v>
      </c>
      <c r="BE259" s="136">
        <f>IF(N259="základní",J259,0)</f>
        <v>0</v>
      </c>
      <c r="BF259" s="136">
        <f>IF(N259="snížená",J259,0)</f>
        <v>0</v>
      </c>
      <c r="BG259" s="136">
        <f>IF(N259="zákl. přenesená",J259,0)</f>
        <v>0</v>
      </c>
      <c r="BH259" s="136">
        <f>IF(N259="sníž. přenesená",J259,0)</f>
        <v>0</v>
      </c>
      <c r="BI259" s="136">
        <f>IF(N259="nulová",J259,0)</f>
        <v>0</v>
      </c>
      <c r="BJ259" s="15" t="s">
        <v>6</v>
      </c>
      <c r="BK259" s="136">
        <f>ROUND(I259*H259,0)</f>
        <v>0</v>
      </c>
      <c r="BL259" s="15" t="s">
        <v>164</v>
      </c>
      <c r="BM259" s="135" t="s">
        <v>2142</v>
      </c>
    </row>
    <row r="260" spans="2:65" s="11" customFormat="1">
      <c r="B260" s="144"/>
      <c r="D260" s="138" t="s">
        <v>166</v>
      </c>
      <c r="E260" s="145" t="s">
        <v>1</v>
      </c>
      <c r="F260" s="146" t="s">
        <v>1362</v>
      </c>
      <c r="H260" s="147">
        <v>12</v>
      </c>
      <c r="I260" s="148"/>
      <c r="L260" s="144"/>
      <c r="M260" s="149"/>
      <c r="T260" s="150"/>
      <c r="AT260" s="145" t="s">
        <v>166</v>
      </c>
      <c r="AU260" s="145" t="s">
        <v>6</v>
      </c>
      <c r="AV260" s="11" t="s">
        <v>85</v>
      </c>
      <c r="AW260" s="11" t="s">
        <v>31</v>
      </c>
      <c r="AX260" s="11" t="s">
        <v>6</v>
      </c>
      <c r="AY260" s="145" t="s">
        <v>159</v>
      </c>
    </row>
    <row r="261" spans="2:65" s="9" customFormat="1" ht="25.9" customHeight="1">
      <c r="B261" s="112"/>
      <c r="D261" s="113" t="s">
        <v>75</v>
      </c>
      <c r="E261" s="114" t="s">
        <v>618</v>
      </c>
      <c r="F261" s="114" t="s">
        <v>2143</v>
      </c>
      <c r="I261" s="115"/>
      <c r="J261" s="116">
        <f>BK261</f>
        <v>0</v>
      </c>
      <c r="L261" s="112"/>
      <c r="M261" s="117"/>
      <c r="P261" s="118">
        <f>SUM(P262:P270)</f>
        <v>0</v>
      </c>
      <c r="R261" s="118">
        <f>SUM(R262:R270)</f>
        <v>0</v>
      </c>
      <c r="T261" s="119">
        <f>SUM(T262:T270)</f>
        <v>0</v>
      </c>
      <c r="AR261" s="113" t="s">
        <v>6</v>
      </c>
      <c r="AT261" s="120" t="s">
        <v>75</v>
      </c>
      <c r="AU261" s="120" t="s">
        <v>76</v>
      </c>
      <c r="AY261" s="113" t="s">
        <v>159</v>
      </c>
      <c r="BK261" s="121">
        <f>SUM(BK262:BK270)</f>
        <v>0</v>
      </c>
    </row>
    <row r="262" spans="2:65" s="1" customFormat="1" ht="16.5" customHeight="1">
      <c r="B262" s="122"/>
      <c r="C262" s="123" t="s">
        <v>485</v>
      </c>
      <c r="D262" s="123" t="s">
        <v>160</v>
      </c>
      <c r="E262" s="124" t="s">
        <v>2144</v>
      </c>
      <c r="F262" s="125" t="s">
        <v>2145</v>
      </c>
      <c r="G262" s="126" t="s">
        <v>291</v>
      </c>
      <c r="H262" s="127">
        <v>300</v>
      </c>
      <c r="I262" s="128"/>
      <c r="J262" s="129">
        <f>ROUND(I262*H262,0)</f>
        <v>0</v>
      </c>
      <c r="K262" s="130"/>
      <c r="L262" s="29"/>
      <c r="M262" s="131" t="s">
        <v>1</v>
      </c>
      <c r="N262" s="132" t="s">
        <v>41</v>
      </c>
      <c r="P262" s="133">
        <f>O262*H262</f>
        <v>0</v>
      </c>
      <c r="Q262" s="133">
        <v>0</v>
      </c>
      <c r="R262" s="133">
        <f>Q262*H262</f>
        <v>0</v>
      </c>
      <c r="S262" s="133">
        <v>0</v>
      </c>
      <c r="T262" s="134">
        <f>S262*H262</f>
        <v>0</v>
      </c>
      <c r="AR262" s="135" t="s">
        <v>164</v>
      </c>
      <c r="AT262" s="135" t="s">
        <v>160</v>
      </c>
      <c r="AU262" s="135" t="s">
        <v>6</v>
      </c>
      <c r="AY262" s="15" t="s">
        <v>159</v>
      </c>
      <c r="BE262" s="136">
        <f>IF(N262="základní",J262,0)</f>
        <v>0</v>
      </c>
      <c r="BF262" s="136">
        <f>IF(N262="snížená",J262,0)</f>
        <v>0</v>
      </c>
      <c r="BG262" s="136">
        <f>IF(N262="zákl. přenesená",J262,0)</f>
        <v>0</v>
      </c>
      <c r="BH262" s="136">
        <f>IF(N262="sníž. přenesená",J262,0)</f>
        <v>0</v>
      </c>
      <c r="BI262" s="136">
        <f>IF(N262="nulová",J262,0)</f>
        <v>0</v>
      </c>
      <c r="BJ262" s="15" t="s">
        <v>6</v>
      </c>
      <c r="BK262" s="136">
        <f>ROUND(I262*H262,0)</f>
        <v>0</v>
      </c>
      <c r="BL262" s="15" t="s">
        <v>164</v>
      </c>
      <c r="BM262" s="135" t="s">
        <v>2146</v>
      </c>
    </row>
    <row r="263" spans="2:65" s="11" customFormat="1">
      <c r="B263" s="144"/>
      <c r="D263" s="138" t="s">
        <v>166</v>
      </c>
      <c r="E263" s="145" t="s">
        <v>1</v>
      </c>
      <c r="F263" s="146" t="s">
        <v>2147</v>
      </c>
      <c r="H263" s="147">
        <v>300</v>
      </c>
      <c r="I263" s="148"/>
      <c r="L263" s="144"/>
      <c r="M263" s="149"/>
      <c r="T263" s="150"/>
      <c r="AT263" s="145" t="s">
        <v>166</v>
      </c>
      <c r="AU263" s="145" t="s">
        <v>6</v>
      </c>
      <c r="AV263" s="11" t="s">
        <v>85</v>
      </c>
      <c r="AW263" s="11" t="s">
        <v>31</v>
      </c>
      <c r="AX263" s="11" t="s">
        <v>6</v>
      </c>
      <c r="AY263" s="145" t="s">
        <v>159</v>
      </c>
    </row>
    <row r="264" spans="2:65" s="1" customFormat="1" ht="21.75" customHeight="1">
      <c r="B264" s="122"/>
      <c r="C264" s="123" t="s">
        <v>493</v>
      </c>
      <c r="D264" s="123" t="s">
        <v>160</v>
      </c>
      <c r="E264" s="124" t="s">
        <v>2148</v>
      </c>
      <c r="F264" s="125" t="s">
        <v>2149</v>
      </c>
      <c r="G264" s="126" t="s">
        <v>163</v>
      </c>
      <c r="H264" s="127">
        <v>300</v>
      </c>
      <c r="I264" s="128"/>
      <c r="J264" s="129">
        <f>ROUND(I264*H264,0)</f>
        <v>0</v>
      </c>
      <c r="K264" s="130"/>
      <c r="L264" s="29"/>
      <c r="M264" s="131" t="s">
        <v>1</v>
      </c>
      <c r="N264" s="132" t="s">
        <v>41</v>
      </c>
      <c r="P264" s="133">
        <f>O264*H264</f>
        <v>0</v>
      </c>
      <c r="Q264" s="133">
        <v>0</v>
      </c>
      <c r="R264" s="133">
        <f>Q264*H264</f>
        <v>0</v>
      </c>
      <c r="S264" s="133">
        <v>0</v>
      </c>
      <c r="T264" s="134">
        <f>S264*H264</f>
        <v>0</v>
      </c>
      <c r="AR264" s="135" t="s">
        <v>164</v>
      </c>
      <c r="AT264" s="135" t="s">
        <v>160</v>
      </c>
      <c r="AU264" s="135" t="s">
        <v>6</v>
      </c>
      <c r="AY264" s="15" t="s">
        <v>159</v>
      </c>
      <c r="BE264" s="136">
        <f>IF(N264="základní",J264,0)</f>
        <v>0</v>
      </c>
      <c r="BF264" s="136">
        <f>IF(N264="snížená",J264,0)</f>
        <v>0</v>
      </c>
      <c r="BG264" s="136">
        <f>IF(N264="zákl. přenesená",J264,0)</f>
        <v>0</v>
      </c>
      <c r="BH264" s="136">
        <f>IF(N264="sníž. přenesená",J264,0)</f>
        <v>0</v>
      </c>
      <c r="BI264" s="136">
        <f>IF(N264="nulová",J264,0)</f>
        <v>0</v>
      </c>
      <c r="BJ264" s="15" t="s">
        <v>6</v>
      </c>
      <c r="BK264" s="136">
        <f>ROUND(I264*H264,0)</f>
        <v>0</v>
      </c>
      <c r="BL264" s="15" t="s">
        <v>164</v>
      </c>
      <c r="BM264" s="135" t="s">
        <v>2150</v>
      </c>
    </row>
    <row r="265" spans="2:65" s="11" customFormat="1">
      <c r="B265" s="144"/>
      <c r="D265" s="138" t="s">
        <v>166</v>
      </c>
      <c r="E265" s="145" t="s">
        <v>1</v>
      </c>
      <c r="F265" s="146" t="s">
        <v>2147</v>
      </c>
      <c r="H265" s="147">
        <v>300</v>
      </c>
      <c r="I265" s="148"/>
      <c r="L265" s="144"/>
      <c r="M265" s="149"/>
      <c r="T265" s="150"/>
      <c r="AT265" s="145" t="s">
        <v>166</v>
      </c>
      <c r="AU265" s="145" t="s">
        <v>6</v>
      </c>
      <c r="AV265" s="11" t="s">
        <v>85</v>
      </c>
      <c r="AW265" s="11" t="s">
        <v>31</v>
      </c>
      <c r="AX265" s="11" t="s">
        <v>6</v>
      </c>
      <c r="AY265" s="145" t="s">
        <v>159</v>
      </c>
    </row>
    <row r="266" spans="2:65" s="1" customFormat="1" ht="16.5" customHeight="1">
      <c r="B266" s="122"/>
      <c r="C266" s="123" t="s">
        <v>501</v>
      </c>
      <c r="D266" s="123" t="s">
        <v>160</v>
      </c>
      <c r="E266" s="124" t="s">
        <v>2151</v>
      </c>
      <c r="F266" s="125" t="s">
        <v>2152</v>
      </c>
      <c r="G266" s="126" t="s">
        <v>291</v>
      </c>
      <c r="H266" s="127">
        <v>105</v>
      </c>
      <c r="I266" s="128"/>
      <c r="J266" s="129">
        <f>ROUND(I266*H266,0)</f>
        <v>0</v>
      </c>
      <c r="K266" s="130"/>
      <c r="L266" s="29"/>
      <c r="M266" s="131" t="s">
        <v>1</v>
      </c>
      <c r="N266" s="132" t="s">
        <v>41</v>
      </c>
      <c r="P266" s="133">
        <f>O266*H266</f>
        <v>0</v>
      </c>
      <c r="Q266" s="133">
        <v>0</v>
      </c>
      <c r="R266" s="133">
        <f>Q266*H266</f>
        <v>0</v>
      </c>
      <c r="S266" s="133">
        <v>0</v>
      </c>
      <c r="T266" s="134">
        <f>S266*H266</f>
        <v>0</v>
      </c>
      <c r="AR266" s="135" t="s">
        <v>164</v>
      </c>
      <c r="AT266" s="135" t="s">
        <v>160</v>
      </c>
      <c r="AU266" s="135" t="s">
        <v>6</v>
      </c>
      <c r="AY266" s="15" t="s">
        <v>159</v>
      </c>
      <c r="BE266" s="136">
        <f>IF(N266="základní",J266,0)</f>
        <v>0</v>
      </c>
      <c r="BF266" s="136">
        <f>IF(N266="snížená",J266,0)</f>
        <v>0</v>
      </c>
      <c r="BG266" s="136">
        <f>IF(N266="zákl. přenesená",J266,0)</f>
        <v>0</v>
      </c>
      <c r="BH266" s="136">
        <f>IF(N266="sníž. přenesená",J266,0)</f>
        <v>0</v>
      </c>
      <c r="BI266" s="136">
        <f>IF(N266="nulová",J266,0)</f>
        <v>0</v>
      </c>
      <c r="BJ266" s="15" t="s">
        <v>6</v>
      </c>
      <c r="BK266" s="136">
        <f>ROUND(I266*H266,0)</f>
        <v>0</v>
      </c>
      <c r="BL266" s="15" t="s">
        <v>164</v>
      </c>
      <c r="BM266" s="135" t="s">
        <v>2153</v>
      </c>
    </row>
    <row r="267" spans="2:65" s="11" customFormat="1">
      <c r="B267" s="144"/>
      <c r="D267" s="138" t="s">
        <v>166</v>
      </c>
      <c r="E267" s="145" t="s">
        <v>1</v>
      </c>
      <c r="F267" s="146" t="s">
        <v>253</v>
      </c>
      <c r="H267" s="147">
        <v>105</v>
      </c>
      <c r="I267" s="148"/>
      <c r="L267" s="144"/>
      <c r="M267" s="149"/>
      <c r="T267" s="150"/>
      <c r="AT267" s="145" t="s">
        <v>166</v>
      </c>
      <c r="AU267" s="145" t="s">
        <v>6</v>
      </c>
      <c r="AV267" s="11" t="s">
        <v>85</v>
      </c>
      <c r="AW267" s="11" t="s">
        <v>31</v>
      </c>
      <c r="AX267" s="11" t="s">
        <v>6</v>
      </c>
      <c r="AY267" s="145" t="s">
        <v>159</v>
      </c>
    </row>
    <row r="268" spans="2:65" s="1" customFormat="1" ht="16.5" customHeight="1">
      <c r="B268" s="122"/>
      <c r="C268" s="123" t="s">
        <v>507</v>
      </c>
      <c r="D268" s="123" t="s">
        <v>160</v>
      </c>
      <c r="E268" s="124" t="s">
        <v>2154</v>
      </c>
      <c r="F268" s="125" t="s">
        <v>2155</v>
      </c>
      <c r="G268" s="126" t="s">
        <v>2156</v>
      </c>
      <c r="H268" s="127">
        <v>1</v>
      </c>
      <c r="I268" s="128"/>
      <c r="J268" s="129">
        <f>ROUND(I268*H268,0)</f>
        <v>0</v>
      </c>
      <c r="K268" s="130"/>
      <c r="L268" s="29"/>
      <c r="M268" s="131" t="s">
        <v>1</v>
      </c>
      <c r="N268" s="132" t="s">
        <v>41</v>
      </c>
      <c r="P268" s="133">
        <f>O268*H268</f>
        <v>0</v>
      </c>
      <c r="Q268" s="133">
        <v>0</v>
      </c>
      <c r="R268" s="133">
        <f>Q268*H268</f>
        <v>0</v>
      </c>
      <c r="S268" s="133">
        <v>0</v>
      </c>
      <c r="T268" s="134">
        <f>S268*H268</f>
        <v>0</v>
      </c>
      <c r="AR268" s="135" t="s">
        <v>164</v>
      </c>
      <c r="AT268" s="135" t="s">
        <v>160</v>
      </c>
      <c r="AU268" s="135" t="s">
        <v>6</v>
      </c>
      <c r="AY268" s="15" t="s">
        <v>159</v>
      </c>
      <c r="BE268" s="136">
        <f>IF(N268="základní",J268,0)</f>
        <v>0</v>
      </c>
      <c r="BF268" s="136">
        <f>IF(N268="snížená",J268,0)</f>
        <v>0</v>
      </c>
      <c r="BG268" s="136">
        <f>IF(N268="zákl. přenesená",J268,0)</f>
        <v>0</v>
      </c>
      <c r="BH268" s="136">
        <f>IF(N268="sníž. přenesená",J268,0)</f>
        <v>0</v>
      </c>
      <c r="BI268" s="136">
        <f>IF(N268="nulová",J268,0)</f>
        <v>0</v>
      </c>
      <c r="BJ268" s="15" t="s">
        <v>6</v>
      </c>
      <c r="BK268" s="136">
        <f>ROUND(I268*H268,0)</f>
        <v>0</v>
      </c>
      <c r="BL268" s="15" t="s">
        <v>164</v>
      </c>
      <c r="BM268" s="135" t="s">
        <v>2157</v>
      </c>
    </row>
    <row r="269" spans="2:65" s="1" customFormat="1" ht="29.25">
      <c r="B269" s="29"/>
      <c r="D269" s="138" t="s">
        <v>303</v>
      </c>
      <c r="F269" s="158" t="s">
        <v>2158</v>
      </c>
      <c r="I269" s="159"/>
      <c r="L269" s="29"/>
      <c r="M269" s="160"/>
      <c r="T269" s="50"/>
      <c r="AT269" s="15" t="s">
        <v>303</v>
      </c>
      <c r="AU269" s="15" t="s">
        <v>6</v>
      </c>
    </row>
    <row r="270" spans="2:65" s="11" customFormat="1">
      <c r="B270" s="144"/>
      <c r="D270" s="138" t="s">
        <v>166</v>
      </c>
      <c r="E270" s="145" t="s">
        <v>1</v>
      </c>
      <c r="F270" s="146" t="s">
        <v>186</v>
      </c>
      <c r="H270" s="147">
        <v>1</v>
      </c>
      <c r="I270" s="148"/>
      <c r="L270" s="144"/>
      <c r="M270" s="149"/>
      <c r="T270" s="150"/>
      <c r="AT270" s="145" t="s">
        <v>166</v>
      </c>
      <c r="AU270" s="145" t="s">
        <v>6</v>
      </c>
      <c r="AV270" s="11" t="s">
        <v>85</v>
      </c>
      <c r="AW270" s="11" t="s">
        <v>31</v>
      </c>
      <c r="AX270" s="11" t="s">
        <v>6</v>
      </c>
      <c r="AY270" s="145" t="s">
        <v>159</v>
      </c>
    </row>
    <row r="271" spans="2:65" s="9" customFormat="1" ht="25.9" customHeight="1">
      <c r="B271" s="112"/>
      <c r="D271" s="113" t="s">
        <v>75</v>
      </c>
      <c r="E271" s="114" t="s">
        <v>1484</v>
      </c>
      <c r="F271" s="114" t="s">
        <v>1485</v>
      </c>
      <c r="I271" s="115"/>
      <c r="J271" s="116">
        <f>BK271</f>
        <v>0</v>
      </c>
      <c r="L271" s="112"/>
      <c r="M271" s="117"/>
      <c r="P271" s="118">
        <f>SUM(P272:P295)</f>
        <v>0</v>
      </c>
      <c r="R271" s="118">
        <f>SUM(R272:R295)</f>
        <v>0</v>
      </c>
      <c r="T271" s="119">
        <f>SUM(T272:T295)</f>
        <v>0</v>
      </c>
      <c r="AR271" s="113" t="s">
        <v>164</v>
      </c>
      <c r="AT271" s="120" t="s">
        <v>75</v>
      </c>
      <c r="AU271" s="120" t="s">
        <v>76</v>
      </c>
      <c r="AY271" s="113" t="s">
        <v>159</v>
      </c>
      <c r="BK271" s="121">
        <f>SUM(BK272:BK295)</f>
        <v>0</v>
      </c>
    </row>
    <row r="272" spans="2:65" s="1" customFormat="1" ht="16.5" customHeight="1">
      <c r="B272" s="122"/>
      <c r="C272" s="123" t="s">
        <v>513</v>
      </c>
      <c r="D272" s="123" t="s">
        <v>160</v>
      </c>
      <c r="E272" s="124" t="s">
        <v>1511</v>
      </c>
      <c r="F272" s="125" t="s">
        <v>2159</v>
      </c>
      <c r="G272" s="126" t="s">
        <v>163</v>
      </c>
      <c r="H272" s="127">
        <v>1</v>
      </c>
      <c r="I272" s="128"/>
      <c r="J272" s="129">
        <f>ROUND(I272*H272,0)</f>
        <v>0</v>
      </c>
      <c r="K272" s="130"/>
      <c r="L272" s="29"/>
      <c r="M272" s="131" t="s">
        <v>1</v>
      </c>
      <c r="N272" s="132" t="s">
        <v>41</v>
      </c>
      <c r="P272" s="133">
        <f>O272*H272</f>
        <v>0</v>
      </c>
      <c r="Q272" s="133">
        <v>0</v>
      </c>
      <c r="R272" s="133">
        <f>Q272*H272</f>
        <v>0</v>
      </c>
      <c r="S272" s="133">
        <v>0</v>
      </c>
      <c r="T272" s="134">
        <f>S272*H272</f>
        <v>0</v>
      </c>
      <c r="AR272" s="135" t="s">
        <v>164</v>
      </c>
      <c r="AT272" s="135" t="s">
        <v>160</v>
      </c>
      <c r="AU272" s="135" t="s">
        <v>6</v>
      </c>
      <c r="AY272" s="15" t="s">
        <v>159</v>
      </c>
      <c r="BE272" s="136">
        <f>IF(N272="základní",J272,0)</f>
        <v>0</v>
      </c>
      <c r="BF272" s="136">
        <f>IF(N272="snížená",J272,0)</f>
        <v>0</v>
      </c>
      <c r="BG272" s="136">
        <f>IF(N272="zákl. přenesená",J272,0)</f>
        <v>0</v>
      </c>
      <c r="BH272" s="136">
        <f>IF(N272="sníž. přenesená",J272,0)</f>
        <v>0</v>
      </c>
      <c r="BI272" s="136">
        <f>IF(N272="nulová",J272,0)</f>
        <v>0</v>
      </c>
      <c r="BJ272" s="15" t="s">
        <v>6</v>
      </c>
      <c r="BK272" s="136">
        <f>ROUND(I272*H272,0)</f>
        <v>0</v>
      </c>
      <c r="BL272" s="15" t="s">
        <v>164</v>
      </c>
      <c r="BM272" s="135" t="s">
        <v>2160</v>
      </c>
    </row>
    <row r="273" spans="2:65" s="11" customFormat="1">
      <c r="B273" s="144"/>
      <c r="D273" s="138" t="s">
        <v>166</v>
      </c>
      <c r="E273" s="145" t="s">
        <v>1</v>
      </c>
      <c r="F273" s="146" t="s">
        <v>186</v>
      </c>
      <c r="H273" s="147">
        <v>1</v>
      </c>
      <c r="I273" s="148"/>
      <c r="L273" s="144"/>
      <c r="M273" s="149"/>
      <c r="T273" s="150"/>
      <c r="AT273" s="145" t="s">
        <v>166</v>
      </c>
      <c r="AU273" s="145" t="s">
        <v>6</v>
      </c>
      <c r="AV273" s="11" t="s">
        <v>85</v>
      </c>
      <c r="AW273" s="11" t="s">
        <v>31</v>
      </c>
      <c r="AX273" s="11" t="s">
        <v>6</v>
      </c>
      <c r="AY273" s="145" t="s">
        <v>159</v>
      </c>
    </row>
    <row r="274" spans="2:65" s="1" customFormat="1" ht="16.5" customHeight="1">
      <c r="B274" s="122"/>
      <c r="C274" s="123" t="s">
        <v>520</v>
      </c>
      <c r="D274" s="123" t="s">
        <v>160</v>
      </c>
      <c r="E274" s="124" t="s">
        <v>1515</v>
      </c>
      <c r="F274" s="125" t="s">
        <v>2161</v>
      </c>
      <c r="G274" s="126" t="s">
        <v>1179</v>
      </c>
      <c r="H274" s="127">
        <v>150</v>
      </c>
      <c r="I274" s="128"/>
      <c r="J274" s="129">
        <f>ROUND(I274*H274,0)</f>
        <v>0</v>
      </c>
      <c r="K274" s="130"/>
      <c r="L274" s="29"/>
      <c r="M274" s="131" t="s">
        <v>1</v>
      </c>
      <c r="N274" s="132" t="s">
        <v>41</v>
      </c>
      <c r="P274" s="133">
        <f>O274*H274</f>
        <v>0</v>
      </c>
      <c r="Q274" s="133">
        <v>0</v>
      </c>
      <c r="R274" s="133">
        <f>Q274*H274</f>
        <v>0</v>
      </c>
      <c r="S274" s="133">
        <v>0</v>
      </c>
      <c r="T274" s="134">
        <f>S274*H274</f>
        <v>0</v>
      </c>
      <c r="AR274" s="135" t="s">
        <v>164</v>
      </c>
      <c r="AT274" s="135" t="s">
        <v>160</v>
      </c>
      <c r="AU274" s="135" t="s">
        <v>6</v>
      </c>
      <c r="AY274" s="15" t="s">
        <v>159</v>
      </c>
      <c r="BE274" s="136">
        <f>IF(N274="základní",J274,0)</f>
        <v>0</v>
      </c>
      <c r="BF274" s="136">
        <f>IF(N274="snížená",J274,0)</f>
        <v>0</v>
      </c>
      <c r="BG274" s="136">
        <f>IF(N274="zákl. přenesená",J274,0)</f>
        <v>0</v>
      </c>
      <c r="BH274" s="136">
        <f>IF(N274="sníž. přenesená",J274,0)</f>
        <v>0</v>
      </c>
      <c r="BI274" s="136">
        <f>IF(N274="nulová",J274,0)</f>
        <v>0</v>
      </c>
      <c r="BJ274" s="15" t="s">
        <v>6</v>
      </c>
      <c r="BK274" s="136">
        <f>ROUND(I274*H274,0)</f>
        <v>0</v>
      </c>
      <c r="BL274" s="15" t="s">
        <v>164</v>
      </c>
      <c r="BM274" s="135" t="s">
        <v>2162</v>
      </c>
    </row>
    <row r="275" spans="2:65" s="1" customFormat="1" ht="19.5">
      <c r="B275" s="29"/>
      <c r="D275" s="138" t="s">
        <v>303</v>
      </c>
      <c r="F275" s="158" t="s">
        <v>2163</v>
      </c>
      <c r="I275" s="159"/>
      <c r="L275" s="29"/>
      <c r="M275" s="160"/>
      <c r="T275" s="50"/>
      <c r="AT275" s="15" t="s">
        <v>303</v>
      </c>
      <c r="AU275" s="15" t="s">
        <v>6</v>
      </c>
    </row>
    <row r="276" spans="2:65" s="11" customFormat="1">
      <c r="B276" s="144"/>
      <c r="D276" s="138" t="s">
        <v>166</v>
      </c>
      <c r="E276" s="145" t="s">
        <v>1</v>
      </c>
      <c r="F276" s="146" t="s">
        <v>1948</v>
      </c>
      <c r="H276" s="147">
        <v>150</v>
      </c>
      <c r="I276" s="148"/>
      <c r="L276" s="144"/>
      <c r="M276" s="149"/>
      <c r="T276" s="150"/>
      <c r="AT276" s="145" t="s">
        <v>166</v>
      </c>
      <c r="AU276" s="145" t="s">
        <v>6</v>
      </c>
      <c r="AV276" s="11" t="s">
        <v>85</v>
      </c>
      <c r="AW276" s="11" t="s">
        <v>31</v>
      </c>
      <c r="AX276" s="11" t="s">
        <v>6</v>
      </c>
      <c r="AY276" s="145" t="s">
        <v>159</v>
      </c>
    </row>
    <row r="277" spans="2:65" s="1" customFormat="1" ht="16.5" customHeight="1">
      <c r="B277" s="122"/>
      <c r="C277" s="123" t="s">
        <v>526</v>
      </c>
      <c r="D277" s="123" t="s">
        <v>160</v>
      </c>
      <c r="E277" s="124" t="s">
        <v>1519</v>
      </c>
      <c r="F277" s="125" t="s">
        <v>2164</v>
      </c>
      <c r="G277" s="126" t="s">
        <v>2156</v>
      </c>
      <c r="H277" s="127">
        <v>1</v>
      </c>
      <c r="I277" s="128"/>
      <c r="J277" s="129">
        <f>ROUND(I277*H277,0)</f>
        <v>0</v>
      </c>
      <c r="K277" s="130"/>
      <c r="L277" s="29"/>
      <c r="M277" s="131" t="s">
        <v>1</v>
      </c>
      <c r="N277" s="132" t="s">
        <v>41</v>
      </c>
      <c r="P277" s="133">
        <f>O277*H277</f>
        <v>0</v>
      </c>
      <c r="Q277" s="133">
        <v>0</v>
      </c>
      <c r="R277" s="133">
        <f>Q277*H277</f>
        <v>0</v>
      </c>
      <c r="S277" s="133">
        <v>0</v>
      </c>
      <c r="T277" s="134">
        <f>S277*H277</f>
        <v>0</v>
      </c>
      <c r="AR277" s="135" t="s">
        <v>164</v>
      </c>
      <c r="AT277" s="135" t="s">
        <v>160</v>
      </c>
      <c r="AU277" s="135" t="s">
        <v>6</v>
      </c>
      <c r="AY277" s="15" t="s">
        <v>159</v>
      </c>
      <c r="BE277" s="136">
        <f>IF(N277="základní",J277,0)</f>
        <v>0</v>
      </c>
      <c r="BF277" s="136">
        <f>IF(N277="snížená",J277,0)</f>
        <v>0</v>
      </c>
      <c r="BG277" s="136">
        <f>IF(N277="zákl. přenesená",J277,0)</f>
        <v>0</v>
      </c>
      <c r="BH277" s="136">
        <f>IF(N277="sníž. přenesená",J277,0)</f>
        <v>0</v>
      </c>
      <c r="BI277" s="136">
        <f>IF(N277="nulová",J277,0)</f>
        <v>0</v>
      </c>
      <c r="BJ277" s="15" t="s">
        <v>6</v>
      </c>
      <c r="BK277" s="136">
        <f>ROUND(I277*H277,0)</f>
        <v>0</v>
      </c>
      <c r="BL277" s="15" t="s">
        <v>164</v>
      </c>
      <c r="BM277" s="135" t="s">
        <v>2165</v>
      </c>
    </row>
    <row r="278" spans="2:65" s="11" customFormat="1">
      <c r="B278" s="144"/>
      <c r="D278" s="138" t="s">
        <v>166</v>
      </c>
      <c r="E278" s="145" t="s">
        <v>1</v>
      </c>
      <c r="F278" s="146" t="s">
        <v>186</v>
      </c>
      <c r="H278" s="147">
        <v>1</v>
      </c>
      <c r="I278" s="148"/>
      <c r="L278" s="144"/>
      <c r="M278" s="149"/>
      <c r="T278" s="150"/>
      <c r="AT278" s="145" t="s">
        <v>166</v>
      </c>
      <c r="AU278" s="145" t="s">
        <v>6</v>
      </c>
      <c r="AV278" s="11" t="s">
        <v>85</v>
      </c>
      <c r="AW278" s="11" t="s">
        <v>31</v>
      </c>
      <c r="AX278" s="11" t="s">
        <v>6</v>
      </c>
      <c r="AY278" s="145" t="s">
        <v>159</v>
      </c>
    </row>
    <row r="279" spans="2:65" s="1" customFormat="1" ht="16.5" customHeight="1">
      <c r="B279" s="122"/>
      <c r="C279" s="123" t="s">
        <v>534</v>
      </c>
      <c r="D279" s="123" t="s">
        <v>160</v>
      </c>
      <c r="E279" s="124" t="s">
        <v>1523</v>
      </c>
      <c r="F279" s="125" t="s">
        <v>2166</v>
      </c>
      <c r="G279" s="126" t="s">
        <v>2156</v>
      </c>
      <c r="H279" s="127">
        <v>1</v>
      </c>
      <c r="I279" s="128"/>
      <c r="J279" s="129">
        <f>ROUND(I279*H279,0)</f>
        <v>0</v>
      </c>
      <c r="K279" s="130"/>
      <c r="L279" s="29"/>
      <c r="M279" s="131" t="s">
        <v>1</v>
      </c>
      <c r="N279" s="132" t="s">
        <v>41</v>
      </c>
      <c r="P279" s="133">
        <f>O279*H279</f>
        <v>0</v>
      </c>
      <c r="Q279" s="133">
        <v>0</v>
      </c>
      <c r="R279" s="133">
        <f>Q279*H279</f>
        <v>0</v>
      </c>
      <c r="S279" s="133">
        <v>0</v>
      </c>
      <c r="T279" s="134">
        <f>S279*H279</f>
        <v>0</v>
      </c>
      <c r="AR279" s="135" t="s">
        <v>164</v>
      </c>
      <c r="AT279" s="135" t="s">
        <v>160</v>
      </c>
      <c r="AU279" s="135" t="s">
        <v>6</v>
      </c>
      <c r="AY279" s="15" t="s">
        <v>159</v>
      </c>
      <c r="BE279" s="136">
        <f>IF(N279="základní",J279,0)</f>
        <v>0</v>
      </c>
      <c r="BF279" s="136">
        <f>IF(N279="snížená",J279,0)</f>
        <v>0</v>
      </c>
      <c r="BG279" s="136">
        <f>IF(N279="zákl. přenesená",J279,0)</f>
        <v>0</v>
      </c>
      <c r="BH279" s="136">
        <f>IF(N279="sníž. přenesená",J279,0)</f>
        <v>0</v>
      </c>
      <c r="BI279" s="136">
        <f>IF(N279="nulová",J279,0)</f>
        <v>0</v>
      </c>
      <c r="BJ279" s="15" t="s">
        <v>6</v>
      </c>
      <c r="BK279" s="136">
        <f>ROUND(I279*H279,0)</f>
        <v>0</v>
      </c>
      <c r="BL279" s="15" t="s">
        <v>164</v>
      </c>
      <c r="BM279" s="135" t="s">
        <v>2167</v>
      </c>
    </row>
    <row r="280" spans="2:65" s="11" customFormat="1">
      <c r="B280" s="144"/>
      <c r="D280" s="138" t="s">
        <v>166</v>
      </c>
      <c r="E280" s="145" t="s">
        <v>1</v>
      </c>
      <c r="F280" s="146" t="s">
        <v>186</v>
      </c>
      <c r="H280" s="147">
        <v>1</v>
      </c>
      <c r="I280" s="148"/>
      <c r="L280" s="144"/>
      <c r="M280" s="149"/>
      <c r="T280" s="150"/>
      <c r="AT280" s="145" t="s">
        <v>166</v>
      </c>
      <c r="AU280" s="145" t="s">
        <v>6</v>
      </c>
      <c r="AV280" s="11" t="s">
        <v>85</v>
      </c>
      <c r="AW280" s="11" t="s">
        <v>31</v>
      </c>
      <c r="AX280" s="11" t="s">
        <v>6</v>
      </c>
      <c r="AY280" s="145" t="s">
        <v>159</v>
      </c>
    </row>
    <row r="281" spans="2:65" s="1" customFormat="1" ht="16.5" customHeight="1">
      <c r="B281" s="122"/>
      <c r="C281" s="123" t="s">
        <v>538</v>
      </c>
      <c r="D281" s="123" t="s">
        <v>160</v>
      </c>
      <c r="E281" s="124" t="s">
        <v>1527</v>
      </c>
      <c r="F281" s="125" t="s">
        <v>2168</v>
      </c>
      <c r="G281" s="126" t="s">
        <v>2156</v>
      </c>
      <c r="H281" s="127">
        <v>1</v>
      </c>
      <c r="I281" s="128"/>
      <c r="J281" s="129">
        <f>ROUND(I281*H281,0)</f>
        <v>0</v>
      </c>
      <c r="K281" s="130"/>
      <c r="L281" s="29"/>
      <c r="M281" s="131" t="s">
        <v>1</v>
      </c>
      <c r="N281" s="132" t="s">
        <v>41</v>
      </c>
      <c r="P281" s="133">
        <f>O281*H281</f>
        <v>0</v>
      </c>
      <c r="Q281" s="133">
        <v>0</v>
      </c>
      <c r="R281" s="133">
        <f>Q281*H281</f>
        <v>0</v>
      </c>
      <c r="S281" s="133">
        <v>0</v>
      </c>
      <c r="T281" s="134">
        <f>S281*H281</f>
        <v>0</v>
      </c>
      <c r="AR281" s="135" t="s">
        <v>164</v>
      </c>
      <c r="AT281" s="135" t="s">
        <v>160</v>
      </c>
      <c r="AU281" s="135" t="s">
        <v>6</v>
      </c>
      <c r="AY281" s="15" t="s">
        <v>159</v>
      </c>
      <c r="BE281" s="136">
        <f>IF(N281="základní",J281,0)</f>
        <v>0</v>
      </c>
      <c r="BF281" s="136">
        <f>IF(N281="snížená",J281,0)</f>
        <v>0</v>
      </c>
      <c r="BG281" s="136">
        <f>IF(N281="zákl. přenesená",J281,0)</f>
        <v>0</v>
      </c>
      <c r="BH281" s="136">
        <f>IF(N281="sníž. přenesená",J281,0)</f>
        <v>0</v>
      </c>
      <c r="BI281" s="136">
        <f>IF(N281="nulová",J281,0)</f>
        <v>0</v>
      </c>
      <c r="BJ281" s="15" t="s">
        <v>6</v>
      </c>
      <c r="BK281" s="136">
        <f>ROUND(I281*H281,0)</f>
        <v>0</v>
      </c>
      <c r="BL281" s="15" t="s">
        <v>164</v>
      </c>
      <c r="BM281" s="135" t="s">
        <v>2169</v>
      </c>
    </row>
    <row r="282" spans="2:65" s="11" customFormat="1">
      <c r="B282" s="144"/>
      <c r="D282" s="138" t="s">
        <v>166</v>
      </c>
      <c r="E282" s="145" t="s">
        <v>1</v>
      </c>
      <c r="F282" s="146" t="s">
        <v>186</v>
      </c>
      <c r="H282" s="147">
        <v>1</v>
      </c>
      <c r="I282" s="148"/>
      <c r="L282" s="144"/>
      <c r="M282" s="149"/>
      <c r="T282" s="150"/>
      <c r="AT282" s="145" t="s">
        <v>166</v>
      </c>
      <c r="AU282" s="145" t="s">
        <v>6</v>
      </c>
      <c r="AV282" s="11" t="s">
        <v>85</v>
      </c>
      <c r="AW282" s="11" t="s">
        <v>31</v>
      </c>
      <c r="AX282" s="11" t="s">
        <v>6</v>
      </c>
      <c r="AY282" s="145" t="s">
        <v>159</v>
      </c>
    </row>
    <row r="283" spans="2:65" s="1" customFormat="1" ht="16.5" customHeight="1">
      <c r="B283" s="122"/>
      <c r="C283" s="123" t="s">
        <v>546</v>
      </c>
      <c r="D283" s="123" t="s">
        <v>160</v>
      </c>
      <c r="E283" s="124" t="s">
        <v>1531</v>
      </c>
      <c r="F283" s="125" t="s">
        <v>2170</v>
      </c>
      <c r="G283" s="126" t="s">
        <v>2156</v>
      </c>
      <c r="H283" s="127">
        <v>1</v>
      </c>
      <c r="I283" s="128"/>
      <c r="J283" s="129">
        <f>ROUND(I283*H283,0)</f>
        <v>0</v>
      </c>
      <c r="K283" s="130"/>
      <c r="L283" s="29"/>
      <c r="M283" s="131" t="s">
        <v>1</v>
      </c>
      <c r="N283" s="132" t="s">
        <v>41</v>
      </c>
      <c r="P283" s="133">
        <f>O283*H283</f>
        <v>0</v>
      </c>
      <c r="Q283" s="133">
        <v>0</v>
      </c>
      <c r="R283" s="133">
        <f>Q283*H283</f>
        <v>0</v>
      </c>
      <c r="S283" s="133">
        <v>0</v>
      </c>
      <c r="T283" s="134">
        <f>S283*H283</f>
        <v>0</v>
      </c>
      <c r="AR283" s="135" t="s">
        <v>164</v>
      </c>
      <c r="AT283" s="135" t="s">
        <v>160</v>
      </c>
      <c r="AU283" s="135" t="s">
        <v>6</v>
      </c>
      <c r="AY283" s="15" t="s">
        <v>159</v>
      </c>
      <c r="BE283" s="136">
        <f>IF(N283="základní",J283,0)</f>
        <v>0</v>
      </c>
      <c r="BF283" s="136">
        <f>IF(N283="snížená",J283,0)</f>
        <v>0</v>
      </c>
      <c r="BG283" s="136">
        <f>IF(N283="zákl. přenesená",J283,0)</f>
        <v>0</v>
      </c>
      <c r="BH283" s="136">
        <f>IF(N283="sníž. přenesená",J283,0)</f>
        <v>0</v>
      </c>
      <c r="BI283" s="136">
        <f>IF(N283="nulová",J283,0)</f>
        <v>0</v>
      </c>
      <c r="BJ283" s="15" t="s">
        <v>6</v>
      </c>
      <c r="BK283" s="136">
        <f>ROUND(I283*H283,0)</f>
        <v>0</v>
      </c>
      <c r="BL283" s="15" t="s">
        <v>164</v>
      </c>
      <c r="BM283" s="135" t="s">
        <v>2171</v>
      </c>
    </row>
    <row r="284" spans="2:65" s="11" customFormat="1">
      <c r="B284" s="144"/>
      <c r="D284" s="138" t="s">
        <v>166</v>
      </c>
      <c r="E284" s="145" t="s">
        <v>1</v>
      </c>
      <c r="F284" s="146" t="s">
        <v>186</v>
      </c>
      <c r="H284" s="147">
        <v>1</v>
      </c>
      <c r="I284" s="148"/>
      <c r="L284" s="144"/>
      <c r="M284" s="149"/>
      <c r="T284" s="150"/>
      <c r="AT284" s="145" t="s">
        <v>166</v>
      </c>
      <c r="AU284" s="145" t="s">
        <v>6</v>
      </c>
      <c r="AV284" s="11" t="s">
        <v>85</v>
      </c>
      <c r="AW284" s="11" t="s">
        <v>31</v>
      </c>
      <c r="AX284" s="11" t="s">
        <v>6</v>
      </c>
      <c r="AY284" s="145" t="s">
        <v>159</v>
      </c>
    </row>
    <row r="285" spans="2:65" s="1" customFormat="1" ht="16.5" customHeight="1">
      <c r="B285" s="122"/>
      <c r="C285" s="123" t="s">
        <v>552</v>
      </c>
      <c r="D285" s="123" t="s">
        <v>160</v>
      </c>
      <c r="E285" s="124" t="s">
        <v>1535</v>
      </c>
      <c r="F285" s="125" t="s">
        <v>2172</v>
      </c>
      <c r="G285" s="126" t="s">
        <v>163</v>
      </c>
      <c r="H285" s="127">
        <v>1</v>
      </c>
      <c r="I285" s="128"/>
      <c r="J285" s="129">
        <f>ROUND(I285*H285,0)</f>
        <v>0</v>
      </c>
      <c r="K285" s="130"/>
      <c r="L285" s="29"/>
      <c r="M285" s="131" t="s">
        <v>1</v>
      </c>
      <c r="N285" s="132" t="s">
        <v>41</v>
      </c>
      <c r="P285" s="133">
        <f>O285*H285</f>
        <v>0</v>
      </c>
      <c r="Q285" s="133">
        <v>0</v>
      </c>
      <c r="R285" s="133">
        <f>Q285*H285</f>
        <v>0</v>
      </c>
      <c r="S285" s="133">
        <v>0</v>
      </c>
      <c r="T285" s="134">
        <f>S285*H285</f>
        <v>0</v>
      </c>
      <c r="AR285" s="135" t="s">
        <v>164</v>
      </c>
      <c r="AT285" s="135" t="s">
        <v>160</v>
      </c>
      <c r="AU285" s="135" t="s">
        <v>6</v>
      </c>
      <c r="AY285" s="15" t="s">
        <v>159</v>
      </c>
      <c r="BE285" s="136">
        <f>IF(N285="základní",J285,0)</f>
        <v>0</v>
      </c>
      <c r="BF285" s="136">
        <f>IF(N285="snížená",J285,0)</f>
        <v>0</v>
      </c>
      <c r="BG285" s="136">
        <f>IF(N285="zákl. přenesená",J285,0)</f>
        <v>0</v>
      </c>
      <c r="BH285" s="136">
        <f>IF(N285="sníž. přenesená",J285,0)</f>
        <v>0</v>
      </c>
      <c r="BI285" s="136">
        <f>IF(N285="nulová",J285,0)</f>
        <v>0</v>
      </c>
      <c r="BJ285" s="15" t="s">
        <v>6</v>
      </c>
      <c r="BK285" s="136">
        <f>ROUND(I285*H285,0)</f>
        <v>0</v>
      </c>
      <c r="BL285" s="15" t="s">
        <v>164</v>
      </c>
      <c r="BM285" s="135" t="s">
        <v>2173</v>
      </c>
    </row>
    <row r="286" spans="2:65" s="11" customFormat="1">
      <c r="B286" s="144"/>
      <c r="D286" s="138" t="s">
        <v>166</v>
      </c>
      <c r="E286" s="145" t="s">
        <v>1</v>
      </c>
      <c r="F286" s="146" t="s">
        <v>186</v>
      </c>
      <c r="H286" s="147">
        <v>1</v>
      </c>
      <c r="I286" s="148"/>
      <c r="L286" s="144"/>
      <c r="M286" s="149"/>
      <c r="T286" s="150"/>
      <c r="AT286" s="145" t="s">
        <v>166</v>
      </c>
      <c r="AU286" s="145" t="s">
        <v>6</v>
      </c>
      <c r="AV286" s="11" t="s">
        <v>85</v>
      </c>
      <c r="AW286" s="11" t="s">
        <v>31</v>
      </c>
      <c r="AX286" s="11" t="s">
        <v>6</v>
      </c>
      <c r="AY286" s="145" t="s">
        <v>159</v>
      </c>
    </row>
    <row r="287" spans="2:65" s="1" customFormat="1" ht="16.5" customHeight="1">
      <c r="B287" s="122"/>
      <c r="C287" s="123" t="s">
        <v>560</v>
      </c>
      <c r="D287" s="123" t="s">
        <v>160</v>
      </c>
      <c r="E287" s="124" t="s">
        <v>1539</v>
      </c>
      <c r="F287" s="125" t="s">
        <v>2174</v>
      </c>
      <c r="G287" s="126" t="s">
        <v>2156</v>
      </c>
      <c r="H287" s="127">
        <v>1</v>
      </c>
      <c r="I287" s="128"/>
      <c r="J287" s="129">
        <f>ROUND(I287*H287,0)</f>
        <v>0</v>
      </c>
      <c r="K287" s="130"/>
      <c r="L287" s="29"/>
      <c r="M287" s="131" t="s">
        <v>1</v>
      </c>
      <c r="N287" s="132" t="s">
        <v>41</v>
      </c>
      <c r="P287" s="133">
        <f>O287*H287</f>
        <v>0</v>
      </c>
      <c r="Q287" s="133">
        <v>0</v>
      </c>
      <c r="R287" s="133">
        <f>Q287*H287</f>
        <v>0</v>
      </c>
      <c r="S287" s="133">
        <v>0</v>
      </c>
      <c r="T287" s="134">
        <f>S287*H287</f>
        <v>0</v>
      </c>
      <c r="AR287" s="135" t="s">
        <v>164</v>
      </c>
      <c r="AT287" s="135" t="s">
        <v>160</v>
      </c>
      <c r="AU287" s="135" t="s">
        <v>6</v>
      </c>
      <c r="AY287" s="15" t="s">
        <v>159</v>
      </c>
      <c r="BE287" s="136">
        <f>IF(N287="základní",J287,0)</f>
        <v>0</v>
      </c>
      <c r="BF287" s="136">
        <f>IF(N287="snížená",J287,0)</f>
        <v>0</v>
      </c>
      <c r="BG287" s="136">
        <f>IF(N287="zákl. přenesená",J287,0)</f>
        <v>0</v>
      </c>
      <c r="BH287" s="136">
        <f>IF(N287="sníž. přenesená",J287,0)</f>
        <v>0</v>
      </c>
      <c r="BI287" s="136">
        <f>IF(N287="nulová",J287,0)</f>
        <v>0</v>
      </c>
      <c r="BJ287" s="15" t="s">
        <v>6</v>
      </c>
      <c r="BK287" s="136">
        <f>ROUND(I287*H287,0)</f>
        <v>0</v>
      </c>
      <c r="BL287" s="15" t="s">
        <v>164</v>
      </c>
      <c r="BM287" s="135" t="s">
        <v>2175</v>
      </c>
    </row>
    <row r="288" spans="2:65" s="1" customFormat="1" ht="19.5">
      <c r="B288" s="29"/>
      <c r="D288" s="138" t="s">
        <v>303</v>
      </c>
      <c r="F288" s="158" t="s">
        <v>2163</v>
      </c>
      <c r="I288" s="159"/>
      <c r="L288" s="29"/>
      <c r="M288" s="160"/>
      <c r="T288" s="50"/>
      <c r="AT288" s="15" t="s">
        <v>303</v>
      </c>
      <c r="AU288" s="15" t="s">
        <v>6</v>
      </c>
    </row>
    <row r="289" spans="2:65" s="11" customFormat="1">
      <c r="B289" s="144"/>
      <c r="D289" s="138" t="s">
        <v>166</v>
      </c>
      <c r="E289" s="145" t="s">
        <v>1</v>
      </c>
      <c r="F289" s="146" t="s">
        <v>186</v>
      </c>
      <c r="H289" s="147">
        <v>1</v>
      </c>
      <c r="I289" s="148"/>
      <c r="L289" s="144"/>
      <c r="M289" s="149"/>
      <c r="T289" s="150"/>
      <c r="AT289" s="145" t="s">
        <v>166</v>
      </c>
      <c r="AU289" s="145" t="s">
        <v>6</v>
      </c>
      <c r="AV289" s="11" t="s">
        <v>85</v>
      </c>
      <c r="AW289" s="11" t="s">
        <v>31</v>
      </c>
      <c r="AX289" s="11" t="s">
        <v>6</v>
      </c>
      <c r="AY289" s="145" t="s">
        <v>159</v>
      </c>
    </row>
    <row r="290" spans="2:65" s="1" customFormat="1" ht="16.5" customHeight="1">
      <c r="B290" s="122"/>
      <c r="C290" s="123" t="s">
        <v>565</v>
      </c>
      <c r="D290" s="123" t="s">
        <v>160</v>
      </c>
      <c r="E290" s="124" t="s">
        <v>1543</v>
      </c>
      <c r="F290" s="125" t="s">
        <v>2176</v>
      </c>
      <c r="G290" s="126" t="s">
        <v>2156</v>
      </c>
      <c r="H290" s="127">
        <v>1</v>
      </c>
      <c r="I290" s="128"/>
      <c r="J290" s="129">
        <f>ROUND(I290*H290,0)</f>
        <v>0</v>
      </c>
      <c r="K290" s="130"/>
      <c r="L290" s="29"/>
      <c r="M290" s="131" t="s">
        <v>1</v>
      </c>
      <c r="N290" s="132" t="s">
        <v>41</v>
      </c>
      <c r="P290" s="133">
        <f>O290*H290</f>
        <v>0</v>
      </c>
      <c r="Q290" s="133">
        <v>0</v>
      </c>
      <c r="R290" s="133">
        <f>Q290*H290</f>
        <v>0</v>
      </c>
      <c r="S290" s="133">
        <v>0</v>
      </c>
      <c r="T290" s="134">
        <f>S290*H290</f>
        <v>0</v>
      </c>
      <c r="AR290" s="135" t="s">
        <v>164</v>
      </c>
      <c r="AT290" s="135" t="s">
        <v>160</v>
      </c>
      <c r="AU290" s="135" t="s">
        <v>6</v>
      </c>
      <c r="AY290" s="15" t="s">
        <v>159</v>
      </c>
      <c r="BE290" s="136">
        <f>IF(N290="základní",J290,0)</f>
        <v>0</v>
      </c>
      <c r="BF290" s="136">
        <f>IF(N290="snížená",J290,0)</f>
        <v>0</v>
      </c>
      <c r="BG290" s="136">
        <f>IF(N290="zákl. přenesená",J290,0)</f>
        <v>0</v>
      </c>
      <c r="BH290" s="136">
        <f>IF(N290="sníž. přenesená",J290,0)</f>
        <v>0</v>
      </c>
      <c r="BI290" s="136">
        <f>IF(N290="nulová",J290,0)</f>
        <v>0</v>
      </c>
      <c r="BJ290" s="15" t="s">
        <v>6</v>
      </c>
      <c r="BK290" s="136">
        <f>ROUND(I290*H290,0)</f>
        <v>0</v>
      </c>
      <c r="BL290" s="15" t="s">
        <v>164</v>
      </c>
      <c r="BM290" s="135" t="s">
        <v>2177</v>
      </c>
    </row>
    <row r="291" spans="2:65" s="11" customFormat="1">
      <c r="B291" s="144"/>
      <c r="D291" s="138" t="s">
        <v>166</v>
      </c>
      <c r="E291" s="145" t="s">
        <v>1</v>
      </c>
      <c r="F291" s="146" t="s">
        <v>186</v>
      </c>
      <c r="H291" s="147">
        <v>1</v>
      </c>
      <c r="I291" s="148"/>
      <c r="L291" s="144"/>
      <c r="M291" s="149"/>
      <c r="T291" s="150"/>
      <c r="AT291" s="145" t="s">
        <v>166</v>
      </c>
      <c r="AU291" s="145" t="s">
        <v>6</v>
      </c>
      <c r="AV291" s="11" t="s">
        <v>85</v>
      </c>
      <c r="AW291" s="11" t="s">
        <v>31</v>
      </c>
      <c r="AX291" s="11" t="s">
        <v>6</v>
      </c>
      <c r="AY291" s="145" t="s">
        <v>159</v>
      </c>
    </row>
    <row r="292" spans="2:65" s="1" customFormat="1" ht="16.5" customHeight="1">
      <c r="B292" s="122"/>
      <c r="C292" s="123" t="s">
        <v>570</v>
      </c>
      <c r="D292" s="123" t="s">
        <v>160</v>
      </c>
      <c r="E292" s="124" t="s">
        <v>2178</v>
      </c>
      <c r="F292" s="125" t="s">
        <v>2179</v>
      </c>
      <c r="G292" s="126" t="s">
        <v>2156</v>
      </c>
      <c r="H292" s="127">
        <v>1</v>
      </c>
      <c r="I292" s="128"/>
      <c r="J292" s="129">
        <f>ROUND(I292*H292,0)</f>
        <v>0</v>
      </c>
      <c r="K292" s="130"/>
      <c r="L292" s="29"/>
      <c r="M292" s="131" t="s">
        <v>1</v>
      </c>
      <c r="N292" s="132" t="s">
        <v>41</v>
      </c>
      <c r="P292" s="133">
        <f>O292*H292</f>
        <v>0</v>
      </c>
      <c r="Q292" s="133">
        <v>0</v>
      </c>
      <c r="R292" s="133">
        <f>Q292*H292</f>
        <v>0</v>
      </c>
      <c r="S292" s="133">
        <v>0</v>
      </c>
      <c r="T292" s="134">
        <f>S292*H292</f>
        <v>0</v>
      </c>
      <c r="AR292" s="135" t="s">
        <v>164</v>
      </c>
      <c r="AT292" s="135" t="s">
        <v>160</v>
      </c>
      <c r="AU292" s="135" t="s">
        <v>6</v>
      </c>
      <c r="AY292" s="15" t="s">
        <v>159</v>
      </c>
      <c r="BE292" s="136">
        <f>IF(N292="základní",J292,0)</f>
        <v>0</v>
      </c>
      <c r="BF292" s="136">
        <f>IF(N292="snížená",J292,0)</f>
        <v>0</v>
      </c>
      <c r="BG292" s="136">
        <f>IF(N292="zákl. přenesená",J292,0)</f>
        <v>0</v>
      </c>
      <c r="BH292" s="136">
        <f>IF(N292="sníž. přenesená",J292,0)</f>
        <v>0</v>
      </c>
      <c r="BI292" s="136">
        <f>IF(N292="nulová",J292,0)</f>
        <v>0</v>
      </c>
      <c r="BJ292" s="15" t="s">
        <v>6</v>
      </c>
      <c r="BK292" s="136">
        <f>ROUND(I292*H292,0)</f>
        <v>0</v>
      </c>
      <c r="BL292" s="15" t="s">
        <v>164</v>
      </c>
      <c r="BM292" s="135" t="s">
        <v>2180</v>
      </c>
    </row>
    <row r="293" spans="2:65" s="11" customFormat="1">
      <c r="B293" s="144"/>
      <c r="D293" s="138" t="s">
        <v>166</v>
      </c>
      <c r="E293" s="145" t="s">
        <v>1</v>
      </c>
      <c r="F293" s="146" t="s">
        <v>186</v>
      </c>
      <c r="H293" s="147">
        <v>1</v>
      </c>
      <c r="I293" s="148"/>
      <c r="L293" s="144"/>
      <c r="M293" s="149"/>
      <c r="T293" s="150"/>
      <c r="AT293" s="145" t="s">
        <v>166</v>
      </c>
      <c r="AU293" s="145" t="s">
        <v>6</v>
      </c>
      <c r="AV293" s="11" t="s">
        <v>85</v>
      </c>
      <c r="AW293" s="11" t="s">
        <v>31</v>
      </c>
      <c r="AX293" s="11" t="s">
        <v>6</v>
      </c>
      <c r="AY293" s="145" t="s">
        <v>159</v>
      </c>
    </row>
    <row r="294" spans="2:65" s="1" customFormat="1" ht="16.5" customHeight="1">
      <c r="B294" s="122"/>
      <c r="C294" s="123" t="s">
        <v>578</v>
      </c>
      <c r="D294" s="123" t="s">
        <v>160</v>
      </c>
      <c r="E294" s="124" t="s">
        <v>2181</v>
      </c>
      <c r="F294" s="125" t="s">
        <v>2182</v>
      </c>
      <c r="G294" s="126" t="s">
        <v>2156</v>
      </c>
      <c r="H294" s="127">
        <v>1</v>
      </c>
      <c r="I294" s="128"/>
      <c r="J294" s="129">
        <f>ROUND(I294*H294,0)</f>
        <v>0</v>
      </c>
      <c r="K294" s="130"/>
      <c r="L294" s="29"/>
      <c r="M294" s="131" t="s">
        <v>1</v>
      </c>
      <c r="N294" s="132" t="s">
        <v>41</v>
      </c>
      <c r="P294" s="133">
        <f>O294*H294</f>
        <v>0</v>
      </c>
      <c r="Q294" s="133">
        <v>0</v>
      </c>
      <c r="R294" s="133">
        <f>Q294*H294</f>
        <v>0</v>
      </c>
      <c r="S294" s="133">
        <v>0</v>
      </c>
      <c r="T294" s="134">
        <f>S294*H294</f>
        <v>0</v>
      </c>
      <c r="AR294" s="135" t="s">
        <v>164</v>
      </c>
      <c r="AT294" s="135" t="s">
        <v>160</v>
      </c>
      <c r="AU294" s="135" t="s">
        <v>6</v>
      </c>
      <c r="AY294" s="15" t="s">
        <v>159</v>
      </c>
      <c r="BE294" s="136">
        <f>IF(N294="základní",J294,0)</f>
        <v>0</v>
      </c>
      <c r="BF294" s="136">
        <f>IF(N294="snížená",J294,0)</f>
        <v>0</v>
      </c>
      <c r="BG294" s="136">
        <f>IF(N294="zákl. přenesená",J294,0)</f>
        <v>0</v>
      </c>
      <c r="BH294" s="136">
        <f>IF(N294="sníž. přenesená",J294,0)</f>
        <v>0</v>
      </c>
      <c r="BI294" s="136">
        <f>IF(N294="nulová",J294,0)</f>
        <v>0</v>
      </c>
      <c r="BJ294" s="15" t="s">
        <v>6</v>
      </c>
      <c r="BK294" s="136">
        <f>ROUND(I294*H294,0)</f>
        <v>0</v>
      </c>
      <c r="BL294" s="15" t="s">
        <v>164</v>
      </c>
      <c r="BM294" s="135" t="s">
        <v>2183</v>
      </c>
    </row>
    <row r="295" spans="2:65" s="11" customFormat="1">
      <c r="B295" s="144"/>
      <c r="D295" s="138" t="s">
        <v>166</v>
      </c>
      <c r="E295" s="145" t="s">
        <v>1</v>
      </c>
      <c r="F295" s="146" t="s">
        <v>186</v>
      </c>
      <c r="H295" s="147">
        <v>1</v>
      </c>
      <c r="I295" s="148"/>
      <c r="L295" s="144"/>
      <c r="M295" s="179"/>
      <c r="N295" s="180"/>
      <c r="O295" s="180"/>
      <c r="P295" s="180"/>
      <c r="Q295" s="180"/>
      <c r="R295" s="180"/>
      <c r="S295" s="180"/>
      <c r="T295" s="181"/>
      <c r="AT295" s="145" t="s">
        <v>166</v>
      </c>
      <c r="AU295" s="145" t="s">
        <v>6</v>
      </c>
      <c r="AV295" s="11" t="s">
        <v>85</v>
      </c>
      <c r="AW295" s="11" t="s">
        <v>31</v>
      </c>
      <c r="AX295" s="11" t="s">
        <v>6</v>
      </c>
      <c r="AY295" s="145" t="s">
        <v>159</v>
      </c>
    </row>
    <row r="296" spans="2:65" s="1" customFormat="1" ht="6.95" customHeight="1">
      <c r="B296" s="41"/>
      <c r="C296" s="42"/>
      <c r="D296" s="42"/>
      <c r="E296" s="42"/>
      <c r="F296" s="42"/>
      <c r="G296" s="42"/>
      <c r="H296" s="42"/>
      <c r="I296" s="42"/>
      <c r="J296" s="42"/>
      <c r="K296" s="42"/>
      <c r="L296" s="29"/>
    </row>
  </sheetData>
  <autoFilter ref="C120:K295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71"/>
  <sheetViews>
    <sheetView showGridLines="0" topLeftCell="A123" workbookViewId="0">
      <selection activeCell="L2" sqref="J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13" customWidth="1"/>
    <col min="7" max="7" width="9.6640625" customWidth="1"/>
    <col min="8" max="8" width="14" customWidth="1"/>
    <col min="9" max="9" width="15.83203125" customWidth="1"/>
    <col min="10" max="10" width="36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97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2184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2185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ROUND(J131,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ROUND((SUM(BE131:BE370)),  0)</f>
        <v>0</v>
      </c>
      <c r="I33" s="87">
        <v>0.21</v>
      </c>
      <c r="J33" s="86">
        <f>ROUND(((SUM(BE131:BE370))*I33),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ROUND((SUM(BF131:BF370)),  0)</f>
        <v>0</v>
      </c>
      <c r="I34" s="87">
        <v>0.12</v>
      </c>
      <c r="J34" s="86">
        <f>ROUND(((SUM(BF131:BF370))*I34),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ROUND((SUM(BG131:BG370)),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ROUND((SUM(BH131:BH370)),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ROUND((SUM(BI131:BI370)),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7.75" customHeight="1">
      <c r="B87" s="188"/>
      <c r="E87" s="237" t="str">
        <f>E9</f>
        <v>05 - ELEKTRO - SLABOPROUD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ING. M. SVOBODA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J131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2186</v>
      </c>
      <c r="E97" s="101"/>
      <c r="F97" s="101"/>
      <c r="G97" s="101"/>
      <c r="H97" s="101"/>
      <c r="I97" s="101"/>
      <c r="J97" s="102">
        <f>J132</f>
        <v>0</v>
      </c>
      <c r="L97" s="99"/>
    </row>
    <row r="98" spans="2:12" s="7" customFormat="1" ht="24.95" customHeight="1">
      <c r="B98" s="99"/>
      <c r="D98" s="100" t="s">
        <v>2187</v>
      </c>
      <c r="E98" s="101"/>
      <c r="F98" s="101"/>
      <c r="G98" s="101"/>
      <c r="H98" s="101"/>
      <c r="I98" s="101"/>
      <c r="J98" s="102">
        <f>J157</f>
        <v>0</v>
      </c>
      <c r="L98" s="99"/>
    </row>
    <row r="99" spans="2:12" s="7" customFormat="1" ht="24.95" customHeight="1">
      <c r="B99" s="99"/>
      <c r="D99" s="100" t="s">
        <v>2188</v>
      </c>
      <c r="E99" s="101"/>
      <c r="F99" s="101"/>
      <c r="G99" s="101"/>
      <c r="H99" s="101"/>
      <c r="I99" s="101"/>
      <c r="J99" s="102">
        <f>J162</f>
        <v>0</v>
      </c>
      <c r="L99" s="99"/>
    </row>
    <row r="100" spans="2:12" s="7" customFormat="1" ht="24.95" customHeight="1">
      <c r="B100" s="99"/>
      <c r="D100" s="100" t="s">
        <v>2189</v>
      </c>
      <c r="E100" s="101"/>
      <c r="F100" s="101"/>
      <c r="G100" s="101"/>
      <c r="H100" s="101"/>
      <c r="I100" s="101"/>
      <c r="J100" s="102">
        <f>J202</f>
        <v>0</v>
      </c>
      <c r="L100" s="99"/>
    </row>
    <row r="101" spans="2:12" s="7" customFormat="1" ht="24.95" customHeight="1">
      <c r="B101" s="99"/>
      <c r="D101" s="100" t="s">
        <v>2190</v>
      </c>
      <c r="E101" s="101"/>
      <c r="F101" s="101"/>
      <c r="G101" s="101"/>
      <c r="H101" s="101"/>
      <c r="I101" s="101"/>
      <c r="J101" s="102">
        <f>J207</f>
        <v>0</v>
      </c>
      <c r="L101" s="99"/>
    </row>
    <row r="102" spans="2:12" s="7" customFormat="1" ht="24.95" customHeight="1">
      <c r="B102" s="99"/>
      <c r="D102" s="100" t="s">
        <v>2191</v>
      </c>
      <c r="E102" s="101"/>
      <c r="F102" s="101"/>
      <c r="G102" s="101"/>
      <c r="H102" s="101"/>
      <c r="I102" s="101"/>
      <c r="J102" s="102">
        <f>J224</f>
        <v>0</v>
      </c>
      <c r="L102" s="99"/>
    </row>
    <row r="103" spans="2:12" s="7" customFormat="1" ht="24.95" customHeight="1">
      <c r="B103" s="99"/>
      <c r="D103" s="100" t="s">
        <v>2192</v>
      </c>
      <c r="E103" s="101"/>
      <c r="F103" s="101"/>
      <c r="G103" s="101"/>
      <c r="H103" s="101"/>
      <c r="I103" s="101"/>
      <c r="J103" s="102">
        <f>J228</f>
        <v>0</v>
      </c>
      <c r="L103" s="99"/>
    </row>
    <row r="104" spans="2:12" s="7" customFormat="1" ht="24.95" customHeight="1">
      <c r="B104" s="99"/>
      <c r="D104" s="100" t="s">
        <v>2193</v>
      </c>
      <c r="E104" s="101"/>
      <c r="F104" s="101"/>
      <c r="G104" s="101"/>
      <c r="H104" s="101"/>
      <c r="I104" s="101"/>
      <c r="J104" s="102">
        <f>J231</f>
        <v>0</v>
      </c>
      <c r="L104" s="99"/>
    </row>
    <row r="105" spans="2:12" s="7" customFormat="1" ht="24.95" customHeight="1">
      <c r="B105" s="99"/>
      <c r="D105" s="100" t="s">
        <v>2194</v>
      </c>
      <c r="E105" s="101"/>
      <c r="F105" s="101"/>
      <c r="G105" s="101"/>
      <c r="H105" s="101"/>
      <c r="I105" s="101"/>
      <c r="J105" s="102">
        <f>J234</f>
        <v>0</v>
      </c>
      <c r="L105" s="99"/>
    </row>
    <row r="106" spans="2:12" s="7" customFormat="1" ht="24.95" customHeight="1">
      <c r="B106" s="99"/>
      <c r="D106" s="100" t="s">
        <v>2195</v>
      </c>
      <c r="E106" s="101"/>
      <c r="F106" s="101"/>
      <c r="G106" s="101"/>
      <c r="H106" s="101"/>
      <c r="I106" s="101"/>
      <c r="J106" s="102">
        <f>J237</f>
        <v>0</v>
      </c>
      <c r="L106" s="99"/>
    </row>
    <row r="107" spans="2:12" s="7" customFormat="1" ht="24.95" customHeight="1">
      <c r="B107" s="99"/>
      <c r="D107" s="100" t="s">
        <v>2196</v>
      </c>
      <c r="E107" s="101"/>
      <c r="F107" s="101"/>
      <c r="G107" s="101"/>
      <c r="H107" s="101"/>
      <c r="I107" s="101"/>
      <c r="J107" s="102">
        <f>J248</f>
        <v>0</v>
      </c>
      <c r="L107" s="99"/>
    </row>
    <row r="108" spans="2:12" s="7" customFormat="1" ht="24.95" customHeight="1">
      <c r="B108" s="99"/>
      <c r="D108" s="100" t="s">
        <v>2197</v>
      </c>
      <c r="E108" s="101"/>
      <c r="F108" s="101"/>
      <c r="G108" s="101"/>
      <c r="H108" s="101"/>
      <c r="I108" s="101"/>
      <c r="J108" s="102">
        <f>J283</f>
        <v>0</v>
      </c>
      <c r="L108" s="99"/>
    </row>
    <row r="109" spans="2:12" s="7" customFormat="1" ht="24.95" customHeight="1">
      <c r="B109" s="99"/>
      <c r="D109" s="100" t="s">
        <v>2198</v>
      </c>
      <c r="E109" s="101"/>
      <c r="F109" s="101"/>
      <c r="G109" s="101"/>
      <c r="H109" s="101"/>
      <c r="I109" s="101"/>
      <c r="J109" s="102">
        <f>J335</f>
        <v>0</v>
      </c>
      <c r="L109" s="99"/>
    </row>
    <row r="110" spans="2:12" s="7" customFormat="1" ht="24.95" customHeight="1">
      <c r="B110" s="99"/>
      <c r="D110" s="100" t="s">
        <v>2199</v>
      </c>
      <c r="E110" s="101"/>
      <c r="F110" s="101"/>
      <c r="G110" s="101"/>
      <c r="H110" s="101"/>
      <c r="I110" s="101"/>
      <c r="J110" s="102">
        <f>J338</f>
        <v>0</v>
      </c>
      <c r="L110" s="99"/>
    </row>
    <row r="111" spans="2:12" s="7" customFormat="1" ht="24.95" customHeight="1">
      <c r="B111" s="99"/>
      <c r="D111" s="100" t="s">
        <v>2200</v>
      </c>
      <c r="E111" s="101"/>
      <c r="F111" s="101"/>
      <c r="G111" s="101"/>
      <c r="H111" s="101"/>
      <c r="I111" s="101"/>
      <c r="J111" s="102">
        <f>J368</f>
        <v>0</v>
      </c>
      <c r="L111" s="99"/>
    </row>
    <row r="112" spans="2:12" s="1" customFormat="1" ht="21.75" customHeight="1">
      <c r="B112" s="29"/>
      <c r="L112" s="29"/>
    </row>
    <row r="113" spans="2:12" s="1" customFormat="1" ht="6.95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9"/>
    </row>
    <row r="117" spans="2:12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9"/>
    </row>
    <row r="118" spans="2:12" s="1" customFormat="1" ht="24.95" customHeight="1">
      <c r="B118" s="29"/>
      <c r="C118" s="19" t="s">
        <v>144</v>
      </c>
      <c r="L118" s="29"/>
    </row>
    <row r="119" spans="2:12" s="1" customFormat="1" ht="6.95" customHeight="1">
      <c r="B119" s="29"/>
      <c r="L119" s="29"/>
    </row>
    <row r="120" spans="2:12" s="1" customFormat="1" ht="12" customHeight="1">
      <c r="B120" s="29"/>
      <c r="C120" s="24" t="s">
        <v>16</v>
      </c>
      <c r="L120" s="29"/>
    </row>
    <row r="121" spans="2:12" s="1" customFormat="1" ht="16.5" customHeight="1">
      <c r="B121" s="29"/>
      <c r="E121" s="239" t="str">
        <f>E7</f>
        <v>KUTNÁ HORA - PARC. Č. 294 - ÚPRAVA PROSTOR PO VŠ - PENZION</v>
      </c>
      <c r="F121" s="240"/>
      <c r="G121" s="240"/>
      <c r="H121" s="240"/>
      <c r="L121" s="29"/>
    </row>
    <row r="122" spans="2:12" s="1" customFormat="1" ht="12" customHeight="1">
      <c r="B122" s="29"/>
      <c r="C122" s="24" t="s">
        <v>113</v>
      </c>
      <c r="L122" s="29"/>
    </row>
    <row r="123" spans="2:12" s="1" customFormat="1" ht="16.5" customHeight="1">
      <c r="B123" s="29"/>
      <c r="E123" s="241" t="str">
        <f>E9</f>
        <v>05 - ELEKTRO - SLABOPROUD</v>
      </c>
      <c r="F123" s="242"/>
      <c r="G123" s="242"/>
      <c r="H123" s="242"/>
      <c r="L123" s="29"/>
    </row>
    <row r="124" spans="2:12" s="1" customFormat="1" ht="6.95" customHeight="1">
      <c r="B124" s="29"/>
      <c r="L124" s="29"/>
    </row>
    <row r="125" spans="2:12" s="1" customFormat="1" ht="12" customHeight="1">
      <c r="B125" s="29"/>
      <c r="C125" s="24" t="s">
        <v>20</v>
      </c>
      <c r="F125" s="23" t="str">
        <f>F12</f>
        <v>KUTNÁ HORA</v>
      </c>
      <c r="I125" s="24" t="s">
        <v>22</v>
      </c>
      <c r="J125" s="47">
        <f>IF(J12="","",J12)</f>
        <v>45775</v>
      </c>
      <c r="L125" s="29"/>
    </row>
    <row r="126" spans="2:12" s="1" customFormat="1" ht="6.95" customHeight="1">
      <c r="B126" s="29"/>
      <c r="L126" s="29"/>
    </row>
    <row r="127" spans="2:12" s="1" customFormat="1" ht="25.7" customHeight="1">
      <c r="B127" s="29"/>
      <c r="C127" s="24" t="s">
        <v>23</v>
      </c>
      <c r="F127" s="23" t="str">
        <f>E15</f>
        <v>GASK, BARBORSKÁ 51-53, KUTNÁ HORA</v>
      </c>
      <c r="I127" s="24" t="s">
        <v>29</v>
      </c>
      <c r="J127" s="27" t="str">
        <f>E21</f>
        <v>KODET ARCHITEKTI S.R.O.</v>
      </c>
      <c r="L127" s="29"/>
    </row>
    <row r="128" spans="2:12" s="1" customFormat="1" ht="15.2" customHeight="1">
      <c r="B128" s="29"/>
      <c r="C128" s="24" t="s">
        <v>27</v>
      </c>
      <c r="F128" s="23" t="str">
        <f>IF(E18="","",E18)</f>
        <v>Vyplň údaj</v>
      </c>
      <c r="I128" s="24" t="s">
        <v>32</v>
      </c>
      <c r="J128" s="27" t="str">
        <f>E24</f>
        <v>ING. M. SVOBODA</v>
      </c>
      <c r="L128" s="29"/>
    </row>
    <row r="129" spans="2:65" s="1" customFormat="1" ht="10.35" customHeight="1">
      <c r="B129" s="29"/>
      <c r="L129" s="29"/>
    </row>
    <row r="130" spans="2:65" s="8" customFormat="1" ht="29.25" customHeight="1">
      <c r="B130" s="103"/>
      <c r="C130" s="104" t="s">
        <v>145</v>
      </c>
      <c r="D130" s="105" t="s">
        <v>61</v>
      </c>
      <c r="E130" s="105" t="s">
        <v>57</v>
      </c>
      <c r="F130" s="105" t="s">
        <v>58</v>
      </c>
      <c r="G130" s="105" t="s">
        <v>146</v>
      </c>
      <c r="H130" s="105" t="s">
        <v>147</v>
      </c>
      <c r="I130" s="105" t="s">
        <v>148</v>
      </c>
      <c r="J130" s="106" t="s">
        <v>117</v>
      </c>
      <c r="K130" s="107" t="s">
        <v>149</v>
      </c>
      <c r="L130" s="103"/>
      <c r="M130" s="53" t="s">
        <v>1</v>
      </c>
      <c r="N130" s="54" t="s">
        <v>40</v>
      </c>
      <c r="O130" s="54" t="s">
        <v>150</v>
      </c>
      <c r="P130" s="54" t="s">
        <v>151</v>
      </c>
      <c r="Q130" s="54" t="s">
        <v>152</v>
      </c>
      <c r="R130" s="54" t="s">
        <v>153</v>
      </c>
      <c r="S130" s="54" t="s">
        <v>154</v>
      </c>
      <c r="T130" s="55" t="s">
        <v>155</v>
      </c>
    </row>
    <row r="131" spans="2:65" s="1" customFormat="1" ht="31.5" customHeight="1">
      <c r="B131" s="29"/>
      <c r="C131" s="58" t="s">
        <v>156</v>
      </c>
      <c r="J131" s="108">
        <f>BK131</f>
        <v>0</v>
      </c>
      <c r="L131" s="29"/>
      <c r="M131" s="56"/>
      <c r="N131" s="48"/>
      <c r="O131" s="48"/>
      <c r="P131" s="109">
        <f>P132+P157+P162+P202+P207+P224+P228+P231+P234+P237+P248+P283+P335+P338+P368</f>
        <v>0</v>
      </c>
      <c r="Q131" s="48"/>
      <c r="R131" s="109">
        <f>R132+R157+R162+R202+R207+R224+R228+R231+R234+R237+R248+R283+R335+R338+R368</f>
        <v>0</v>
      </c>
      <c r="S131" s="48"/>
      <c r="T131" s="110">
        <f>T132+T157+T162+T202+T207+T224+T228+T231+T234+T237+T248+T283+T335+T338+T368</f>
        <v>0</v>
      </c>
      <c r="AT131" s="15" t="s">
        <v>75</v>
      </c>
      <c r="AU131" s="15" t="s">
        <v>119</v>
      </c>
      <c r="BK131" s="111">
        <f>BK132+BK157+BK162+BK202+BK207+BK224+BK228+BK231+BK234+BK237+BK248+BK283+BK335+BK338+BK368</f>
        <v>0</v>
      </c>
    </row>
    <row r="132" spans="2:65" s="9" customFormat="1" ht="25.9" customHeight="1">
      <c r="B132" s="112"/>
      <c r="D132" s="113" t="s">
        <v>75</v>
      </c>
      <c r="E132" s="114" t="s">
        <v>157</v>
      </c>
      <c r="F132" s="114" t="s">
        <v>2201</v>
      </c>
      <c r="I132" s="115"/>
      <c r="J132" s="116">
        <f>BK132</f>
        <v>0</v>
      </c>
      <c r="L132" s="112"/>
      <c r="M132" s="117"/>
      <c r="P132" s="118">
        <f>SUM(P133:P156)</f>
        <v>0</v>
      </c>
      <c r="R132" s="118">
        <f>SUM(R133:R156)</f>
        <v>0</v>
      </c>
      <c r="T132" s="119">
        <f>SUM(T133:T156)</f>
        <v>0</v>
      </c>
      <c r="AR132" s="113" t="s">
        <v>6</v>
      </c>
      <c r="AT132" s="120" t="s">
        <v>75</v>
      </c>
      <c r="AU132" s="120" t="s">
        <v>76</v>
      </c>
      <c r="AY132" s="113" t="s">
        <v>159</v>
      </c>
      <c r="BK132" s="121">
        <f>SUM(BK133:BK156)</f>
        <v>0</v>
      </c>
    </row>
    <row r="133" spans="2:65" s="1" customFormat="1" ht="16.5" customHeight="1">
      <c r="B133" s="122"/>
      <c r="C133" s="123" t="s">
        <v>6</v>
      </c>
      <c r="D133" s="123" t="s">
        <v>160</v>
      </c>
      <c r="E133" s="124" t="s">
        <v>2202</v>
      </c>
      <c r="F133" s="125" t="s">
        <v>2203</v>
      </c>
      <c r="G133" s="126" t="s">
        <v>1984</v>
      </c>
      <c r="H133" s="127">
        <v>1</v>
      </c>
      <c r="I133" s="128"/>
      <c r="J133" s="129">
        <f>ROUND(I133*H133,0)</f>
        <v>0</v>
      </c>
      <c r="K133" s="130"/>
      <c r="L133" s="29"/>
      <c r="M133" s="131" t="s">
        <v>1</v>
      </c>
      <c r="N133" s="132" t="s">
        <v>41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164</v>
      </c>
      <c r="AT133" s="135" t="s">
        <v>160</v>
      </c>
      <c r="AU133" s="135" t="s">
        <v>6</v>
      </c>
      <c r="AY133" s="15" t="s">
        <v>159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5" t="s">
        <v>6</v>
      </c>
      <c r="BK133" s="136">
        <f>ROUND(I133*H133,0)</f>
        <v>0</v>
      </c>
      <c r="BL133" s="15" t="s">
        <v>164</v>
      </c>
      <c r="BM133" s="135" t="s">
        <v>2204</v>
      </c>
    </row>
    <row r="134" spans="2:65" s="11" customFormat="1">
      <c r="B134" s="144"/>
      <c r="D134" s="138" t="s">
        <v>166</v>
      </c>
      <c r="E134" s="145" t="s">
        <v>1</v>
      </c>
      <c r="F134" s="146" t="s">
        <v>186</v>
      </c>
      <c r="H134" s="147">
        <v>1</v>
      </c>
      <c r="I134" s="148"/>
      <c r="L134" s="144"/>
      <c r="M134" s="149"/>
      <c r="T134" s="150"/>
      <c r="AT134" s="145" t="s">
        <v>166</v>
      </c>
      <c r="AU134" s="145" t="s">
        <v>6</v>
      </c>
      <c r="AV134" s="11" t="s">
        <v>85</v>
      </c>
      <c r="AW134" s="11" t="s">
        <v>31</v>
      </c>
      <c r="AX134" s="11" t="s">
        <v>6</v>
      </c>
      <c r="AY134" s="145" t="s">
        <v>159</v>
      </c>
    </row>
    <row r="135" spans="2:65" s="1" customFormat="1" ht="16.5" customHeight="1">
      <c r="B135" s="122"/>
      <c r="C135" s="123" t="s">
        <v>85</v>
      </c>
      <c r="D135" s="123" t="s">
        <v>160</v>
      </c>
      <c r="E135" s="124" t="s">
        <v>2205</v>
      </c>
      <c r="F135" s="125" t="s">
        <v>2206</v>
      </c>
      <c r="G135" s="126" t="s">
        <v>1984</v>
      </c>
      <c r="H135" s="127">
        <v>1</v>
      </c>
      <c r="I135" s="128"/>
      <c r="J135" s="129">
        <f>ROUND(I135*H135,0)</f>
        <v>0</v>
      </c>
      <c r="K135" s="130"/>
      <c r="L135" s="29"/>
      <c r="M135" s="131" t="s">
        <v>1</v>
      </c>
      <c r="N135" s="132" t="s">
        <v>41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164</v>
      </c>
      <c r="AT135" s="135" t="s">
        <v>160</v>
      </c>
      <c r="AU135" s="135" t="s">
        <v>6</v>
      </c>
      <c r="AY135" s="15" t="s">
        <v>159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6</v>
      </c>
      <c r="BK135" s="136">
        <f>ROUND(I135*H135,0)</f>
        <v>0</v>
      </c>
      <c r="BL135" s="15" t="s">
        <v>164</v>
      </c>
      <c r="BM135" s="135" t="s">
        <v>2207</v>
      </c>
    </row>
    <row r="136" spans="2:65" s="11" customFormat="1">
      <c r="B136" s="144"/>
      <c r="D136" s="138" t="s">
        <v>166</v>
      </c>
      <c r="E136" s="145" t="s">
        <v>1</v>
      </c>
      <c r="F136" s="146" t="s">
        <v>186</v>
      </c>
      <c r="H136" s="147">
        <v>1</v>
      </c>
      <c r="I136" s="148"/>
      <c r="L136" s="144"/>
      <c r="M136" s="149"/>
      <c r="T136" s="150"/>
      <c r="AT136" s="145" t="s">
        <v>166</v>
      </c>
      <c r="AU136" s="145" t="s">
        <v>6</v>
      </c>
      <c r="AV136" s="11" t="s">
        <v>85</v>
      </c>
      <c r="AW136" s="11" t="s">
        <v>31</v>
      </c>
      <c r="AX136" s="11" t="s">
        <v>6</v>
      </c>
      <c r="AY136" s="145" t="s">
        <v>159</v>
      </c>
    </row>
    <row r="137" spans="2:65" s="1" customFormat="1" ht="16.5" customHeight="1">
      <c r="B137" s="122"/>
      <c r="C137" s="123" t="s">
        <v>176</v>
      </c>
      <c r="D137" s="123" t="s">
        <v>160</v>
      </c>
      <c r="E137" s="124" t="s">
        <v>2208</v>
      </c>
      <c r="F137" s="125" t="s">
        <v>2209</v>
      </c>
      <c r="G137" s="126" t="s">
        <v>1984</v>
      </c>
      <c r="H137" s="127">
        <v>1</v>
      </c>
      <c r="I137" s="128"/>
      <c r="J137" s="129">
        <f>ROUND(I137*H137,0)</f>
        <v>0</v>
      </c>
      <c r="K137" s="130"/>
      <c r="L137" s="29"/>
      <c r="M137" s="131" t="s">
        <v>1</v>
      </c>
      <c r="N137" s="132" t="s">
        <v>41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164</v>
      </c>
      <c r="AT137" s="135" t="s">
        <v>160</v>
      </c>
      <c r="AU137" s="135" t="s">
        <v>6</v>
      </c>
      <c r="AY137" s="15" t="s">
        <v>159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5" t="s">
        <v>6</v>
      </c>
      <c r="BK137" s="136">
        <f>ROUND(I137*H137,0)</f>
        <v>0</v>
      </c>
      <c r="BL137" s="15" t="s">
        <v>164</v>
      </c>
      <c r="BM137" s="135" t="s">
        <v>2210</v>
      </c>
    </row>
    <row r="138" spans="2:65" s="11" customFormat="1">
      <c r="B138" s="144"/>
      <c r="D138" s="138" t="s">
        <v>166</v>
      </c>
      <c r="E138" s="145" t="s">
        <v>1</v>
      </c>
      <c r="F138" s="146" t="s">
        <v>186</v>
      </c>
      <c r="H138" s="147">
        <v>1</v>
      </c>
      <c r="I138" s="148"/>
      <c r="L138" s="144"/>
      <c r="M138" s="149"/>
      <c r="T138" s="150"/>
      <c r="AT138" s="145" t="s">
        <v>166</v>
      </c>
      <c r="AU138" s="145" t="s">
        <v>6</v>
      </c>
      <c r="AV138" s="11" t="s">
        <v>85</v>
      </c>
      <c r="AW138" s="11" t="s">
        <v>31</v>
      </c>
      <c r="AX138" s="11" t="s">
        <v>6</v>
      </c>
      <c r="AY138" s="145" t="s">
        <v>159</v>
      </c>
    </row>
    <row r="139" spans="2:65" s="1" customFormat="1" ht="16.5" customHeight="1">
      <c r="B139" s="122"/>
      <c r="C139" s="123" t="s">
        <v>164</v>
      </c>
      <c r="D139" s="123" t="s">
        <v>160</v>
      </c>
      <c r="E139" s="124" t="s">
        <v>2211</v>
      </c>
      <c r="F139" s="125" t="s">
        <v>2212</v>
      </c>
      <c r="G139" s="126" t="s">
        <v>1984</v>
      </c>
      <c r="H139" s="127">
        <v>1</v>
      </c>
      <c r="I139" s="128"/>
      <c r="J139" s="129">
        <f>ROUND(I139*H139,0)</f>
        <v>0</v>
      </c>
      <c r="K139" s="130"/>
      <c r="L139" s="29"/>
      <c r="M139" s="131" t="s">
        <v>1</v>
      </c>
      <c r="N139" s="132" t="s">
        <v>41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164</v>
      </c>
      <c r="AT139" s="135" t="s">
        <v>160</v>
      </c>
      <c r="AU139" s="135" t="s">
        <v>6</v>
      </c>
      <c r="AY139" s="15" t="s">
        <v>159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5" t="s">
        <v>6</v>
      </c>
      <c r="BK139" s="136">
        <f>ROUND(I139*H139,0)</f>
        <v>0</v>
      </c>
      <c r="BL139" s="15" t="s">
        <v>164</v>
      </c>
      <c r="BM139" s="135" t="s">
        <v>2213</v>
      </c>
    </row>
    <row r="140" spans="2:65" s="11" customFormat="1">
      <c r="B140" s="144"/>
      <c r="D140" s="138" t="s">
        <v>166</v>
      </c>
      <c r="E140" s="145" t="s">
        <v>1</v>
      </c>
      <c r="F140" s="146" t="s">
        <v>186</v>
      </c>
      <c r="H140" s="147">
        <v>1</v>
      </c>
      <c r="I140" s="148"/>
      <c r="L140" s="144"/>
      <c r="M140" s="149"/>
      <c r="T140" s="150"/>
      <c r="AT140" s="145" t="s">
        <v>166</v>
      </c>
      <c r="AU140" s="145" t="s">
        <v>6</v>
      </c>
      <c r="AV140" s="11" t="s">
        <v>85</v>
      </c>
      <c r="AW140" s="11" t="s">
        <v>31</v>
      </c>
      <c r="AX140" s="11" t="s">
        <v>6</v>
      </c>
      <c r="AY140" s="145" t="s">
        <v>159</v>
      </c>
    </row>
    <row r="141" spans="2:65" s="1" customFormat="1" ht="16.5" customHeight="1">
      <c r="B141" s="122"/>
      <c r="C141" s="123" t="s">
        <v>188</v>
      </c>
      <c r="D141" s="123" t="s">
        <v>160</v>
      </c>
      <c r="E141" s="124" t="s">
        <v>2214</v>
      </c>
      <c r="F141" s="125" t="s">
        <v>2215</v>
      </c>
      <c r="G141" s="126" t="s">
        <v>1984</v>
      </c>
      <c r="H141" s="127">
        <v>4</v>
      </c>
      <c r="I141" s="128"/>
      <c r="J141" s="129">
        <f>ROUND(I141*H141,0)</f>
        <v>0</v>
      </c>
      <c r="K141" s="130"/>
      <c r="L141" s="29"/>
      <c r="M141" s="131" t="s">
        <v>1</v>
      </c>
      <c r="N141" s="132" t="s">
        <v>41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164</v>
      </c>
      <c r="AT141" s="135" t="s">
        <v>160</v>
      </c>
      <c r="AU141" s="135" t="s">
        <v>6</v>
      </c>
      <c r="AY141" s="15" t="s">
        <v>159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5" t="s">
        <v>6</v>
      </c>
      <c r="BK141" s="136">
        <f>ROUND(I141*H141,0)</f>
        <v>0</v>
      </c>
      <c r="BL141" s="15" t="s">
        <v>164</v>
      </c>
      <c r="BM141" s="135" t="s">
        <v>2216</v>
      </c>
    </row>
    <row r="142" spans="2:65" s="11" customFormat="1">
      <c r="B142" s="144"/>
      <c r="D142" s="138" t="s">
        <v>166</v>
      </c>
      <c r="E142" s="145" t="s">
        <v>1</v>
      </c>
      <c r="F142" s="146" t="s">
        <v>231</v>
      </c>
      <c r="H142" s="147">
        <v>4</v>
      </c>
      <c r="I142" s="148"/>
      <c r="L142" s="144"/>
      <c r="M142" s="149"/>
      <c r="T142" s="150"/>
      <c r="AT142" s="145" t="s">
        <v>166</v>
      </c>
      <c r="AU142" s="145" t="s">
        <v>6</v>
      </c>
      <c r="AV142" s="11" t="s">
        <v>85</v>
      </c>
      <c r="AW142" s="11" t="s">
        <v>31</v>
      </c>
      <c r="AX142" s="11" t="s">
        <v>6</v>
      </c>
      <c r="AY142" s="145" t="s">
        <v>159</v>
      </c>
    </row>
    <row r="143" spans="2:65" s="1" customFormat="1" ht="33" customHeight="1">
      <c r="B143" s="122"/>
      <c r="C143" s="123" t="s">
        <v>192</v>
      </c>
      <c r="D143" s="123" t="s">
        <v>160</v>
      </c>
      <c r="E143" s="124" t="s">
        <v>2217</v>
      </c>
      <c r="F143" s="125" t="s">
        <v>2218</v>
      </c>
      <c r="G143" s="126" t="s">
        <v>1984</v>
      </c>
      <c r="H143" s="127">
        <v>3</v>
      </c>
      <c r="I143" s="128"/>
      <c r="J143" s="129">
        <f>ROUND(I143*H143,0)</f>
        <v>0</v>
      </c>
      <c r="K143" s="130"/>
      <c r="L143" s="29"/>
      <c r="M143" s="131" t="s">
        <v>1</v>
      </c>
      <c r="N143" s="132" t="s">
        <v>41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164</v>
      </c>
      <c r="AT143" s="135" t="s">
        <v>160</v>
      </c>
      <c r="AU143" s="135" t="s">
        <v>6</v>
      </c>
      <c r="AY143" s="15" t="s">
        <v>159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6</v>
      </c>
      <c r="BK143" s="136">
        <f>ROUND(I143*H143,0)</f>
        <v>0</v>
      </c>
      <c r="BL143" s="15" t="s">
        <v>164</v>
      </c>
      <c r="BM143" s="135" t="s">
        <v>2219</v>
      </c>
    </row>
    <row r="144" spans="2:65" s="11" customFormat="1">
      <c r="B144" s="144"/>
      <c r="D144" s="138" t="s">
        <v>166</v>
      </c>
      <c r="E144" s="145" t="s">
        <v>1</v>
      </c>
      <c r="F144" s="146" t="s">
        <v>258</v>
      </c>
      <c r="H144" s="147">
        <v>3</v>
      </c>
      <c r="I144" s="148"/>
      <c r="L144" s="144"/>
      <c r="M144" s="149"/>
      <c r="T144" s="150"/>
      <c r="AT144" s="145" t="s">
        <v>166</v>
      </c>
      <c r="AU144" s="145" t="s">
        <v>6</v>
      </c>
      <c r="AV144" s="11" t="s">
        <v>85</v>
      </c>
      <c r="AW144" s="11" t="s">
        <v>31</v>
      </c>
      <c r="AX144" s="11" t="s">
        <v>6</v>
      </c>
      <c r="AY144" s="145" t="s">
        <v>159</v>
      </c>
    </row>
    <row r="145" spans="2:65" s="1" customFormat="1" ht="16.5" customHeight="1">
      <c r="B145" s="122"/>
      <c r="C145" s="123" t="s">
        <v>196</v>
      </c>
      <c r="D145" s="123" t="s">
        <v>160</v>
      </c>
      <c r="E145" s="124" t="s">
        <v>2220</v>
      </c>
      <c r="F145" s="125" t="s">
        <v>2221</v>
      </c>
      <c r="G145" s="126" t="s">
        <v>1984</v>
      </c>
      <c r="H145" s="127">
        <v>3</v>
      </c>
      <c r="I145" s="128"/>
      <c r="J145" s="129">
        <f>ROUND(I145*H145,0)</f>
        <v>0</v>
      </c>
      <c r="K145" s="130"/>
      <c r="L145" s="29"/>
      <c r="M145" s="131" t="s">
        <v>1</v>
      </c>
      <c r="N145" s="132" t="s">
        <v>41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164</v>
      </c>
      <c r="AT145" s="135" t="s">
        <v>160</v>
      </c>
      <c r="AU145" s="135" t="s">
        <v>6</v>
      </c>
      <c r="AY145" s="15" t="s">
        <v>159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6</v>
      </c>
      <c r="BK145" s="136">
        <f>ROUND(I145*H145,0)</f>
        <v>0</v>
      </c>
      <c r="BL145" s="15" t="s">
        <v>164</v>
      </c>
      <c r="BM145" s="135" t="s">
        <v>2222</v>
      </c>
    </row>
    <row r="146" spans="2:65" s="11" customFormat="1">
      <c r="B146" s="144"/>
      <c r="D146" s="138" t="s">
        <v>166</v>
      </c>
      <c r="E146" s="145" t="s">
        <v>1</v>
      </c>
      <c r="F146" s="146" t="s">
        <v>258</v>
      </c>
      <c r="H146" s="147">
        <v>3</v>
      </c>
      <c r="I146" s="148"/>
      <c r="L146" s="144"/>
      <c r="M146" s="149"/>
      <c r="T146" s="150"/>
      <c r="AT146" s="145" t="s">
        <v>166</v>
      </c>
      <c r="AU146" s="145" t="s">
        <v>6</v>
      </c>
      <c r="AV146" s="11" t="s">
        <v>85</v>
      </c>
      <c r="AW146" s="11" t="s">
        <v>31</v>
      </c>
      <c r="AX146" s="11" t="s">
        <v>6</v>
      </c>
      <c r="AY146" s="145" t="s">
        <v>159</v>
      </c>
    </row>
    <row r="147" spans="2:65" s="1" customFormat="1" ht="16.5" customHeight="1">
      <c r="B147" s="122"/>
      <c r="C147" s="123" t="s">
        <v>200</v>
      </c>
      <c r="D147" s="123" t="s">
        <v>160</v>
      </c>
      <c r="E147" s="124" t="s">
        <v>2223</v>
      </c>
      <c r="F147" s="125" t="s">
        <v>2224</v>
      </c>
      <c r="G147" s="126" t="s">
        <v>1984</v>
      </c>
      <c r="H147" s="127">
        <v>4</v>
      </c>
      <c r="I147" s="128"/>
      <c r="J147" s="129">
        <f>ROUND(I147*H147,0)</f>
        <v>0</v>
      </c>
      <c r="K147" s="130"/>
      <c r="L147" s="29"/>
      <c r="M147" s="131" t="s">
        <v>1</v>
      </c>
      <c r="N147" s="132" t="s">
        <v>41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164</v>
      </c>
      <c r="AT147" s="135" t="s">
        <v>160</v>
      </c>
      <c r="AU147" s="135" t="s">
        <v>6</v>
      </c>
      <c r="AY147" s="15" t="s">
        <v>159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5" t="s">
        <v>6</v>
      </c>
      <c r="BK147" s="136">
        <f>ROUND(I147*H147,0)</f>
        <v>0</v>
      </c>
      <c r="BL147" s="15" t="s">
        <v>164</v>
      </c>
      <c r="BM147" s="135" t="s">
        <v>2225</v>
      </c>
    </row>
    <row r="148" spans="2:65" s="11" customFormat="1">
      <c r="B148" s="144"/>
      <c r="D148" s="138" t="s">
        <v>166</v>
      </c>
      <c r="E148" s="145" t="s">
        <v>1</v>
      </c>
      <c r="F148" s="146" t="s">
        <v>231</v>
      </c>
      <c r="H148" s="147">
        <v>4</v>
      </c>
      <c r="I148" s="148"/>
      <c r="L148" s="144"/>
      <c r="M148" s="149"/>
      <c r="T148" s="150"/>
      <c r="AT148" s="145" t="s">
        <v>166</v>
      </c>
      <c r="AU148" s="145" t="s">
        <v>6</v>
      </c>
      <c r="AV148" s="11" t="s">
        <v>85</v>
      </c>
      <c r="AW148" s="11" t="s">
        <v>31</v>
      </c>
      <c r="AX148" s="11" t="s">
        <v>6</v>
      </c>
      <c r="AY148" s="145" t="s">
        <v>159</v>
      </c>
    </row>
    <row r="149" spans="2:65" s="1" customFormat="1" ht="16.5" customHeight="1">
      <c r="B149" s="122"/>
      <c r="C149" s="123" t="s">
        <v>204</v>
      </c>
      <c r="D149" s="123" t="s">
        <v>160</v>
      </c>
      <c r="E149" s="124" t="s">
        <v>2226</v>
      </c>
      <c r="F149" s="125" t="s">
        <v>2227</v>
      </c>
      <c r="G149" s="126" t="s">
        <v>1984</v>
      </c>
      <c r="H149" s="127">
        <v>1</v>
      </c>
      <c r="I149" s="128"/>
      <c r="J149" s="129">
        <f>ROUND(I149*H149,0)</f>
        <v>0</v>
      </c>
      <c r="K149" s="130"/>
      <c r="L149" s="29"/>
      <c r="M149" s="131" t="s">
        <v>1</v>
      </c>
      <c r="N149" s="132" t="s">
        <v>41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164</v>
      </c>
      <c r="AT149" s="135" t="s">
        <v>160</v>
      </c>
      <c r="AU149" s="135" t="s">
        <v>6</v>
      </c>
      <c r="AY149" s="15" t="s">
        <v>159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6</v>
      </c>
      <c r="BK149" s="136">
        <f>ROUND(I149*H149,0)</f>
        <v>0</v>
      </c>
      <c r="BL149" s="15" t="s">
        <v>164</v>
      </c>
      <c r="BM149" s="135" t="s">
        <v>2228</v>
      </c>
    </row>
    <row r="150" spans="2:65" s="11" customFormat="1">
      <c r="B150" s="144"/>
      <c r="D150" s="138" t="s">
        <v>166</v>
      </c>
      <c r="E150" s="145" t="s">
        <v>1</v>
      </c>
      <c r="F150" s="146" t="s">
        <v>186</v>
      </c>
      <c r="H150" s="147">
        <v>1</v>
      </c>
      <c r="I150" s="148"/>
      <c r="L150" s="144"/>
      <c r="M150" s="149"/>
      <c r="T150" s="150"/>
      <c r="AT150" s="145" t="s">
        <v>166</v>
      </c>
      <c r="AU150" s="145" t="s">
        <v>6</v>
      </c>
      <c r="AV150" s="11" t="s">
        <v>85</v>
      </c>
      <c r="AW150" s="11" t="s">
        <v>31</v>
      </c>
      <c r="AX150" s="11" t="s">
        <v>6</v>
      </c>
      <c r="AY150" s="145" t="s">
        <v>159</v>
      </c>
    </row>
    <row r="151" spans="2:65" s="1" customFormat="1" ht="16.5" customHeight="1">
      <c r="B151" s="122"/>
      <c r="C151" s="123" t="s">
        <v>109</v>
      </c>
      <c r="D151" s="123" t="s">
        <v>160</v>
      </c>
      <c r="E151" s="124" t="s">
        <v>2229</v>
      </c>
      <c r="F151" s="125" t="s">
        <v>2230</v>
      </c>
      <c r="G151" s="126" t="s">
        <v>1984</v>
      </c>
      <c r="H151" s="127">
        <v>1</v>
      </c>
      <c r="I151" s="128"/>
      <c r="J151" s="129">
        <f>ROUND(I151*H151,0)</f>
        <v>0</v>
      </c>
      <c r="K151" s="130"/>
      <c r="L151" s="29"/>
      <c r="M151" s="131" t="s">
        <v>1</v>
      </c>
      <c r="N151" s="132" t="s">
        <v>41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164</v>
      </c>
      <c r="AT151" s="135" t="s">
        <v>160</v>
      </c>
      <c r="AU151" s="135" t="s">
        <v>6</v>
      </c>
      <c r="AY151" s="15" t="s">
        <v>159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5" t="s">
        <v>6</v>
      </c>
      <c r="BK151" s="136">
        <f>ROUND(I151*H151,0)</f>
        <v>0</v>
      </c>
      <c r="BL151" s="15" t="s">
        <v>164</v>
      </c>
      <c r="BM151" s="135" t="s">
        <v>2231</v>
      </c>
    </row>
    <row r="152" spans="2:65" s="11" customFormat="1">
      <c r="B152" s="144"/>
      <c r="D152" s="138" t="s">
        <v>166</v>
      </c>
      <c r="E152" s="145" t="s">
        <v>1</v>
      </c>
      <c r="F152" s="146" t="s">
        <v>186</v>
      </c>
      <c r="H152" s="147">
        <v>1</v>
      </c>
      <c r="I152" s="148"/>
      <c r="L152" s="144"/>
      <c r="M152" s="149"/>
      <c r="T152" s="150"/>
      <c r="AT152" s="145" t="s">
        <v>166</v>
      </c>
      <c r="AU152" s="145" t="s">
        <v>6</v>
      </c>
      <c r="AV152" s="11" t="s">
        <v>85</v>
      </c>
      <c r="AW152" s="11" t="s">
        <v>31</v>
      </c>
      <c r="AX152" s="11" t="s">
        <v>6</v>
      </c>
      <c r="AY152" s="145" t="s">
        <v>159</v>
      </c>
    </row>
    <row r="153" spans="2:65" s="1" customFormat="1" ht="16.5" customHeight="1">
      <c r="B153" s="122"/>
      <c r="C153" s="123" t="s">
        <v>212</v>
      </c>
      <c r="D153" s="123" t="s">
        <v>160</v>
      </c>
      <c r="E153" s="124" t="s">
        <v>2232</v>
      </c>
      <c r="F153" s="125" t="s">
        <v>2233</v>
      </c>
      <c r="G153" s="126" t="s">
        <v>1984</v>
      </c>
      <c r="H153" s="127">
        <v>37</v>
      </c>
      <c r="I153" s="128"/>
      <c r="J153" s="129">
        <f>ROUND(I153*H153,0)</f>
        <v>0</v>
      </c>
      <c r="K153" s="130"/>
      <c r="L153" s="29"/>
      <c r="M153" s="131" t="s">
        <v>1</v>
      </c>
      <c r="N153" s="132" t="s">
        <v>41</v>
      </c>
      <c r="P153" s="133">
        <f>O153*H153</f>
        <v>0</v>
      </c>
      <c r="Q153" s="133">
        <v>0</v>
      </c>
      <c r="R153" s="133">
        <f>Q153*H153</f>
        <v>0</v>
      </c>
      <c r="S153" s="133">
        <v>0</v>
      </c>
      <c r="T153" s="134">
        <f>S153*H153</f>
        <v>0</v>
      </c>
      <c r="AR153" s="135" t="s">
        <v>164</v>
      </c>
      <c r="AT153" s="135" t="s">
        <v>160</v>
      </c>
      <c r="AU153" s="135" t="s">
        <v>6</v>
      </c>
      <c r="AY153" s="15" t="s">
        <v>159</v>
      </c>
      <c r="BE153" s="136">
        <f>IF(N153="základní",J153,0)</f>
        <v>0</v>
      </c>
      <c r="BF153" s="136">
        <f>IF(N153="snížená",J153,0)</f>
        <v>0</v>
      </c>
      <c r="BG153" s="136">
        <f>IF(N153="zákl. přenesená",J153,0)</f>
        <v>0</v>
      </c>
      <c r="BH153" s="136">
        <f>IF(N153="sníž. přenesená",J153,0)</f>
        <v>0</v>
      </c>
      <c r="BI153" s="136">
        <f>IF(N153="nulová",J153,0)</f>
        <v>0</v>
      </c>
      <c r="BJ153" s="15" t="s">
        <v>6</v>
      </c>
      <c r="BK153" s="136">
        <f>ROUND(I153*H153,0)</f>
        <v>0</v>
      </c>
      <c r="BL153" s="15" t="s">
        <v>164</v>
      </c>
      <c r="BM153" s="135" t="s">
        <v>2234</v>
      </c>
    </row>
    <row r="154" spans="2:65" s="11" customFormat="1">
      <c r="B154" s="144"/>
      <c r="D154" s="138" t="s">
        <v>166</v>
      </c>
      <c r="E154" s="145" t="s">
        <v>1</v>
      </c>
      <c r="F154" s="146" t="s">
        <v>2235</v>
      </c>
      <c r="H154" s="147">
        <v>37</v>
      </c>
      <c r="I154" s="148"/>
      <c r="L154" s="144"/>
      <c r="M154" s="149"/>
      <c r="T154" s="150"/>
      <c r="AT154" s="145" t="s">
        <v>166</v>
      </c>
      <c r="AU154" s="145" t="s">
        <v>6</v>
      </c>
      <c r="AV154" s="11" t="s">
        <v>85</v>
      </c>
      <c r="AW154" s="11" t="s">
        <v>31</v>
      </c>
      <c r="AX154" s="11" t="s">
        <v>6</v>
      </c>
      <c r="AY154" s="145" t="s">
        <v>159</v>
      </c>
    </row>
    <row r="155" spans="2:65" s="1" customFormat="1" ht="16.5" customHeight="1">
      <c r="B155" s="122"/>
      <c r="C155" s="123" t="s">
        <v>8</v>
      </c>
      <c r="D155" s="123" t="s">
        <v>160</v>
      </c>
      <c r="E155" s="124" t="s">
        <v>2236</v>
      </c>
      <c r="F155" s="125" t="s">
        <v>2237</v>
      </c>
      <c r="G155" s="126" t="s">
        <v>1984</v>
      </c>
      <c r="H155" s="127">
        <v>3</v>
      </c>
      <c r="I155" s="128"/>
      <c r="J155" s="129">
        <f>ROUND(I155*H155,0)</f>
        <v>0</v>
      </c>
      <c r="K155" s="130"/>
      <c r="L155" s="29"/>
      <c r="M155" s="131" t="s">
        <v>1</v>
      </c>
      <c r="N155" s="132" t="s">
        <v>41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164</v>
      </c>
      <c r="AT155" s="135" t="s">
        <v>160</v>
      </c>
      <c r="AU155" s="135" t="s">
        <v>6</v>
      </c>
      <c r="AY155" s="15" t="s">
        <v>159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6</v>
      </c>
      <c r="BK155" s="136">
        <f>ROUND(I155*H155,0)</f>
        <v>0</v>
      </c>
      <c r="BL155" s="15" t="s">
        <v>164</v>
      </c>
      <c r="BM155" s="135" t="s">
        <v>2238</v>
      </c>
    </row>
    <row r="156" spans="2:65" s="11" customFormat="1">
      <c r="B156" s="144"/>
      <c r="D156" s="138" t="s">
        <v>166</v>
      </c>
      <c r="E156" s="145" t="s">
        <v>1</v>
      </c>
      <c r="F156" s="146" t="s">
        <v>258</v>
      </c>
      <c r="H156" s="147">
        <v>3</v>
      </c>
      <c r="I156" s="148"/>
      <c r="L156" s="144"/>
      <c r="M156" s="149"/>
      <c r="T156" s="150"/>
      <c r="AT156" s="145" t="s">
        <v>166</v>
      </c>
      <c r="AU156" s="145" t="s">
        <v>6</v>
      </c>
      <c r="AV156" s="11" t="s">
        <v>85</v>
      </c>
      <c r="AW156" s="11" t="s">
        <v>31</v>
      </c>
      <c r="AX156" s="11" t="s">
        <v>6</v>
      </c>
      <c r="AY156" s="145" t="s">
        <v>159</v>
      </c>
    </row>
    <row r="157" spans="2:65" s="9" customFormat="1" ht="25.9" customHeight="1">
      <c r="B157" s="112"/>
      <c r="D157" s="113" t="s">
        <v>75</v>
      </c>
      <c r="E157" s="114" t="s">
        <v>2239</v>
      </c>
      <c r="F157" s="114" t="s">
        <v>2240</v>
      </c>
      <c r="I157" s="115"/>
      <c r="J157" s="116">
        <f>BK157</f>
        <v>0</v>
      </c>
      <c r="L157" s="112"/>
      <c r="M157" s="117"/>
      <c r="P157" s="118">
        <f>SUM(P158:P161)</f>
        <v>0</v>
      </c>
      <c r="R157" s="118">
        <f>SUM(R158:R161)</f>
        <v>0</v>
      </c>
      <c r="T157" s="119">
        <f>SUM(T158:T161)</f>
        <v>0</v>
      </c>
      <c r="AR157" s="113" t="s">
        <v>6</v>
      </c>
      <c r="AT157" s="120" t="s">
        <v>75</v>
      </c>
      <c r="AU157" s="120" t="s">
        <v>76</v>
      </c>
      <c r="AY157" s="113" t="s">
        <v>159</v>
      </c>
      <c r="BK157" s="121">
        <f>SUM(BK158:BK161)</f>
        <v>0</v>
      </c>
    </row>
    <row r="158" spans="2:65" s="1" customFormat="1" ht="16.5" customHeight="1">
      <c r="B158" s="122"/>
      <c r="C158" s="123" t="s">
        <v>219</v>
      </c>
      <c r="D158" s="123" t="s">
        <v>160</v>
      </c>
      <c r="E158" s="124" t="s">
        <v>2241</v>
      </c>
      <c r="F158" s="125" t="s">
        <v>2242</v>
      </c>
      <c r="G158" s="126" t="s">
        <v>1984</v>
      </c>
      <c r="H158" s="127">
        <v>1</v>
      </c>
      <c r="I158" s="128"/>
      <c r="J158" s="129">
        <f>ROUND(I158*H158,0)</f>
        <v>0</v>
      </c>
      <c r="K158" s="130"/>
      <c r="L158" s="29"/>
      <c r="M158" s="131" t="s">
        <v>1</v>
      </c>
      <c r="N158" s="132" t="s">
        <v>41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164</v>
      </c>
      <c r="AT158" s="135" t="s">
        <v>160</v>
      </c>
      <c r="AU158" s="135" t="s">
        <v>6</v>
      </c>
      <c r="AY158" s="15" t="s">
        <v>159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5" t="s">
        <v>6</v>
      </c>
      <c r="BK158" s="136">
        <f>ROUND(I158*H158,0)</f>
        <v>0</v>
      </c>
      <c r="BL158" s="15" t="s">
        <v>164</v>
      </c>
      <c r="BM158" s="135" t="s">
        <v>2243</v>
      </c>
    </row>
    <row r="159" spans="2:65" s="11" customFormat="1">
      <c r="B159" s="144"/>
      <c r="D159" s="138" t="s">
        <v>166</v>
      </c>
      <c r="E159" s="145" t="s">
        <v>1</v>
      </c>
      <c r="F159" s="146" t="s">
        <v>186</v>
      </c>
      <c r="H159" s="147">
        <v>1</v>
      </c>
      <c r="I159" s="148"/>
      <c r="L159" s="144"/>
      <c r="M159" s="149"/>
      <c r="T159" s="150"/>
      <c r="AT159" s="145" t="s">
        <v>166</v>
      </c>
      <c r="AU159" s="145" t="s">
        <v>6</v>
      </c>
      <c r="AV159" s="11" t="s">
        <v>85</v>
      </c>
      <c r="AW159" s="11" t="s">
        <v>31</v>
      </c>
      <c r="AX159" s="11" t="s">
        <v>6</v>
      </c>
      <c r="AY159" s="145" t="s">
        <v>159</v>
      </c>
    </row>
    <row r="160" spans="2:65" s="1" customFormat="1" ht="16.5" customHeight="1">
      <c r="B160" s="122"/>
      <c r="C160" s="123" t="s">
        <v>223</v>
      </c>
      <c r="D160" s="123" t="s">
        <v>160</v>
      </c>
      <c r="E160" s="124" t="s">
        <v>2244</v>
      </c>
      <c r="F160" s="125" t="s">
        <v>2245</v>
      </c>
      <c r="G160" s="126" t="s">
        <v>1984</v>
      </c>
      <c r="H160" s="127">
        <v>1</v>
      </c>
      <c r="I160" s="128"/>
      <c r="J160" s="129">
        <f>ROUND(I160*H160,0)</f>
        <v>0</v>
      </c>
      <c r="K160" s="130"/>
      <c r="L160" s="29"/>
      <c r="M160" s="131" t="s">
        <v>1</v>
      </c>
      <c r="N160" s="132" t="s">
        <v>41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164</v>
      </c>
      <c r="AT160" s="135" t="s">
        <v>160</v>
      </c>
      <c r="AU160" s="135" t="s">
        <v>6</v>
      </c>
      <c r="AY160" s="15" t="s">
        <v>159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5" t="s">
        <v>6</v>
      </c>
      <c r="BK160" s="136">
        <f>ROUND(I160*H160,0)</f>
        <v>0</v>
      </c>
      <c r="BL160" s="15" t="s">
        <v>164</v>
      </c>
      <c r="BM160" s="135" t="s">
        <v>2246</v>
      </c>
    </row>
    <row r="161" spans="2:65" s="11" customFormat="1">
      <c r="B161" s="144"/>
      <c r="D161" s="138" t="s">
        <v>166</v>
      </c>
      <c r="E161" s="145" t="s">
        <v>1</v>
      </c>
      <c r="F161" s="146" t="s">
        <v>186</v>
      </c>
      <c r="H161" s="147">
        <v>1</v>
      </c>
      <c r="I161" s="148"/>
      <c r="L161" s="144"/>
      <c r="M161" s="149"/>
      <c r="T161" s="150"/>
      <c r="AT161" s="145" t="s">
        <v>166</v>
      </c>
      <c r="AU161" s="145" t="s">
        <v>6</v>
      </c>
      <c r="AV161" s="11" t="s">
        <v>85</v>
      </c>
      <c r="AW161" s="11" t="s">
        <v>31</v>
      </c>
      <c r="AX161" s="11" t="s">
        <v>6</v>
      </c>
      <c r="AY161" s="145" t="s">
        <v>159</v>
      </c>
    </row>
    <row r="162" spans="2:65" s="9" customFormat="1" ht="25.9" customHeight="1">
      <c r="B162" s="112"/>
      <c r="D162" s="113" t="s">
        <v>75</v>
      </c>
      <c r="E162" s="114" t="s">
        <v>2247</v>
      </c>
      <c r="F162" s="114" t="s">
        <v>2248</v>
      </c>
      <c r="I162" s="115"/>
      <c r="J162" s="116">
        <f>BK162</f>
        <v>0</v>
      </c>
      <c r="L162" s="112"/>
      <c r="M162" s="117"/>
      <c r="P162" s="118">
        <f>SUM(P163:P201)</f>
        <v>0</v>
      </c>
      <c r="R162" s="118">
        <f>SUM(R163:R201)</f>
        <v>0</v>
      </c>
      <c r="T162" s="119">
        <f>SUM(T163:T201)</f>
        <v>0</v>
      </c>
      <c r="AR162" s="113" t="s">
        <v>6</v>
      </c>
      <c r="AT162" s="120" t="s">
        <v>75</v>
      </c>
      <c r="AU162" s="120" t="s">
        <v>76</v>
      </c>
      <c r="AY162" s="113" t="s">
        <v>159</v>
      </c>
      <c r="BK162" s="121">
        <f>SUM(BK163:BK201)</f>
        <v>0</v>
      </c>
    </row>
    <row r="163" spans="2:65" s="1" customFormat="1" ht="16.5" customHeight="1">
      <c r="B163" s="122"/>
      <c r="C163" s="123" t="s">
        <v>227</v>
      </c>
      <c r="D163" s="123" t="s">
        <v>160</v>
      </c>
      <c r="E163" s="124" t="s">
        <v>2249</v>
      </c>
      <c r="F163" s="125" t="s">
        <v>2250</v>
      </c>
      <c r="G163" s="126" t="s">
        <v>291</v>
      </c>
      <c r="H163" s="127">
        <v>50</v>
      </c>
      <c r="I163" s="128"/>
      <c r="J163" s="129">
        <f>ROUND(I163*H163,0)</f>
        <v>0</v>
      </c>
      <c r="K163" s="130"/>
      <c r="L163" s="29"/>
      <c r="M163" s="131" t="s">
        <v>1</v>
      </c>
      <c r="N163" s="132" t="s">
        <v>41</v>
      </c>
      <c r="P163" s="133">
        <f>O163*H163</f>
        <v>0</v>
      </c>
      <c r="Q163" s="133">
        <v>0</v>
      </c>
      <c r="R163" s="133">
        <f>Q163*H163</f>
        <v>0</v>
      </c>
      <c r="S163" s="133">
        <v>0</v>
      </c>
      <c r="T163" s="134">
        <f>S163*H163</f>
        <v>0</v>
      </c>
      <c r="AR163" s="135" t="s">
        <v>164</v>
      </c>
      <c r="AT163" s="135" t="s">
        <v>160</v>
      </c>
      <c r="AU163" s="135" t="s">
        <v>6</v>
      </c>
      <c r="AY163" s="15" t="s">
        <v>159</v>
      </c>
      <c r="BE163" s="136">
        <f>IF(N163="základní",J163,0)</f>
        <v>0</v>
      </c>
      <c r="BF163" s="136">
        <f>IF(N163="snížená",J163,0)</f>
        <v>0</v>
      </c>
      <c r="BG163" s="136">
        <f>IF(N163="zákl. přenesená",J163,0)</f>
        <v>0</v>
      </c>
      <c r="BH163" s="136">
        <f>IF(N163="sníž. přenesená",J163,0)</f>
        <v>0</v>
      </c>
      <c r="BI163" s="136">
        <f>IF(N163="nulová",J163,0)</f>
        <v>0</v>
      </c>
      <c r="BJ163" s="15" t="s">
        <v>6</v>
      </c>
      <c r="BK163" s="136">
        <f>ROUND(I163*H163,0)</f>
        <v>0</v>
      </c>
      <c r="BL163" s="15" t="s">
        <v>164</v>
      </c>
      <c r="BM163" s="135" t="s">
        <v>2251</v>
      </c>
    </row>
    <row r="164" spans="2:65" s="11" customFormat="1">
      <c r="B164" s="144"/>
      <c r="D164" s="138" t="s">
        <v>166</v>
      </c>
      <c r="E164" s="145" t="s">
        <v>1</v>
      </c>
      <c r="F164" s="146" t="s">
        <v>1956</v>
      </c>
      <c r="H164" s="147">
        <v>50</v>
      </c>
      <c r="I164" s="148"/>
      <c r="L164" s="144"/>
      <c r="M164" s="149"/>
      <c r="T164" s="150"/>
      <c r="AT164" s="145" t="s">
        <v>166</v>
      </c>
      <c r="AU164" s="145" t="s">
        <v>6</v>
      </c>
      <c r="AV164" s="11" t="s">
        <v>85</v>
      </c>
      <c r="AW164" s="11" t="s">
        <v>31</v>
      </c>
      <c r="AX164" s="11" t="s">
        <v>6</v>
      </c>
      <c r="AY164" s="145" t="s">
        <v>159</v>
      </c>
    </row>
    <row r="165" spans="2:65" s="1" customFormat="1" ht="16.5" customHeight="1">
      <c r="B165" s="122"/>
      <c r="C165" s="123" t="s">
        <v>233</v>
      </c>
      <c r="D165" s="123" t="s">
        <v>160</v>
      </c>
      <c r="E165" s="124" t="s">
        <v>2252</v>
      </c>
      <c r="F165" s="125" t="s">
        <v>2253</v>
      </c>
      <c r="G165" s="126" t="s">
        <v>291</v>
      </c>
      <c r="H165" s="127">
        <v>2750</v>
      </c>
      <c r="I165" s="128"/>
      <c r="J165" s="129">
        <f>ROUND(I165*H165,0)</f>
        <v>0</v>
      </c>
      <c r="K165" s="130"/>
      <c r="L165" s="29"/>
      <c r="M165" s="131" t="s">
        <v>1</v>
      </c>
      <c r="N165" s="132" t="s">
        <v>41</v>
      </c>
      <c r="P165" s="133">
        <f>O165*H165</f>
        <v>0</v>
      </c>
      <c r="Q165" s="133">
        <v>0</v>
      </c>
      <c r="R165" s="133">
        <f>Q165*H165</f>
        <v>0</v>
      </c>
      <c r="S165" s="133">
        <v>0</v>
      </c>
      <c r="T165" s="134">
        <f>S165*H165</f>
        <v>0</v>
      </c>
      <c r="AR165" s="135" t="s">
        <v>164</v>
      </c>
      <c r="AT165" s="135" t="s">
        <v>160</v>
      </c>
      <c r="AU165" s="135" t="s">
        <v>6</v>
      </c>
      <c r="AY165" s="15" t="s">
        <v>159</v>
      </c>
      <c r="BE165" s="136">
        <f>IF(N165="základní",J165,0)</f>
        <v>0</v>
      </c>
      <c r="BF165" s="136">
        <f>IF(N165="snížená",J165,0)</f>
        <v>0</v>
      </c>
      <c r="BG165" s="136">
        <f>IF(N165="zákl. přenesená",J165,0)</f>
        <v>0</v>
      </c>
      <c r="BH165" s="136">
        <f>IF(N165="sníž. přenesená",J165,0)</f>
        <v>0</v>
      </c>
      <c r="BI165" s="136">
        <f>IF(N165="nulová",J165,0)</f>
        <v>0</v>
      </c>
      <c r="BJ165" s="15" t="s">
        <v>6</v>
      </c>
      <c r="BK165" s="136">
        <f>ROUND(I165*H165,0)</f>
        <v>0</v>
      </c>
      <c r="BL165" s="15" t="s">
        <v>164</v>
      </c>
      <c r="BM165" s="135" t="s">
        <v>2254</v>
      </c>
    </row>
    <row r="166" spans="2:65" s="11" customFormat="1">
      <c r="B166" s="144"/>
      <c r="D166" s="138" t="s">
        <v>166</v>
      </c>
      <c r="E166" s="145" t="s">
        <v>1</v>
      </c>
      <c r="F166" s="146" t="s">
        <v>2255</v>
      </c>
      <c r="H166" s="147">
        <v>2750</v>
      </c>
      <c r="I166" s="148"/>
      <c r="L166" s="144"/>
      <c r="M166" s="149"/>
      <c r="T166" s="150"/>
      <c r="AT166" s="145" t="s">
        <v>166</v>
      </c>
      <c r="AU166" s="145" t="s">
        <v>6</v>
      </c>
      <c r="AV166" s="11" t="s">
        <v>85</v>
      </c>
      <c r="AW166" s="11" t="s">
        <v>31</v>
      </c>
      <c r="AX166" s="11" t="s">
        <v>6</v>
      </c>
      <c r="AY166" s="145" t="s">
        <v>159</v>
      </c>
    </row>
    <row r="167" spans="2:65" s="1" customFormat="1" ht="16.5" customHeight="1">
      <c r="B167" s="122"/>
      <c r="C167" s="123" t="s">
        <v>240</v>
      </c>
      <c r="D167" s="123" t="s">
        <v>160</v>
      </c>
      <c r="E167" s="124" t="s">
        <v>2256</v>
      </c>
      <c r="F167" s="125" t="s">
        <v>2257</v>
      </c>
      <c r="G167" s="126" t="s">
        <v>291</v>
      </c>
      <c r="H167" s="127">
        <v>80</v>
      </c>
      <c r="I167" s="128"/>
      <c r="J167" s="129">
        <f>ROUND(I167*H167,0)</f>
        <v>0</v>
      </c>
      <c r="K167" s="130"/>
      <c r="L167" s="29"/>
      <c r="M167" s="131" t="s">
        <v>1</v>
      </c>
      <c r="N167" s="132" t="s">
        <v>41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164</v>
      </c>
      <c r="AT167" s="135" t="s">
        <v>160</v>
      </c>
      <c r="AU167" s="135" t="s">
        <v>6</v>
      </c>
      <c r="AY167" s="15" t="s">
        <v>159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5" t="s">
        <v>6</v>
      </c>
      <c r="BK167" s="136">
        <f>ROUND(I167*H167,0)</f>
        <v>0</v>
      </c>
      <c r="BL167" s="15" t="s">
        <v>164</v>
      </c>
      <c r="BM167" s="135" t="s">
        <v>2258</v>
      </c>
    </row>
    <row r="168" spans="2:65" s="11" customFormat="1">
      <c r="B168" s="144"/>
      <c r="D168" s="138" t="s">
        <v>166</v>
      </c>
      <c r="E168" s="145" t="s">
        <v>1</v>
      </c>
      <c r="F168" s="146" t="s">
        <v>2259</v>
      </c>
      <c r="H168" s="147">
        <v>80</v>
      </c>
      <c r="I168" s="148"/>
      <c r="L168" s="144"/>
      <c r="M168" s="149"/>
      <c r="T168" s="150"/>
      <c r="AT168" s="145" t="s">
        <v>166</v>
      </c>
      <c r="AU168" s="145" t="s">
        <v>6</v>
      </c>
      <c r="AV168" s="11" t="s">
        <v>85</v>
      </c>
      <c r="AW168" s="11" t="s">
        <v>31</v>
      </c>
      <c r="AX168" s="11" t="s">
        <v>6</v>
      </c>
      <c r="AY168" s="145" t="s">
        <v>159</v>
      </c>
    </row>
    <row r="169" spans="2:65" s="1" customFormat="1" ht="16.5" customHeight="1">
      <c r="B169" s="122"/>
      <c r="C169" s="123" t="s">
        <v>244</v>
      </c>
      <c r="D169" s="123" t="s">
        <v>160</v>
      </c>
      <c r="E169" s="124" t="s">
        <v>2260</v>
      </c>
      <c r="F169" s="125" t="s">
        <v>2261</v>
      </c>
      <c r="G169" s="126" t="s">
        <v>291</v>
      </c>
      <c r="H169" s="127">
        <v>210</v>
      </c>
      <c r="I169" s="128"/>
      <c r="J169" s="129">
        <f>ROUND(I169*H169,0)</f>
        <v>0</v>
      </c>
      <c r="K169" s="130"/>
      <c r="L169" s="29"/>
      <c r="M169" s="131" t="s">
        <v>1</v>
      </c>
      <c r="N169" s="132" t="s">
        <v>41</v>
      </c>
      <c r="P169" s="133">
        <f>O169*H169</f>
        <v>0</v>
      </c>
      <c r="Q169" s="133">
        <v>0</v>
      </c>
      <c r="R169" s="133">
        <f>Q169*H169</f>
        <v>0</v>
      </c>
      <c r="S169" s="133">
        <v>0</v>
      </c>
      <c r="T169" s="134">
        <f>S169*H169</f>
        <v>0</v>
      </c>
      <c r="AR169" s="135" t="s">
        <v>164</v>
      </c>
      <c r="AT169" s="135" t="s">
        <v>160</v>
      </c>
      <c r="AU169" s="135" t="s">
        <v>6</v>
      </c>
      <c r="AY169" s="15" t="s">
        <v>159</v>
      </c>
      <c r="BE169" s="136">
        <f>IF(N169="základní",J169,0)</f>
        <v>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5" t="s">
        <v>6</v>
      </c>
      <c r="BK169" s="136">
        <f>ROUND(I169*H169,0)</f>
        <v>0</v>
      </c>
      <c r="BL169" s="15" t="s">
        <v>164</v>
      </c>
      <c r="BM169" s="135" t="s">
        <v>2262</v>
      </c>
    </row>
    <row r="170" spans="2:65" s="11" customFormat="1">
      <c r="B170" s="144"/>
      <c r="D170" s="138" t="s">
        <v>166</v>
      </c>
      <c r="E170" s="145" t="s">
        <v>1</v>
      </c>
      <c r="F170" s="146" t="s">
        <v>2263</v>
      </c>
      <c r="H170" s="147">
        <v>210</v>
      </c>
      <c r="I170" s="148"/>
      <c r="L170" s="144"/>
      <c r="M170" s="149"/>
      <c r="T170" s="150"/>
      <c r="AT170" s="145" t="s">
        <v>166</v>
      </c>
      <c r="AU170" s="145" t="s">
        <v>6</v>
      </c>
      <c r="AV170" s="11" t="s">
        <v>85</v>
      </c>
      <c r="AW170" s="11" t="s">
        <v>31</v>
      </c>
      <c r="AX170" s="11" t="s">
        <v>6</v>
      </c>
      <c r="AY170" s="145" t="s">
        <v>159</v>
      </c>
    </row>
    <row r="171" spans="2:65" s="1" customFormat="1" ht="16.5" customHeight="1">
      <c r="B171" s="122"/>
      <c r="C171" s="123" t="s">
        <v>249</v>
      </c>
      <c r="D171" s="123" t="s">
        <v>160</v>
      </c>
      <c r="E171" s="124" t="s">
        <v>2264</v>
      </c>
      <c r="F171" s="125" t="s">
        <v>2265</v>
      </c>
      <c r="G171" s="126" t="s">
        <v>291</v>
      </c>
      <c r="H171" s="127">
        <v>400</v>
      </c>
      <c r="I171" s="128"/>
      <c r="J171" s="129">
        <f>ROUND(I171*H171,0)</f>
        <v>0</v>
      </c>
      <c r="K171" s="130"/>
      <c r="L171" s="29"/>
      <c r="M171" s="131" t="s">
        <v>1</v>
      </c>
      <c r="N171" s="132" t="s">
        <v>41</v>
      </c>
      <c r="P171" s="133">
        <f>O171*H171</f>
        <v>0</v>
      </c>
      <c r="Q171" s="133">
        <v>0</v>
      </c>
      <c r="R171" s="133">
        <f>Q171*H171</f>
        <v>0</v>
      </c>
      <c r="S171" s="133">
        <v>0</v>
      </c>
      <c r="T171" s="134">
        <f>S171*H171</f>
        <v>0</v>
      </c>
      <c r="AR171" s="135" t="s">
        <v>164</v>
      </c>
      <c r="AT171" s="135" t="s">
        <v>160</v>
      </c>
      <c r="AU171" s="135" t="s">
        <v>6</v>
      </c>
      <c r="AY171" s="15" t="s">
        <v>159</v>
      </c>
      <c r="BE171" s="136">
        <f>IF(N171="základní",J171,0)</f>
        <v>0</v>
      </c>
      <c r="BF171" s="136">
        <f>IF(N171="snížená",J171,0)</f>
        <v>0</v>
      </c>
      <c r="BG171" s="136">
        <f>IF(N171="zákl. přenesená",J171,0)</f>
        <v>0</v>
      </c>
      <c r="BH171" s="136">
        <f>IF(N171="sníž. přenesená",J171,0)</f>
        <v>0</v>
      </c>
      <c r="BI171" s="136">
        <f>IF(N171="nulová",J171,0)</f>
        <v>0</v>
      </c>
      <c r="BJ171" s="15" t="s">
        <v>6</v>
      </c>
      <c r="BK171" s="136">
        <f>ROUND(I171*H171,0)</f>
        <v>0</v>
      </c>
      <c r="BL171" s="15" t="s">
        <v>164</v>
      </c>
      <c r="BM171" s="135" t="s">
        <v>2266</v>
      </c>
    </row>
    <row r="172" spans="2:65" s="11" customFormat="1">
      <c r="B172" s="144"/>
      <c r="D172" s="138" t="s">
        <v>166</v>
      </c>
      <c r="E172" s="145" t="s">
        <v>1</v>
      </c>
      <c r="F172" s="146" t="s">
        <v>1964</v>
      </c>
      <c r="H172" s="147">
        <v>400</v>
      </c>
      <c r="I172" s="148"/>
      <c r="L172" s="144"/>
      <c r="M172" s="149"/>
      <c r="T172" s="150"/>
      <c r="AT172" s="145" t="s">
        <v>166</v>
      </c>
      <c r="AU172" s="145" t="s">
        <v>6</v>
      </c>
      <c r="AV172" s="11" t="s">
        <v>85</v>
      </c>
      <c r="AW172" s="11" t="s">
        <v>31</v>
      </c>
      <c r="AX172" s="11" t="s">
        <v>6</v>
      </c>
      <c r="AY172" s="145" t="s">
        <v>159</v>
      </c>
    </row>
    <row r="173" spans="2:65" s="1" customFormat="1" ht="16.5" customHeight="1">
      <c r="B173" s="122"/>
      <c r="C173" s="123" t="s">
        <v>254</v>
      </c>
      <c r="D173" s="123" t="s">
        <v>160</v>
      </c>
      <c r="E173" s="124" t="s">
        <v>2267</v>
      </c>
      <c r="F173" s="125" t="s">
        <v>2268</v>
      </c>
      <c r="G173" s="126" t="s">
        <v>291</v>
      </c>
      <c r="H173" s="127">
        <v>320</v>
      </c>
      <c r="I173" s="128"/>
      <c r="J173" s="129">
        <f>ROUND(I173*H173,0)</f>
        <v>0</v>
      </c>
      <c r="K173" s="130"/>
      <c r="L173" s="29"/>
      <c r="M173" s="131" t="s">
        <v>1</v>
      </c>
      <c r="N173" s="132" t="s">
        <v>41</v>
      </c>
      <c r="P173" s="133">
        <f>O173*H173</f>
        <v>0</v>
      </c>
      <c r="Q173" s="133">
        <v>0</v>
      </c>
      <c r="R173" s="133">
        <f>Q173*H173</f>
        <v>0</v>
      </c>
      <c r="S173" s="133">
        <v>0</v>
      </c>
      <c r="T173" s="134">
        <f>S173*H173</f>
        <v>0</v>
      </c>
      <c r="AR173" s="135" t="s">
        <v>164</v>
      </c>
      <c r="AT173" s="135" t="s">
        <v>160</v>
      </c>
      <c r="AU173" s="135" t="s">
        <v>6</v>
      </c>
      <c r="AY173" s="15" t="s">
        <v>159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5" t="s">
        <v>6</v>
      </c>
      <c r="BK173" s="136">
        <f>ROUND(I173*H173,0)</f>
        <v>0</v>
      </c>
      <c r="BL173" s="15" t="s">
        <v>164</v>
      </c>
      <c r="BM173" s="135" t="s">
        <v>2269</v>
      </c>
    </row>
    <row r="174" spans="2:65" s="11" customFormat="1">
      <c r="B174" s="144"/>
      <c r="D174" s="138" t="s">
        <v>166</v>
      </c>
      <c r="E174" s="145" t="s">
        <v>1</v>
      </c>
      <c r="F174" s="146" t="s">
        <v>2270</v>
      </c>
      <c r="H174" s="147">
        <v>320</v>
      </c>
      <c r="I174" s="148"/>
      <c r="L174" s="144"/>
      <c r="M174" s="149"/>
      <c r="T174" s="150"/>
      <c r="AT174" s="145" t="s">
        <v>166</v>
      </c>
      <c r="AU174" s="145" t="s">
        <v>6</v>
      </c>
      <c r="AV174" s="11" t="s">
        <v>85</v>
      </c>
      <c r="AW174" s="11" t="s">
        <v>31</v>
      </c>
      <c r="AX174" s="11" t="s">
        <v>6</v>
      </c>
      <c r="AY174" s="145" t="s">
        <v>159</v>
      </c>
    </row>
    <row r="175" spans="2:65" s="1" customFormat="1" ht="16.5" customHeight="1">
      <c r="B175" s="122"/>
      <c r="C175" s="123" t="s">
        <v>7</v>
      </c>
      <c r="D175" s="123" t="s">
        <v>160</v>
      </c>
      <c r="E175" s="124" t="s">
        <v>2271</v>
      </c>
      <c r="F175" s="125" t="s">
        <v>2272</v>
      </c>
      <c r="G175" s="126" t="s">
        <v>1984</v>
      </c>
      <c r="H175" s="127">
        <v>20</v>
      </c>
      <c r="I175" s="128"/>
      <c r="J175" s="129">
        <f>ROUND(I175*H175,0)</f>
        <v>0</v>
      </c>
      <c r="K175" s="130"/>
      <c r="L175" s="29"/>
      <c r="M175" s="131" t="s">
        <v>1</v>
      </c>
      <c r="N175" s="132" t="s">
        <v>41</v>
      </c>
      <c r="P175" s="133">
        <f>O175*H175</f>
        <v>0</v>
      </c>
      <c r="Q175" s="133">
        <v>0</v>
      </c>
      <c r="R175" s="133">
        <f>Q175*H175</f>
        <v>0</v>
      </c>
      <c r="S175" s="133">
        <v>0</v>
      </c>
      <c r="T175" s="134">
        <f>S175*H175</f>
        <v>0</v>
      </c>
      <c r="AR175" s="135" t="s">
        <v>164</v>
      </c>
      <c r="AT175" s="135" t="s">
        <v>160</v>
      </c>
      <c r="AU175" s="135" t="s">
        <v>6</v>
      </c>
      <c r="AY175" s="15" t="s">
        <v>159</v>
      </c>
      <c r="BE175" s="136">
        <f>IF(N175="základní",J175,0)</f>
        <v>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5" t="s">
        <v>6</v>
      </c>
      <c r="BK175" s="136">
        <f>ROUND(I175*H175,0)</f>
        <v>0</v>
      </c>
      <c r="BL175" s="15" t="s">
        <v>164</v>
      </c>
      <c r="BM175" s="135" t="s">
        <v>2273</v>
      </c>
    </row>
    <row r="176" spans="2:65" s="11" customFormat="1">
      <c r="B176" s="144"/>
      <c r="D176" s="138" t="s">
        <v>166</v>
      </c>
      <c r="E176" s="145" t="s">
        <v>1</v>
      </c>
      <c r="F176" s="146" t="s">
        <v>1748</v>
      </c>
      <c r="H176" s="147">
        <v>20</v>
      </c>
      <c r="I176" s="148"/>
      <c r="L176" s="144"/>
      <c r="M176" s="149"/>
      <c r="T176" s="150"/>
      <c r="AT176" s="145" t="s">
        <v>166</v>
      </c>
      <c r="AU176" s="145" t="s">
        <v>6</v>
      </c>
      <c r="AV176" s="11" t="s">
        <v>85</v>
      </c>
      <c r="AW176" s="11" t="s">
        <v>31</v>
      </c>
      <c r="AX176" s="11" t="s">
        <v>6</v>
      </c>
      <c r="AY176" s="145" t="s">
        <v>159</v>
      </c>
    </row>
    <row r="177" spans="2:65" s="1" customFormat="1" ht="16.5" customHeight="1">
      <c r="B177" s="122"/>
      <c r="C177" s="123" t="s">
        <v>263</v>
      </c>
      <c r="D177" s="123" t="s">
        <v>160</v>
      </c>
      <c r="E177" s="124" t="s">
        <v>2274</v>
      </c>
      <c r="F177" s="125" t="s">
        <v>2275</v>
      </c>
      <c r="G177" s="126" t="s">
        <v>1984</v>
      </c>
      <c r="H177" s="127">
        <v>20</v>
      </c>
      <c r="I177" s="128"/>
      <c r="J177" s="129">
        <f>ROUND(I177*H177,0)</f>
        <v>0</v>
      </c>
      <c r="K177" s="130"/>
      <c r="L177" s="29"/>
      <c r="M177" s="131" t="s">
        <v>1</v>
      </c>
      <c r="N177" s="132" t="s">
        <v>41</v>
      </c>
      <c r="P177" s="133">
        <f>O177*H177</f>
        <v>0</v>
      </c>
      <c r="Q177" s="133">
        <v>0</v>
      </c>
      <c r="R177" s="133">
        <f>Q177*H177</f>
        <v>0</v>
      </c>
      <c r="S177" s="133">
        <v>0</v>
      </c>
      <c r="T177" s="134">
        <f>S177*H177</f>
        <v>0</v>
      </c>
      <c r="AR177" s="135" t="s">
        <v>164</v>
      </c>
      <c r="AT177" s="135" t="s">
        <v>160</v>
      </c>
      <c r="AU177" s="135" t="s">
        <v>6</v>
      </c>
      <c r="AY177" s="15" t="s">
        <v>159</v>
      </c>
      <c r="BE177" s="136">
        <f>IF(N177="základní",J177,0)</f>
        <v>0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5" t="s">
        <v>6</v>
      </c>
      <c r="BK177" s="136">
        <f>ROUND(I177*H177,0)</f>
        <v>0</v>
      </c>
      <c r="BL177" s="15" t="s">
        <v>164</v>
      </c>
      <c r="BM177" s="135" t="s">
        <v>2276</v>
      </c>
    </row>
    <row r="178" spans="2:65" s="11" customFormat="1">
      <c r="B178" s="144"/>
      <c r="D178" s="138" t="s">
        <v>166</v>
      </c>
      <c r="E178" s="145" t="s">
        <v>1</v>
      </c>
      <c r="F178" s="146" t="s">
        <v>1748</v>
      </c>
      <c r="H178" s="147">
        <v>20</v>
      </c>
      <c r="I178" s="148"/>
      <c r="L178" s="144"/>
      <c r="M178" s="149"/>
      <c r="T178" s="150"/>
      <c r="AT178" s="145" t="s">
        <v>166</v>
      </c>
      <c r="AU178" s="145" t="s">
        <v>6</v>
      </c>
      <c r="AV178" s="11" t="s">
        <v>85</v>
      </c>
      <c r="AW178" s="11" t="s">
        <v>31</v>
      </c>
      <c r="AX178" s="11" t="s">
        <v>6</v>
      </c>
      <c r="AY178" s="145" t="s">
        <v>159</v>
      </c>
    </row>
    <row r="179" spans="2:65" s="1" customFormat="1" ht="16.5" customHeight="1">
      <c r="B179" s="122"/>
      <c r="C179" s="123" t="s">
        <v>268</v>
      </c>
      <c r="D179" s="123" t="s">
        <v>160</v>
      </c>
      <c r="E179" s="124" t="s">
        <v>2277</v>
      </c>
      <c r="F179" s="125" t="s">
        <v>2278</v>
      </c>
      <c r="G179" s="126" t="s">
        <v>1984</v>
      </c>
      <c r="H179" s="127">
        <v>50</v>
      </c>
      <c r="I179" s="128"/>
      <c r="J179" s="129">
        <f>ROUND(I179*H179,0)</f>
        <v>0</v>
      </c>
      <c r="K179" s="130"/>
      <c r="L179" s="29"/>
      <c r="M179" s="131" t="s">
        <v>1</v>
      </c>
      <c r="N179" s="132" t="s">
        <v>41</v>
      </c>
      <c r="P179" s="133">
        <f>O179*H179</f>
        <v>0</v>
      </c>
      <c r="Q179" s="133">
        <v>0</v>
      </c>
      <c r="R179" s="133">
        <f>Q179*H179</f>
        <v>0</v>
      </c>
      <c r="S179" s="133">
        <v>0</v>
      </c>
      <c r="T179" s="134">
        <f>S179*H179</f>
        <v>0</v>
      </c>
      <c r="AR179" s="135" t="s">
        <v>164</v>
      </c>
      <c r="AT179" s="135" t="s">
        <v>160</v>
      </c>
      <c r="AU179" s="135" t="s">
        <v>6</v>
      </c>
      <c r="AY179" s="15" t="s">
        <v>159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5" t="s">
        <v>6</v>
      </c>
      <c r="BK179" s="136">
        <f>ROUND(I179*H179,0)</f>
        <v>0</v>
      </c>
      <c r="BL179" s="15" t="s">
        <v>164</v>
      </c>
      <c r="BM179" s="135" t="s">
        <v>2279</v>
      </c>
    </row>
    <row r="180" spans="2:65" s="11" customFormat="1">
      <c r="B180" s="144"/>
      <c r="D180" s="138" t="s">
        <v>166</v>
      </c>
      <c r="E180" s="145" t="s">
        <v>1</v>
      </c>
      <c r="F180" s="146" t="s">
        <v>1956</v>
      </c>
      <c r="H180" s="147">
        <v>50</v>
      </c>
      <c r="I180" s="148"/>
      <c r="L180" s="144"/>
      <c r="M180" s="149"/>
      <c r="T180" s="150"/>
      <c r="AT180" s="145" t="s">
        <v>166</v>
      </c>
      <c r="AU180" s="145" t="s">
        <v>6</v>
      </c>
      <c r="AV180" s="11" t="s">
        <v>85</v>
      </c>
      <c r="AW180" s="11" t="s">
        <v>31</v>
      </c>
      <c r="AX180" s="11" t="s">
        <v>6</v>
      </c>
      <c r="AY180" s="145" t="s">
        <v>159</v>
      </c>
    </row>
    <row r="181" spans="2:65" s="1" customFormat="1" ht="16.5" customHeight="1">
      <c r="B181" s="122"/>
      <c r="C181" s="123" t="s">
        <v>272</v>
      </c>
      <c r="D181" s="123" t="s">
        <v>160</v>
      </c>
      <c r="E181" s="124" t="s">
        <v>2280</v>
      </c>
      <c r="F181" s="125" t="s">
        <v>2281</v>
      </c>
      <c r="G181" s="126" t="s">
        <v>1984</v>
      </c>
      <c r="H181" s="127">
        <v>30</v>
      </c>
      <c r="I181" s="128"/>
      <c r="J181" s="129">
        <f>ROUND(I181*H181,0)</f>
        <v>0</v>
      </c>
      <c r="K181" s="130"/>
      <c r="L181" s="29"/>
      <c r="M181" s="131" t="s">
        <v>1</v>
      </c>
      <c r="N181" s="132" t="s">
        <v>41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164</v>
      </c>
      <c r="AT181" s="135" t="s">
        <v>160</v>
      </c>
      <c r="AU181" s="135" t="s">
        <v>6</v>
      </c>
      <c r="AY181" s="15" t="s">
        <v>159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5" t="s">
        <v>6</v>
      </c>
      <c r="BK181" s="136">
        <f>ROUND(I181*H181,0)</f>
        <v>0</v>
      </c>
      <c r="BL181" s="15" t="s">
        <v>164</v>
      </c>
      <c r="BM181" s="135" t="s">
        <v>2282</v>
      </c>
    </row>
    <row r="182" spans="2:65" s="11" customFormat="1">
      <c r="B182" s="144"/>
      <c r="D182" s="138" t="s">
        <v>166</v>
      </c>
      <c r="E182" s="145" t="s">
        <v>1</v>
      </c>
      <c r="F182" s="146" t="s">
        <v>519</v>
      </c>
      <c r="H182" s="147">
        <v>30</v>
      </c>
      <c r="I182" s="148"/>
      <c r="L182" s="144"/>
      <c r="M182" s="149"/>
      <c r="T182" s="150"/>
      <c r="AT182" s="145" t="s">
        <v>166</v>
      </c>
      <c r="AU182" s="145" t="s">
        <v>6</v>
      </c>
      <c r="AV182" s="11" t="s">
        <v>85</v>
      </c>
      <c r="AW182" s="11" t="s">
        <v>31</v>
      </c>
      <c r="AX182" s="11" t="s">
        <v>6</v>
      </c>
      <c r="AY182" s="145" t="s">
        <v>159</v>
      </c>
    </row>
    <row r="183" spans="2:65" s="1" customFormat="1" ht="16.5" customHeight="1">
      <c r="B183" s="122"/>
      <c r="C183" s="123" t="s">
        <v>276</v>
      </c>
      <c r="D183" s="123" t="s">
        <v>160</v>
      </c>
      <c r="E183" s="124" t="s">
        <v>2283</v>
      </c>
      <c r="F183" s="125" t="s">
        <v>2284</v>
      </c>
      <c r="G183" s="126" t="s">
        <v>1984</v>
      </c>
      <c r="H183" s="127">
        <v>20</v>
      </c>
      <c r="I183" s="128"/>
      <c r="J183" s="129">
        <f>ROUND(I183*H183,0)</f>
        <v>0</v>
      </c>
      <c r="K183" s="130"/>
      <c r="L183" s="29"/>
      <c r="M183" s="131" t="s">
        <v>1</v>
      </c>
      <c r="N183" s="132" t="s">
        <v>41</v>
      </c>
      <c r="P183" s="133">
        <f>O183*H183</f>
        <v>0</v>
      </c>
      <c r="Q183" s="133">
        <v>0</v>
      </c>
      <c r="R183" s="133">
        <f>Q183*H183</f>
        <v>0</v>
      </c>
      <c r="S183" s="133">
        <v>0</v>
      </c>
      <c r="T183" s="134">
        <f>S183*H183</f>
        <v>0</v>
      </c>
      <c r="AR183" s="135" t="s">
        <v>164</v>
      </c>
      <c r="AT183" s="135" t="s">
        <v>160</v>
      </c>
      <c r="AU183" s="135" t="s">
        <v>6</v>
      </c>
      <c r="AY183" s="15" t="s">
        <v>159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5" t="s">
        <v>6</v>
      </c>
      <c r="BK183" s="136">
        <f>ROUND(I183*H183,0)</f>
        <v>0</v>
      </c>
      <c r="BL183" s="15" t="s">
        <v>164</v>
      </c>
      <c r="BM183" s="135" t="s">
        <v>2285</v>
      </c>
    </row>
    <row r="184" spans="2:65" s="11" customFormat="1">
      <c r="B184" s="144"/>
      <c r="D184" s="138" t="s">
        <v>166</v>
      </c>
      <c r="E184" s="145" t="s">
        <v>1</v>
      </c>
      <c r="F184" s="146" t="s">
        <v>1748</v>
      </c>
      <c r="H184" s="147">
        <v>20</v>
      </c>
      <c r="I184" s="148"/>
      <c r="L184" s="144"/>
      <c r="M184" s="149"/>
      <c r="T184" s="150"/>
      <c r="AT184" s="145" t="s">
        <v>166</v>
      </c>
      <c r="AU184" s="145" t="s">
        <v>6</v>
      </c>
      <c r="AV184" s="11" t="s">
        <v>85</v>
      </c>
      <c r="AW184" s="11" t="s">
        <v>31</v>
      </c>
      <c r="AX184" s="11" t="s">
        <v>6</v>
      </c>
      <c r="AY184" s="145" t="s">
        <v>159</v>
      </c>
    </row>
    <row r="185" spans="2:65" s="1" customFormat="1" ht="16.5" customHeight="1">
      <c r="B185" s="122"/>
      <c r="C185" s="123" t="s">
        <v>280</v>
      </c>
      <c r="D185" s="123" t="s">
        <v>160</v>
      </c>
      <c r="E185" s="124" t="s">
        <v>2286</v>
      </c>
      <c r="F185" s="125" t="s">
        <v>2287</v>
      </c>
      <c r="G185" s="126" t="s">
        <v>291</v>
      </c>
      <c r="H185" s="127">
        <v>80</v>
      </c>
      <c r="I185" s="128"/>
      <c r="J185" s="129">
        <f>ROUND(I185*H185,0)</f>
        <v>0</v>
      </c>
      <c r="K185" s="130"/>
      <c r="L185" s="29"/>
      <c r="M185" s="131" t="s">
        <v>1</v>
      </c>
      <c r="N185" s="132" t="s">
        <v>41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164</v>
      </c>
      <c r="AT185" s="135" t="s">
        <v>160</v>
      </c>
      <c r="AU185" s="135" t="s">
        <v>6</v>
      </c>
      <c r="AY185" s="15" t="s">
        <v>159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5" t="s">
        <v>6</v>
      </c>
      <c r="BK185" s="136">
        <f>ROUND(I185*H185,0)</f>
        <v>0</v>
      </c>
      <c r="BL185" s="15" t="s">
        <v>164</v>
      </c>
      <c r="BM185" s="135" t="s">
        <v>2288</v>
      </c>
    </row>
    <row r="186" spans="2:65" s="11" customFormat="1">
      <c r="B186" s="144"/>
      <c r="D186" s="138" t="s">
        <v>166</v>
      </c>
      <c r="E186" s="145" t="s">
        <v>1</v>
      </c>
      <c r="F186" s="146" t="s">
        <v>2259</v>
      </c>
      <c r="H186" s="147">
        <v>80</v>
      </c>
      <c r="I186" s="148"/>
      <c r="L186" s="144"/>
      <c r="M186" s="149"/>
      <c r="T186" s="150"/>
      <c r="AT186" s="145" t="s">
        <v>166</v>
      </c>
      <c r="AU186" s="145" t="s">
        <v>6</v>
      </c>
      <c r="AV186" s="11" t="s">
        <v>85</v>
      </c>
      <c r="AW186" s="11" t="s">
        <v>31</v>
      </c>
      <c r="AX186" s="11" t="s">
        <v>6</v>
      </c>
      <c r="AY186" s="145" t="s">
        <v>159</v>
      </c>
    </row>
    <row r="187" spans="2:65" s="1" customFormat="1" ht="16.5" customHeight="1">
      <c r="B187" s="122"/>
      <c r="C187" s="123" t="s">
        <v>284</v>
      </c>
      <c r="D187" s="123" t="s">
        <v>160</v>
      </c>
      <c r="E187" s="124" t="s">
        <v>2289</v>
      </c>
      <c r="F187" s="125" t="s">
        <v>2290</v>
      </c>
      <c r="G187" s="126" t="s">
        <v>291</v>
      </c>
      <c r="H187" s="127">
        <v>150</v>
      </c>
      <c r="I187" s="128"/>
      <c r="J187" s="129">
        <f>ROUND(I187*H187,0)</f>
        <v>0</v>
      </c>
      <c r="K187" s="130"/>
      <c r="L187" s="29"/>
      <c r="M187" s="131" t="s">
        <v>1</v>
      </c>
      <c r="N187" s="132" t="s">
        <v>41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164</v>
      </c>
      <c r="AT187" s="135" t="s">
        <v>160</v>
      </c>
      <c r="AU187" s="135" t="s">
        <v>6</v>
      </c>
      <c r="AY187" s="15" t="s">
        <v>159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5" t="s">
        <v>6</v>
      </c>
      <c r="BK187" s="136">
        <f>ROUND(I187*H187,0)</f>
        <v>0</v>
      </c>
      <c r="BL187" s="15" t="s">
        <v>164</v>
      </c>
      <c r="BM187" s="135" t="s">
        <v>2291</v>
      </c>
    </row>
    <row r="188" spans="2:65" s="11" customFormat="1">
      <c r="B188" s="144"/>
      <c r="D188" s="138" t="s">
        <v>166</v>
      </c>
      <c r="E188" s="145" t="s">
        <v>1</v>
      </c>
      <c r="F188" s="146" t="s">
        <v>1948</v>
      </c>
      <c r="H188" s="147">
        <v>150</v>
      </c>
      <c r="I188" s="148"/>
      <c r="L188" s="144"/>
      <c r="M188" s="149"/>
      <c r="T188" s="150"/>
      <c r="AT188" s="145" t="s">
        <v>166</v>
      </c>
      <c r="AU188" s="145" t="s">
        <v>6</v>
      </c>
      <c r="AV188" s="11" t="s">
        <v>85</v>
      </c>
      <c r="AW188" s="11" t="s">
        <v>31</v>
      </c>
      <c r="AX188" s="11" t="s">
        <v>6</v>
      </c>
      <c r="AY188" s="145" t="s">
        <v>159</v>
      </c>
    </row>
    <row r="189" spans="2:65" s="1" customFormat="1" ht="16.5" customHeight="1">
      <c r="B189" s="122"/>
      <c r="C189" s="123" t="s">
        <v>288</v>
      </c>
      <c r="D189" s="123" t="s">
        <v>160</v>
      </c>
      <c r="E189" s="124" t="s">
        <v>2292</v>
      </c>
      <c r="F189" s="125" t="s">
        <v>2293</v>
      </c>
      <c r="G189" s="126" t="s">
        <v>291</v>
      </c>
      <c r="H189" s="127">
        <v>110</v>
      </c>
      <c r="I189" s="128"/>
      <c r="J189" s="129">
        <f>ROUND(I189*H189,0)</f>
        <v>0</v>
      </c>
      <c r="K189" s="130"/>
      <c r="L189" s="29"/>
      <c r="M189" s="131" t="s">
        <v>1</v>
      </c>
      <c r="N189" s="132" t="s">
        <v>41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164</v>
      </c>
      <c r="AT189" s="135" t="s">
        <v>160</v>
      </c>
      <c r="AU189" s="135" t="s">
        <v>6</v>
      </c>
      <c r="AY189" s="15" t="s">
        <v>159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5" t="s">
        <v>6</v>
      </c>
      <c r="BK189" s="136">
        <f>ROUND(I189*H189,0)</f>
        <v>0</v>
      </c>
      <c r="BL189" s="15" t="s">
        <v>164</v>
      </c>
      <c r="BM189" s="135" t="s">
        <v>2294</v>
      </c>
    </row>
    <row r="190" spans="2:65" s="11" customFormat="1">
      <c r="B190" s="144"/>
      <c r="D190" s="138" t="s">
        <v>166</v>
      </c>
      <c r="E190" s="145" t="s">
        <v>1</v>
      </c>
      <c r="F190" s="146" t="s">
        <v>2295</v>
      </c>
      <c r="H190" s="147">
        <v>110</v>
      </c>
      <c r="I190" s="148"/>
      <c r="L190" s="144"/>
      <c r="M190" s="149"/>
      <c r="T190" s="150"/>
      <c r="AT190" s="145" t="s">
        <v>166</v>
      </c>
      <c r="AU190" s="145" t="s">
        <v>6</v>
      </c>
      <c r="AV190" s="11" t="s">
        <v>85</v>
      </c>
      <c r="AW190" s="11" t="s">
        <v>31</v>
      </c>
      <c r="AX190" s="11" t="s">
        <v>6</v>
      </c>
      <c r="AY190" s="145" t="s">
        <v>159</v>
      </c>
    </row>
    <row r="191" spans="2:65" s="1" customFormat="1" ht="16.5" customHeight="1">
      <c r="B191" s="122"/>
      <c r="C191" s="123" t="s">
        <v>295</v>
      </c>
      <c r="D191" s="123" t="s">
        <v>160</v>
      </c>
      <c r="E191" s="124" t="s">
        <v>2296</v>
      </c>
      <c r="F191" s="125" t="s">
        <v>2297</v>
      </c>
      <c r="G191" s="126" t="s">
        <v>1984</v>
      </c>
      <c r="H191" s="127">
        <v>25</v>
      </c>
      <c r="I191" s="128"/>
      <c r="J191" s="129">
        <f>ROUND(I191*H191,0)</f>
        <v>0</v>
      </c>
      <c r="K191" s="130"/>
      <c r="L191" s="29"/>
      <c r="M191" s="131" t="s">
        <v>1</v>
      </c>
      <c r="N191" s="132" t="s">
        <v>41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164</v>
      </c>
      <c r="AT191" s="135" t="s">
        <v>160</v>
      </c>
      <c r="AU191" s="135" t="s">
        <v>6</v>
      </c>
      <c r="AY191" s="15" t="s">
        <v>159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5" t="s">
        <v>6</v>
      </c>
      <c r="BK191" s="136">
        <f>ROUND(I191*H191,0)</f>
        <v>0</v>
      </c>
      <c r="BL191" s="15" t="s">
        <v>164</v>
      </c>
      <c r="BM191" s="135" t="s">
        <v>2298</v>
      </c>
    </row>
    <row r="192" spans="2:65" s="11" customFormat="1">
      <c r="B192" s="144"/>
      <c r="D192" s="138" t="s">
        <v>166</v>
      </c>
      <c r="E192" s="145" t="s">
        <v>1</v>
      </c>
      <c r="F192" s="146" t="s">
        <v>2299</v>
      </c>
      <c r="H192" s="147">
        <v>25</v>
      </c>
      <c r="I192" s="148"/>
      <c r="L192" s="144"/>
      <c r="M192" s="149"/>
      <c r="T192" s="150"/>
      <c r="AT192" s="145" t="s">
        <v>166</v>
      </c>
      <c r="AU192" s="145" t="s">
        <v>6</v>
      </c>
      <c r="AV192" s="11" t="s">
        <v>85</v>
      </c>
      <c r="AW192" s="11" t="s">
        <v>31</v>
      </c>
      <c r="AX192" s="11" t="s">
        <v>6</v>
      </c>
      <c r="AY192" s="145" t="s">
        <v>159</v>
      </c>
    </row>
    <row r="193" spans="2:65" s="1" customFormat="1" ht="16.5" customHeight="1">
      <c r="B193" s="122"/>
      <c r="C193" s="123" t="s">
        <v>299</v>
      </c>
      <c r="D193" s="123" t="s">
        <v>160</v>
      </c>
      <c r="E193" s="124" t="s">
        <v>2300</v>
      </c>
      <c r="F193" s="125" t="s">
        <v>2301</v>
      </c>
      <c r="G193" s="126" t="s">
        <v>516</v>
      </c>
      <c r="H193" s="127">
        <v>140</v>
      </c>
      <c r="I193" s="128"/>
      <c r="J193" s="129">
        <f>ROUND(I193*H193,0)</f>
        <v>0</v>
      </c>
      <c r="K193" s="130"/>
      <c r="L193" s="29"/>
      <c r="M193" s="131" t="s">
        <v>1</v>
      </c>
      <c r="N193" s="132" t="s">
        <v>41</v>
      </c>
      <c r="P193" s="133">
        <f>O193*H193</f>
        <v>0</v>
      </c>
      <c r="Q193" s="133">
        <v>0</v>
      </c>
      <c r="R193" s="133">
        <f>Q193*H193</f>
        <v>0</v>
      </c>
      <c r="S193" s="133">
        <v>0</v>
      </c>
      <c r="T193" s="134">
        <f>S193*H193</f>
        <v>0</v>
      </c>
      <c r="AR193" s="135" t="s">
        <v>164</v>
      </c>
      <c r="AT193" s="135" t="s">
        <v>160</v>
      </c>
      <c r="AU193" s="135" t="s">
        <v>6</v>
      </c>
      <c r="AY193" s="15" t="s">
        <v>159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5" t="s">
        <v>6</v>
      </c>
      <c r="BK193" s="136">
        <f>ROUND(I193*H193,0)</f>
        <v>0</v>
      </c>
      <c r="BL193" s="15" t="s">
        <v>164</v>
      </c>
      <c r="BM193" s="135" t="s">
        <v>2302</v>
      </c>
    </row>
    <row r="194" spans="2:65" s="1" customFormat="1" ht="39">
      <c r="B194" s="29"/>
      <c r="D194" s="138" t="s">
        <v>303</v>
      </c>
      <c r="F194" s="158" t="s">
        <v>2303</v>
      </c>
      <c r="I194" s="159"/>
      <c r="L194" s="29"/>
      <c r="M194" s="160"/>
      <c r="T194" s="50"/>
      <c r="AT194" s="15" t="s">
        <v>303</v>
      </c>
      <c r="AU194" s="15" t="s">
        <v>6</v>
      </c>
    </row>
    <row r="195" spans="2:65" s="11" customFormat="1">
      <c r="B195" s="144"/>
      <c r="D195" s="138" t="s">
        <v>166</v>
      </c>
      <c r="E195" s="145" t="s">
        <v>1</v>
      </c>
      <c r="F195" s="146" t="s">
        <v>2304</v>
      </c>
      <c r="H195" s="147">
        <v>140</v>
      </c>
      <c r="I195" s="148"/>
      <c r="L195" s="144"/>
      <c r="M195" s="149"/>
      <c r="T195" s="150"/>
      <c r="AT195" s="145" t="s">
        <v>166</v>
      </c>
      <c r="AU195" s="145" t="s">
        <v>6</v>
      </c>
      <c r="AV195" s="11" t="s">
        <v>85</v>
      </c>
      <c r="AW195" s="11" t="s">
        <v>31</v>
      </c>
      <c r="AX195" s="11" t="s">
        <v>6</v>
      </c>
      <c r="AY195" s="145" t="s">
        <v>159</v>
      </c>
    </row>
    <row r="196" spans="2:65" s="1" customFormat="1" ht="16.5" customHeight="1">
      <c r="B196" s="122"/>
      <c r="C196" s="123" t="s">
        <v>306</v>
      </c>
      <c r="D196" s="123" t="s">
        <v>160</v>
      </c>
      <c r="E196" s="124" t="s">
        <v>2305</v>
      </c>
      <c r="F196" s="125" t="s">
        <v>2306</v>
      </c>
      <c r="G196" s="126" t="s">
        <v>516</v>
      </c>
      <c r="H196" s="127">
        <v>16</v>
      </c>
      <c r="I196" s="128"/>
      <c r="J196" s="129">
        <f>ROUND(I196*H196,0)</f>
        <v>0</v>
      </c>
      <c r="K196" s="130"/>
      <c r="L196" s="29"/>
      <c r="M196" s="131" t="s">
        <v>1</v>
      </c>
      <c r="N196" s="132" t="s">
        <v>41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164</v>
      </c>
      <c r="AT196" s="135" t="s">
        <v>160</v>
      </c>
      <c r="AU196" s="135" t="s">
        <v>6</v>
      </c>
      <c r="AY196" s="15" t="s">
        <v>159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5" t="s">
        <v>6</v>
      </c>
      <c r="BK196" s="136">
        <f>ROUND(I196*H196,0)</f>
        <v>0</v>
      </c>
      <c r="BL196" s="15" t="s">
        <v>164</v>
      </c>
      <c r="BM196" s="135" t="s">
        <v>2307</v>
      </c>
    </row>
    <row r="197" spans="2:65" s="11" customFormat="1">
      <c r="B197" s="144"/>
      <c r="D197" s="138" t="s">
        <v>166</v>
      </c>
      <c r="E197" s="145" t="s">
        <v>1</v>
      </c>
      <c r="F197" s="146" t="s">
        <v>2308</v>
      </c>
      <c r="H197" s="147">
        <v>16</v>
      </c>
      <c r="I197" s="148"/>
      <c r="L197" s="144"/>
      <c r="M197" s="149"/>
      <c r="T197" s="150"/>
      <c r="AT197" s="145" t="s">
        <v>166</v>
      </c>
      <c r="AU197" s="145" t="s">
        <v>6</v>
      </c>
      <c r="AV197" s="11" t="s">
        <v>85</v>
      </c>
      <c r="AW197" s="11" t="s">
        <v>31</v>
      </c>
      <c r="AX197" s="11" t="s">
        <v>6</v>
      </c>
      <c r="AY197" s="145" t="s">
        <v>159</v>
      </c>
    </row>
    <row r="198" spans="2:65" s="1" customFormat="1" ht="16.5" customHeight="1">
      <c r="B198" s="122"/>
      <c r="C198" s="123" t="s">
        <v>311</v>
      </c>
      <c r="D198" s="123" t="s">
        <v>160</v>
      </c>
      <c r="E198" s="124" t="s">
        <v>2309</v>
      </c>
      <c r="F198" s="125" t="s">
        <v>2310</v>
      </c>
      <c r="G198" s="126" t="s">
        <v>516</v>
      </c>
      <c r="H198" s="127">
        <v>3</v>
      </c>
      <c r="I198" s="128"/>
      <c r="J198" s="129">
        <f>ROUND(I198*H198,0)</f>
        <v>0</v>
      </c>
      <c r="K198" s="130"/>
      <c r="L198" s="29"/>
      <c r="M198" s="131" t="s">
        <v>1</v>
      </c>
      <c r="N198" s="132" t="s">
        <v>41</v>
      </c>
      <c r="P198" s="133">
        <f>O198*H198</f>
        <v>0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R198" s="135" t="s">
        <v>164</v>
      </c>
      <c r="AT198" s="135" t="s">
        <v>160</v>
      </c>
      <c r="AU198" s="135" t="s">
        <v>6</v>
      </c>
      <c r="AY198" s="15" t="s">
        <v>159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5" t="s">
        <v>6</v>
      </c>
      <c r="BK198" s="136">
        <f>ROUND(I198*H198,0)</f>
        <v>0</v>
      </c>
      <c r="BL198" s="15" t="s">
        <v>164</v>
      </c>
      <c r="BM198" s="135" t="s">
        <v>2311</v>
      </c>
    </row>
    <row r="199" spans="2:65" s="11" customFormat="1">
      <c r="B199" s="144"/>
      <c r="D199" s="138" t="s">
        <v>166</v>
      </c>
      <c r="E199" s="145" t="s">
        <v>1</v>
      </c>
      <c r="F199" s="146" t="s">
        <v>258</v>
      </c>
      <c r="H199" s="147">
        <v>3</v>
      </c>
      <c r="I199" s="148"/>
      <c r="L199" s="144"/>
      <c r="M199" s="149"/>
      <c r="T199" s="150"/>
      <c r="AT199" s="145" t="s">
        <v>166</v>
      </c>
      <c r="AU199" s="145" t="s">
        <v>6</v>
      </c>
      <c r="AV199" s="11" t="s">
        <v>85</v>
      </c>
      <c r="AW199" s="11" t="s">
        <v>31</v>
      </c>
      <c r="AX199" s="11" t="s">
        <v>6</v>
      </c>
      <c r="AY199" s="145" t="s">
        <v>159</v>
      </c>
    </row>
    <row r="200" spans="2:65" s="1" customFormat="1" ht="16.5" customHeight="1">
      <c r="B200" s="122"/>
      <c r="C200" s="123" t="s">
        <v>316</v>
      </c>
      <c r="D200" s="123" t="s">
        <v>160</v>
      </c>
      <c r="E200" s="124" t="s">
        <v>2312</v>
      </c>
      <c r="F200" s="125" t="s">
        <v>2313</v>
      </c>
      <c r="G200" s="126" t="s">
        <v>2156</v>
      </c>
      <c r="H200" s="127">
        <v>1</v>
      </c>
      <c r="I200" s="128"/>
      <c r="J200" s="129">
        <f>ROUND(I200*H200,0)</f>
        <v>0</v>
      </c>
      <c r="K200" s="130"/>
      <c r="L200" s="29"/>
      <c r="M200" s="131" t="s">
        <v>1</v>
      </c>
      <c r="N200" s="132" t="s">
        <v>41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164</v>
      </c>
      <c r="AT200" s="135" t="s">
        <v>160</v>
      </c>
      <c r="AU200" s="135" t="s">
        <v>6</v>
      </c>
      <c r="AY200" s="15" t="s">
        <v>159</v>
      </c>
      <c r="BE200" s="136">
        <f>IF(N200="základní",J200,0)</f>
        <v>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5" t="s">
        <v>6</v>
      </c>
      <c r="BK200" s="136">
        <f>ROUND(I200*H200,0)</f>
        <v>0</v>
      </c>
      <c r="BL200" s="15" t="s">
        <v>164</v>
      </c>
      <c r="BM200" s="135" t="s">
        <v>2314</v>
      </c>
    </row>
    <row r="201" spans="2:65" s="11" customFormat="1">
      <c r="B201" s="144"/>
      <c r="D201" s="138" t="s">
        <v>166</v>
      </c>
      <c r="E201" s="145" t="s">
        <v>1</v>
      </c>
      <c r="F201" s="146" t="s">
        <v>186</v>
      </c>
      <c r="H201" s="147">
        <v>1</v>
      </c>
      <c r="I201" s="148"/>
      <c r="L201" s="144"/>
      <c r="M201" s="149"/>
      <c r="T201" s="150"/>
      <c r="AT201" s="145" t="s">
        <v>166</v>
      </c>
      <c r="AU201" s="145" t="s">
        <v>6</v>
      </c>
      <c r="AV201" s="11" t="s">
        <v>85</v>
      </c>
      <c r="AW201" s="11" t="s">
        <v>31</v>
      </c>
      <c r="AX201" s="11" t="s">
        <v>6</v>
      </c>
      <c r="AY201" s="145" t="s">
        <v>159</v>
      </c>
    </row>
    <row r="202" spans="2:65" s="9" customFormat="1" ht="25.9" customHeight="1">
      <c r="B202" s="112"/>
      <c r="D202" s="113" t="s">
        <v>75</v>
      </c>
      <c r="E202" s="114" t="s">
        <v>532</v>
      </c>
      <c r="F202" s="114" t="s">
        <v>2315</v>
      </c>
      <c r="I202" s="115"/>
      <c r="J202" s="116">
        <f>BK202</f>
        <v>0</v>
      </c>
      <c r="L202" s="112"/>
      <c r="M202" s="117"/>
      <c r="P202" s="118">
        <f>SUM(P203:P206)</f>
        <v>0</v>
      </c>
      <c r="R202" s="118">
        <f>SUM(R203:R206)</f>
        <v>0</v>
      </c>
      <c r="T202" s="119">
        <f>SUM(T203:T206)</f>
        <v>0</v>
      </c>
      <c r="AR202" s="113" t="s">
        <v>6</v>
      </c>
      <c r="AT202" s="120" t="s">
        <v>75</v>
      </c>
      <c r="AU202" s="120" t="s">
        <v>76</v>
      </c>
      <c r="AY202" s="113" t="s">
        <v>159</v>
      </c>
      <c r="BK202" s="121">
        <f>SUM(BK203:BK206)</f>
        <v>0</v>
      </c>
    </row>
    <row r="203" spans="2:65" s="1" customFormat="1" ht="16.5" customHeight="1">
      <c r="B203" s="122"/>
      <c r="C203" s="123" t="s">
        <v>321</v>
      </c>
      <c r="D203" s="123" t="s">
        <v>160</v>
      </c>
      <c r="E203" s="124" t="s">
        <v>2316</v>
      </c>
      <c r="F203" s="125" t="s">
        <v>2317</v>
      </c>
      <c r="G203" s="126" t="s">
        <v>1984</v>
      </c>
      <c r="H203" s="127">
        <v>11</v>
      </c>
      <c r="I203" s="128"/>
      <c r="J203" s="129">
        <f>ROUND(I203*H203,0)</f>
        <v>0</v>
      </c>
      <c r="K203" s="130"/>
      <c r="L203" s="29"/>
      <c r="M203" s="131" t="s">
        <v>1</v>
      </c>
      <c r="N203" s="132" t="s">
        <v>41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R203" s="135" t="s">
        <v>164</v>
      </c>
      <c r="AT203" s="135" t="s">
        <v>160</v>
      </c>
      <c r="AU203" s="135" t="s">
        <v>6</v>
      </c>
      <c r="AY203" s="15" t="s">
        <v>159</v>
      </c>
      <c r="BE203" s="136">
        <f>IF(N203="základní",J203,0)</f>
        <v>0</v>
      </c>
      <c r="BF203" s="136">
        <f>IF(N203="snížená",J203,0)</f>
        <v>0</v>
      </c>
      <c r="BG203" s="136">
        <f>IF(N203="zákl. přenesená",J203,0)</f>
        <v>0</v>
      </c>
      <c r="BH203" s="136">
        <f>IF(N203="sníž. přenesená",J203,0)</f>
        <v>0</v>
      </c>
      <c r="BI203" s="136">
        <f>IF(N203="nulová",J203,0)</f>
        <v>0</v>
      </c>
      <c r="BJ203" s="15" t="s">
        <v>6</v>
      </c>
      <c r="BK203" s="136">
        <f>ROUND(I203*H203,0)</f>
        <v>0</v>
      </c>
      <c r="BL203" s="15" t="s">
        <v>164</v>
      </c>
      <c r="BM203" s="135" t="s">
        <v>2318</v>
      </c>
    </row>
    <row r="204" spans="2:65" s="11" customFormat="1">
      <c r="B204" s="144"/>
      <c r="D204" s="138" t="s">
        <v>166</v>
      </c>
      <c r="E204" s="145" t="s">
        <v>1</v>
      </c>
      <c r="F204" s="146" t="s">
        <v>267</v>
      </c>
      <c r="H204" s="147">
        <v>11</v>
      </c>
      <c r="I204" s="148"/>
      <c r="L204" s="144"/>
      <c r="M204" s="149"/>
      <c r="T204" s="150"/>
      <c r="AT204" s="145" t="s">
        <v>166</v>
      </c>
      <c r="AU204" s="145" t="s">
        <v>6</v>
      </c>
      <c r="AV204" s="11" t="s">
        <v>85</v>
      </c>
      <c r="AW204" s="11" t="s">
        <v>31</v>
      </c>
      <c r="AX204" s="11" t="s">
        <v>6</v>
      </c>
      <c r="AY204" s="145" t="s">
        <v>159</v>
      </c>
    </row>
    <row r="205" spans="2:65" s="1" customFormat="1" ht="16.5" customHeight="1">
      <c r="B205" s="122"/>
      <c r="C205" s="123" t="s">
        <v>329</v>
      </c>
      <c r="D205" s="123" t="s">
        <v>160</v>
      </c>
      <c r="E205" s="124" t="s">
        <v>2319</v>
      </c>
      <c r="F205" s="125" t="s">
        <v>2320</v>
      </c>
      <c r="G205" s="126" t="s">
        <v>1984</v>
      </c>
      <c r="H205" s="127">
        <v>5</v>
      </c>
      <c r="I205" s="128"/>
      <c r="J205" s="129">
        <f>ROUND(I205*H205,0)</f>
        <v>0</v>
      </c>
      <c r="K205" s="130"/>
      <c r="L205" s="29"/>
      <c r="M205" s="131" t="s">
        <v>1</v>
      </c>
      <c r="N205" s="132" t="s">
        <v>41</v>
      </c>
      <c r="P205" s="133">
        <f>O205*H205</f>
        <v>0</v>
      </c>
      <c r="Q205" s="133">
        <v>0</v>
      </c>
      <c r="R205" s="133">
        <f>Q205*H205</f>
        <v>0</v>
      </c>
      <c r="S205" s="133">
        <v>0</v>
      </c>
      <c r="T205" s="134">
        <f>S205*H205</f>
        <v>0</v>
      </c>
      <c r="AR205" s="135" t="s">
        <v>164</v>
      </c>
      <c r="AT205" s="135" t="s">
        <v>160</v>
      </c>
      <c r="AU205" s="135" t="s">
        <v>6</v>
      </c>
      <c r="AY205" s="15" t="s">
        <v>159</v>
      </c>
      <c r="BE205" s="136">
        <f>IF(N205="základní",J205,0)</f>
        <v>0</v>
      </c>
      <c r="BF205" s="136">
        <f>IF(N205="snížená",J205,0)</f>
        <v>0</v>
      </c>
      <c r="BG205" s="136">
        <f>IF(N205="zákl. přenesená",J205,0)</f>
        <v>0</v>
      </c>
      <c r="BH205" s="136">
        <f>IF(N205="sníž. přenesená",J205,0)</f>
        <v>0</v>
      </c>
      <c r="BI205" s="136">
        <f>IF(N205="nulová",J205,0)</f>
        <v>0</v>
      </c>
      <c r="BJ205" s="15" t="s">
        <v>6</v>
      </c>
      <c r="BK205" s="136">
        <f>ROUND(I205*H205,0)</f>
        <v>0</v>
      </c>
      <c r="BL205" s="15" t="s">
        <v>164</v>
      </c>
      <c r="BM205" s="135" t="s">
        <v>2321</v>
      </c>
    </row>
    <row r="206" spans="2:65" s="11" customFormat="1">
      <c r="B206" s="144"/>
      <c r="D206" s="138" t="s">
        <v>166</v>
      </c>
      <c r="E206" s="145" t="s">
        <v>1</v>
      </c>
      <c r="F206" s="146" t="s">
        <v>175</v>
      </c>
      <c r="H206" s="147">
        <v>5</v>
      </c>
      <c r="I206" s="148"/>
      <c r="L206" s="144"/>
      <c r="M206" s="149"/>
      <c r="T206" s="150"/>
      <c r="AT206" s="145" t="s">
        <v>166</v>
      </c>
      <c r="AU206" s="145" t="s">
        <v>6</v>
      </c>
      <c r="AV206" s="11" t="s">
        <v>85</v>
      </c>
      <c r="AW206" s="11" t="s">
        <v>31</v>
      </c>
      <c r="AX206" s="11" t="s">
        <v>6</v>
      </c>
      <c r="AY206" s="145" t="s">
        <v>159</v>
      </c>
    </row>
    <row r="207" spans="2:65" s="9" customFormat="1" ht="25.9" customHeight="1">
      <c r="B207" s="112"/>
      <c r="D207" s="113" t="s">
        <v>75</v>
      </c>
      <c r="E207" s="114" t="s">
        <v>2322</v>
      </c>
      <c r="F207" s="114" t="s">
        <v>2323</v>
      </c>
      <c r="I207" s="115"/>
      <c r="J207" s="116">
        <f>BK207</f>
        <v>0</v>
      </c>
      <c r="L207" s="112"/>
      <c r="M207" s="117"/>
      <c r="P207" s="118">
        <f>SUM(P208:P223)</f>
        <v>0</v>
      </c>
      <c r="R207" s="118">
        <f>SUM(R208:R223)</f>
        <v>0</v>
      </c>
      <c r="T207" s="119">
        <f>SUM(T208:T223)</f>
        <v>0</v>
      </c>
      <c r="AR207" s="113" t="s">
        <v>6</v>
      </c>
      <c r="AT207" s="120" t="s">
        <v>75</v>
      </c>
      <c r="AU207" s="120" t="s">
        <v>76</v>
      </c>
      <c r="AY207" s="113" t="s">
        <v>159</v>
      </c>
      <c r="BK207" s="121">
        <f>SUM(BK208:BK223)</f>
        <v>0</v>
      </c>
    </row>
    <row r="208" spans="2:65" s="1" customFormat="1" ht="16.5" customHeight="1">
      <c r="B208" s="122"/>
      <c r="C208" s="123" t="s">
        <v>335</v>
      </c>
      <c r="D208" s="123" t="s">
        <v>160</v>
      </c>
      <c r="E208" s="124" t="s">
        <v>2324</v>
      </c>
      <c r="F208" s="125" t="s">
        <v>2325</v>
      </c>
      <c r="G208" s="126" t="s">
        <v>1984</v>
      </c>
      <c r="H208" s="127">
        <v>1</v>
      </c>
      <c r="I208" s="128"/>
      <c r="J208" s="129">
        <f>ROUND(I208*H208,0)</f>
        <v>0</v>
      </c>
      <c r="K208" s="130"/>
      <c r="L208" s="29"/>
      <c r="M208" s="131" t="s">
        <v>1</v>
      </c>
      <c r="N208" s="132" t="s">
        <v>41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164</v>
      </c>
      <c r="AT208" s="135" t="s">
        <v>160</v>
      </c>
      <c r="AU208" s="135" t="s">
        <v>6</v>
      </c>
      <c r="AY208" s="15" t="s">
        <v>159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5" t="s">
        <v>6</v>
      </c>
      <c r="BK208" s="136">
        <f>ROUND(I208*H208,0)</f>
        <v>0</v>
      </c>
      <c r="BL208" s="15" t="s">
        <v>164</v>
      </c>
      <c r="BM208" s="135" t="s">
        <v>2326</v>
      </c>
    </row>
    <row r="209" spans="2:65" s="11" customFormat="1">
      <c r="B209" s="144"/>
      <c r="D209" s="138" t="s">
        <v>166</v>
      </c>
      <c r="E209" s="145" t="s">
        <v>1</v>
      </c>
      <c r="F209" s="146" t="s">
        <v>186</v>
      </c>
      <c r="H209" s="147">
        <v>1</v>
      </c>
      <c r="I209" s="148"/>
      <c r="L209" s="144"/>
      <c r="M209" s="149"/>
      <c r="T209" s="150"/>
      <c r="AT209" s="145" t="s">
        <v>166</v>
      </c>
      <c r="AU209" s="145" t="s">
        <v>6</v>
      </c>
      <c r="AV209" s="11" t="s">
        <v>85</v>
      </c>
      <c r="AW209" s="11" t="s">
        <v>31</v>
      </c>
      <c r="AX209" s="11" t="s">
        <v>6</v>
      </c>
      <c r="AY209" s="145" t="s">
        <v>159</v>
      </c>
    </row>
    <row r="210" spans="2:65" s="1" customFormat="1" ht="16.5" customHeight="1">
      <c r="B210" s="122"/>
      <c r="C210" s="123" t="s">
        <v>342</v>
      </c>
      <c r="D210" s="123" t="s">
        <v>160</v>
      </c>
      <c r="E210" s="124" t="s">
        <v>2327</v>
      </c>
      <c r="F210" s="125" t="s">
        <v>2328</v>
      </c>
      <c r="G210" s="126" t="s">
        <v>1984</v>
      </c>
      <c r="H210" s="127">
        <v>1</v>
      </c>
      <c r="I210" s="128"/>
      <c r="J210" s="129">
        <f>ROUND(I210*H210,0)</f>
        <v>0</v>
      </c>
      <c r="K210" s="130"/>
      <c r="L210" s="29"/>
      <c r="M210" s="131" t="s">
        <v>1</v>
      </c>
      <c r="N210" s="132" t="s">
        <v>41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164</v>
      </c>
      <c r="AT210" s="135" t="s">
        <v>160</v>
      </c>
      <c r="AU210" s="135" t="s">
        <v>6</v>
      </c>
      <c r="AY210" s="15" t="s">
        <v>159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5" t="s">
        <v>6</v>
      </c>
      <c r="BK210" s="136">
        <f>ROUND(I210*H210,0)</f>
        <v>0</v>
      </c>
      <c r="BL210" s="15" t="s">
        <v>164</v>
      </c>
      <c r="BM210" s="135" t="s">
        <v>2329</v>
      </c>
    </row>
    <row r="211" spans="2:65" s="11" customFormat="1">
      <c r="B211" s="144"/>
      <c r="D211" s="138" t="s">
        <v>166</v>
      </c>
      <c r="E211" s="145" t="s">
        <v>1</v>
      </c>
      <c r="F211" s="146" t="s">
        <v>186</v>
      </c>
      <c r="H211" s="147">
        <v>1</v>
      </c>
      <c r="I211" s="148"/>
      <c r="L211" s="144"/>
      <c r="M211" s="149"/>
      <c r="T211" s="150"/>
      <c r="AT211" s="145" t="s">
        <v>166</v>
      </c>
      <c r="AU211" s="145" t="s">
        <v>6</v>
      </c>
      <c r="AV211" s="11" t="s">
        <v>85</v>
      </c>
      <c r="AW211" s="11" t="s">
        <v>31</v>
      </c>
      <c r="AX211" s="11" t="s">
        <v>6</v>
      </c>
      <c r="AY211" s="145" t="s">
        <v>159</v>
      </c>
    </row>
    <row r="212" spans="2:65" s="1" customFormat="1" ht="16.5" customHeight="1">
      <c r="B212" s="122"/>
      <c r="C212" s="123" t="s">
        <v>355</v>
      </c>
      <c r="D212" s="123" t="s">
        <v>160</v>
      </c>
      <c r="E212" s="124" t="s">
        <v>2330</v>
      </c>
      <c r="F212" s="125" t="s">
        <v>2331</v>
      </c>
      <c r="G212" s="126" t="s">
        <v>1984</v>
      </c>
      <c r="H212" s="127">
        <v>1</v>
      </c>
      <c r="I212" s="128"/>
      <c r="J212" s="129">
        <f>ROUND(I212*H212,0)</f>
        <v>0</v>
      </c>
      <c r="K212" s="130"/>
      <c r="L212" s="29"/>
      <c r="M212" s="131" t="s">
        <v>1</v>
      </c>
      <c r="N212" s="132" t="s">
        <v>41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164</v>
      </c>
      <c r="AT212" s="135" t="s">
        <v>160</v>
      </c>
      <c r="AU212" s="135" t="s">
        <v>6</v>
      </c>
      <c r="AY212" s="15" t="s">
        <v>159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5" t="s">
        <v>6</v>
      </c>
      <c r="BK212" s="136">
        <f>ROUND(I212*H212,0)</f>
        <v>0</v>
      </c>
      <c r="BL212" s="15" t="s">
        <v>164</v>
      </c>
      <c r="BM212" s="135" t="s">
        <v>2332</v>
      </c>
    </row>
    <row r="213" spans="2:65" s="11" customFormat="1">
      <c r="B213" s="144"/>
      <c r="D213" s="138" t="s">
        <v>166</v>
      </c>
      <c r="E213" s="145" t="s">
        <v>1</v>
      </c>
      <c r="F213" s="146" t="s">
        <v>186</v>
      </c>
      <c r="H213" s="147">
        <v>1</v>
      </c>
      <c r="I213" s="148"/>
      <c r="L213" s="144"/>
      <c r="M213" s="149"/>
      <c r="T213" s="150"/>
      <c r="AT213" s="145" t="s">
        <v>166</v>
      </c>
      <c r="AU213" s="145" t="s">
        <v>6</v>
      </c>
      <c r="AV213" s="11" t="s">
        <v>85</v>
      </c>
      <c r="AW213" s="11" t="s">
        <v>31</v>
      </c>
      <c r="AX213" s="11" t="s">
        <v>6</v>
      </c>
      <c r="AY213" s="145" t="s">
        <v>159</v>
      </c>
    </row>
    <row r="214" spans="2:65" s="1" customFormat="1" ht="16.5" customHeight="1">
      <c r="B214" s="122"/>
      <c r="C214" s="123" t="s">
        <v>370</v>
      </c>
      <c r="D214" s="123" t="s">
        <v>160</v>
      </c>
      <c r="E214" s="124" t="s">
        <v>2333</v>
      </c>
      <c r="F214" s="125" t="s">
        <v>2334</v>
      </c>
      <c r="G214" s="126" t="s">
        <v>1984</v>
      </c>
      <c r="H214" s="127">
        <v>2</v>
      </c>
      <c r="I214" s="128"/>
      <c r="J214" s="129">
        <f>ROUND(I214*H214,0)</f>
        <v>0</v>
      </c>
      <c r="K214" s="130"/>
      <c r="L214" s="29"/>
      <c r="M214" s="131" t="s">
        <v>1</v>
      </c>
      <c r="N214" s="132" t="s">
        <v>41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164</v>
      </c>
      <c r="AT214" s="135" t="s">
        <v>160</v>
      </c>
      <c r="AU214" s="135" t="s">
        <v>6</v>
      </c>
      <c r="AY214" s="15" t="s">
        <v>159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5" t="s">
        <v>6</v>
      </c>
      <c r="BK214" s="136">
        <f>ROUND(I214*H214,0)</f>
        <v>0</v>
      </c>
      <c r="BL214" s="15" t="s">
        <v>164</v>
      </c>
      <c r="BM214" s="135" t="s">
        <v>2335</v>
      </c>
    </row>
    <row r="215" spans="2:65" s="11" customFormat="1">
      <c r="B215" s="144"/>
      <c r="D215" s="138" t="s">
        <v>166</v>
      </c>
      <c r="E215" s="145" t="s">
        <v>1</v>
      </c>
      <c r="F215" s="146" t="s">
        <v>208</v>
      </c>
      <c r="H215" s="147">
        <v>2</v>
      </c>
      <c r="I215" s="148"/>
      <c r="L215" s="144"/>
      <c r="M215" s="149"/>
      <c r="T215" s="150"/>
      <c r="AT215" s="145" t="s">
        <v>166</v>
      </c>
      <c r="AU215" s="145" t="s">
        <v>6</v>
      </c>
      <c r="AV215" s="11" t="s">
        <v>85</v>
      </c>
      <c r="AW215" s="11" t="s">
        <v>31</v>
      </c>
      <c r="AX215" s="11" t="s">
        <v>6</v>
      </c>
      <c r="AY215" s="145" t="s">
        <v>159</v>
      </c>
    </row>
    <row r="216" spans="2:65" s="1" customFormat="1" ht="16.5" customHeight="1">
      <c r="B216" s="122"/>
      <c r="C216" s="123" t="s">
        <v>375</v>
      </c>
      <c r="D216" s="123" t="s">
        <v>160</v>
      </c>
      <c r="E216" s="124" t="s">
        <v>2336</v>
      </c>
      <c r="F216" s="125" t="s">
        <v>2337</v>
      </c>
      <c r="G216" s="126" t="s">
        <v>1984</v>
      </c>
      <c r="H216" s="127">
        <v>1</v>
      </c>
      <c r="I216" s="128"/>
      <c r="J216" s="129">
        <f>ROUND(I216*H216,0)</f>
        <v>0</v>
      </c>
      <c r="K216" s="130"/>
      <c r="L216" s="29"/>
      <c r="M216" s="131" t="s">
        <v>1</v>
      </c>
      <c r="N216" s="132" t="s">
        <v>41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164</v>
      </c>
      <c r="AT216" s="135" t="s">
        <v>160</v>
      </c>
      <c r="AU216" s="135" t="s">
        <v>6</v>
      </c>
      <c r="AY216" s="15" t="s">
        <v>159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5" t="s">
        <v>6</v>
      </c>
      <c r="BK216" s="136">
        <f>ROUND(I216*H216,0)</f>
        <v>0</v>
      </c>
      <c r="BL216" s="15" t="s">
        <v>164</v>
      </c>
      <c r="BM216" s="135" t="s">
        <v>2338</v>
      </c>
    </row>
    <row r="217" spans="2:65" s="11" customFormat="1">
      <c r="B217" s="144"/>
      <c r="D217" s="138" t="s">
        <v>166</v>
      </c>
      <c r="E217" s="145" t="s">
        <v>1</v>
      </c>
      <c r="F217" s="146" t="s">
        <v>186</v>
      </c>
      <c r="H217" s="147">
        <v>1</v>
      </c>
      <c r="I217" s="148"/>
      <c r="L217" s="144"/>
      <c r="M217" s="149"/>
      <c r="T217" s="150"/>
      <c r="AT217" s="145" t="s">
        <v>166</v>
      </c>
      <c r="AU217" s="145" t="s">
        <v>6</v>
      </c>
      <c r="AV217" s="11" t="s">
        <v>85</v>
      </c>
      <c r="AW217" s="11" t="s">
        <v>31</v>
      </c>
      <c r="AX217" s="11" t="s">
        <v>6</v>
      </c>
      <c r="AY217" s="145" t="s">
        <v>159</v>
      </c>
    </row>
    <row r="218" spans="2:65" s="1" customFormat="1" ht="16.5" customHeight="1">
      <c r="B218" s="122"/>
      <c r="C218" s="123" t="s">
        <v>380</v>
      </c>
      <c r="D218" s="123" t="s">
        <v>160</v>
      </c>
      <c r="E218" s="124" t="s">
        <v>2339</v>
      </c>
      <c r="F218" s="125" t="s">
        <v>2340</v>
      </c>
      <c r="G218" s="126" t="s">
        <v>1984</v>
      </c>
      <c r="H218" s="127">
        <v>5</v>
      </c>
      <c r="I218" s="128"/>
      <c r="J218" s="129">
        <f>ROUND(I218*H218,0)</f>
        <v>0</v>
      </c>
      <c r="K218" s="130"/>
      <c r="L218" s="29"/>
      <c r="M218" s="131" t="s">
        <v>1</v>
      </c>
      <c r="N218" s="132" t="s">
        <v>41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164</v>
      </c>
      <c r="AT218" s="135" t="s">
        <v>160</v>
      </c>
      <c r="AU218" s="135" t="s">
        <v>6</v>
      </c>
      <c r="AY218" s="15" t="s">
        <v>159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5" t="s">
        <v>6</v>
      </c>
      <c r="BK218" s="136">
        <f>ROUND(I218*H218,0)</f>
        <v>0</v>
      </c>
      <c r="BL218" s="15" t="s">
        <v>164</v>
      </c>
      <c r="BM218" s="135" t="s">
        <v>2341</v>
      </c>
    </row>
    <row r="219" spans="2:65" s="11" customFormat="1">
      <c r="B219" s="144"/>
      <c r="D219" s="138" t="s">
        <v>166</v>
      </c>
      <c r="E219" s="145" t="s">
        <v>1</v>
      </c>
      <c r="F219" s="146" t="s">
        <v>175</v>
      </c>
      <c r="H219" s="147">
        <v>5</v>
      </c>
      <c r="I219" s="148"/>
      <c r="L219" s="144"/>
      <c r="M219" s="149"/>
      <c r="T219" s="150"/>
      <c r="AT219" s="145" t="s">
        <v>166</v>
      </c>
      <c r="AU219" s="145" t="s">
        <v>6</v>
      </c>
      <c r="AV219" s="11" t="s">
        <v>85</v>
      </c>
      <c r="AW219" s="11" t="s">
        <v>31</v>
      </c>
      <c r="AX219" s="11" t="s">
        <v>6</v>
      </c>
      <c r="AY219" s="145" t="s">
        <v>159</v>
      </c>
    </row>
    <row r="220" spans="2:65" s="1" customFormat="1" ht="16.5" customHeight="1">
      <c r="B220" s="122"/>
      <c r="C220" s="123" t="s">
        <v>385</v>
      </c>
      <c r="D220" s="123" t="s">
        <v>160</v>
      </c>
      <c r="E220" s="124" t="s">
        <v>2342</v>
      </c>
      <c r="F220" s="125" t="s">
        <v>2343</v>
      </c>
      <c r="G220" s="126" t="s">
        <v>1984</v>
      </c>
      <c r="H220" s="127">
        <v>20</v>
      </c>
      <c r="I220" s="128"/>
      <c r="J220" s="129">
        <f>ROUND(I220*H220,0)</f>
        <v>0</v>
      </c>
      <c r="K220" s="130"/>
      <c r="L220" s="29"/>
      <c r="M220" s="131" t="s">
        <v>1</v>
      </c>
      <c r="N220" s="132" t="s">
        <v>41</v>
      </c>
      <c r="P220" s="133">
        <f>O220*H220</f>
        <v>0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164</v>
      </c>
      <c r="AT220" s="135" t="s">
        <v>160</v>
      </c>
      <c r="AU220" s="135" t="s">
        <v>6</v>
      </c>
      <c r="AY220" s="15" t="s">
        <v>159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5" t="s">
        <v>6</v>
      </c>
      <c r="BK220" s="136">
        <f>ROUND(I220*H220,0)</f>
        <v>0</v>
      </c>
      <c r="BL220" s="15" t="s">
        <v>164</v>
      </c>
      <c r="BM220" s="135" t="s">
        <v>2344</v>
      </c>
    </row>
    <row r="221" spans="2:65" s="11" customFormat="1">
      <c r="B221" s="144"/>
      <c r="D221" s="138" t="s">
        <v>166</v>
      </c>
      <c r="E221" s="145" t="s">
        <v>1</v>
      </c>
      <c r="F221" s="146" t="s">
        <v>1748</v>
      </c>
      <c r="H221" s="147">
        <v>20</v>
      </c>
      <c r="I221" s="148"/>
      <c r="L221" s="144"/>
      <c r="M221" s="149"/>
      <c r="T221" s="150"/>
      <c r="AT221" s="145" t="s">
        <v>166</v>
      </c>
      <c r="AU221" s="145" t="s">
        <v>6</v>
      </c>
      <c r="AV221" s="11" t="s">
        <v>85</v>
      </c>
      <c r="AW221" s="11" t="s">
        <v>31</v>
      </c>
      <c r="AX221" s="11" t="s">
        <v>6</v>
      </c>
      <c r="AY221" s="145" t="s">
        <v>159</v>
      </c>
    </row>
    <row r="222" spans="2:65" s="1" customFormat="1" ht="16.5" customHeight="1">
      <c r="B222" s="122"/>
      <c r="C222" s="123" t="s">
        <v>389</v>
      </c>
      <c r="D222" s="123" t="s">
        <v>160</v>
      </c>
      <c r="E222" s="124" t="s">
        <v>2345</v>
      </c>
      <c r="F222" s="125" t="s">
        <v>2346</v>
      </c>
      <c r="G222" s="126" t="s">
        <v>1984</v>
      </c>
      <c r="H222" s="127">
        <v>5</v>
      </c>
      <c r="I222" s="128"/>
      <c r="J222" s="129">
        <f>ROUND(I222*H222,0)</f>
        <v>0</v>
      </c>
      <c r="K222" s="130"/>
      <c r="L222" s="29"/>
      <c r="M222" s="131" t="s">
        <v>1</v>
      </c>
      <c r="N222" s="132" t="s">
        <v>41</v>
      </c>
      <c r="P222" s="133">
        <f>O222*H222</f>
        <v>0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R222" s="135" t="s">
        <v>164</v>
      </c>
      <c r="AT222" s="135" t="s">
        <v>160</v>
      </c>
      <c r="AU222" s="135" t="s">
        <v>6</v>
      </c>
      <c r="AY222" s="15" t="s">
        <v>159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5" t="s">
        <v>6</v>
      </c>
      <c r="BK222" s="136">
        <f>ROUND(I222*H222,0)</f>
        <v>0</v>
      </c>
      <c r="BL222" s="15" t="s">
        <v>164</v>
      </c>
      <c r="BM222" s="135" t="s">
        <v>2347</v>
      </c>
    </row>
    <row r="223" spans="2:65" s="11" customFormat="1">
      <c r="B223" s="144"/>
      <c r="D223" s="138" t="s">
        <v>166</v>
      </c>
      <c r="E223" s="145" t="s">
        <v>1</v>
      </c>
      <c r="F223" s="146" t="s">
        <v>175</v>
      </c>
      <c r="H223" s="147">
        <v>5</v>
      </c>
      <c r="I223" s="148"/>
      <c r="L223" s="144"/>
      <c r="M223" s="149"/>
      <c r="T223" s="150"/>
      <c r="AT223" s="145" t="s">
        <v>166</v>
      </c>
      <c r="AU223" s="145" t="s">
        <v>6</v>
      </c>
      <c r="AV223" s="11" t="s">
        <v>85</v>
      </c>
      <c r="AW223" s="11" t="s">
        <v>31</v>
      </c>
      <c r="AX223" s="11" t="s">
        <v>6</v>
      </c>
      <c r="AY223" s="145" t="s">
        <v>159</v>
      </c>
    </row>
    <row r="224" spans="2:65" s="9" customFormat="1" ht="25.9" customHeight="1">
      <c r="B224" s="112"/>
      <c r="D224" s="113" t="s">
        <v>75</v>
      </c>
      <c r="E224" s="114" t="s">
        <v>2348</v>
      </c>
      <c r="F224" s="114" t="s">
        <v>2349</v>
      </c>
      <c r="I224" s="115"/>
      <c r="J224" s="116">
        <f>BK224</f>
        <v>0</v>
      </c>
      <c r="L224" s="112"/>
      <c r="M224" s="117"/>
      <c r="P224" s="118">
        <f>SUM(P225:P227)</f>
        <v>0</v>
      </c>
      <c r="R224" s="118">
        <f>SUM(R225:R227)</f>
        <v>0</v>
      </c>
      <c r="T224" s="119">
        <f>SUM(T225:T227)</f>
        <v>0</v>
      </c>
      <c r="AR224" s="113" t="s">
        <v>6</v>
      </c>
      <c r="AT224" s="120" t="s">
        <v>75</v>
      </c>
      <c r="AU224" s="120" t="s">
        <v>76</v>
      </c>
      <c r="AY224" s="113" t="s">
        <v>159</v>
      </c>
      <c r="BK224" s="121">
        <f>SUM(BK225:BK227)</f>
        <v>0</v>
      </c>
    </row>
    <row r="225" spans="2:65" s="1" customFormat="1" ht="16.5" customHeight="1">
      <c r="B225" s="122"/>
      <c r="C225" s="123" t="s">
        <v>393</v>
      </c>
      <c r="D225" s="123" t="s">
        <v>160</v>
      </c>
      <c r="E225" s="124" t="s">
        <v>2350</v>
      </c>
      <c r="F225" s="125" t="s">
        <v>2351</v>
      </c>
      <c r="G225" s="126" t="s">
        <v>1984</v>
      </c>
      <c r="H225" s="127">
        <v>1</v>
      </c>
      <c r="I225" s="128"/>
      <c r="J225" s="129">
        <f>ROUND(I225*H225,0)</f>
        <v>0</v>
      </c>
      <c r="K225" s="130"/>
      <c r="L225" s="29"/>
      <c r="M225" s="131" t="s">
        <v>1</v>
      </c>
      <c r="N225" s="132" t="s">
        <v>41</v>
      </c>
      <c r="P225" s="133">
        <f>O225*H225</f>
        <v>0</v>
      </c>
      <c r="Q225" s="133">
        <v>0</v>
      </c>
      <c r="R225" s="133">
        <f>Q225*H225</f>
        <v>0</v>
      </c>
      <c r="S225" s="133">
        <v>0</v>
      </c>
      <c r="T225" s="134">
        <f>S225*H225</f>
        <v>0</v>
      </c>
      <c r="AR225" s="135" t="s">
        <v>164</v>
      </c>
      <c r="AT225" s="135" t="s">
        <v>160</v>
      </c>
      <c r="AU225" s="135" t="s">
        <v>6</v>
      </c>
      <c r="AY225" s="15" t="s">
        <v>159</v>
      </c>
      <c r="BE225" s="136">
        <f>IF(N225="základní",J225,0)</f>
        <v>0</v>
      </c>
      <c r="BF225" s="136">
        <f>IF(N225="snížená",J225,0)</f>
        <v>0</v>
      </c>
      <c r="BG225" s="136">
        <f>IF(N225="zákl. přenesená",J225,0)</f>
        <v>0</v>
      </c>
      <c r="BH225" s="136">
        <f>IF(N225="sníž. přenesená",J225,0)</f>
        <v>0</v>
      </c>
      <c r="BI225" s="136">
        <f>IF(N225="nulová",J225,0)</f>
        <v>0</v>
      </c>
      <c r="BJ225" s="15" t="s">
        <v>6</v>
      </c>
      <c r="BK225" s="136">
        <f>ROUND(I225*H225,0)</f>
        <v>0</v>
      </c>
      <c r="BL225" s="15" t="s">
        <v>164</v>
      </c>
      <c r="BM225" s="135" t="s">
        <v>2352</v>
      </c>
    </row>
    <row r="226" spans="2:65" s="1" customFormat="1" ht="48.75">
      <c r="B226" s="29"/>
      <c r="D226" s="138" t="s">
        <v>303</v>
      </c>
      <c r="F226" s="158" t="s">
        <v>2353</v>
      </c>
      <c r="I226" s="159"/>
      <c r="L226" s="29"/>
      <c r="M226" s="160"/>
      <c r="T226" s="50"/>
      <c r="AT226" s="15" t="s">
        <v>303</v>
      </c>
      <c r="AU226" s="15" t="s">
        <v>6</v>
      </c>
    </row>
    <row r="227" spans="2:65" s="11" customFormat="1">
      <c r="B227" s="144"/>
      <c r="D227" s="138" t="s">
        <v>166</v>
      </c>
      <c r="E227" s="145" t="s">
        <v>1</v>
      </c>
      <c r="F227" s="146" t="s">
        <v>186</v>
      </c>
      <c r="H227" s="147">
        <v>1</v>
      </c>
      <c r="I227" s="148"/>
      <c r="L227" s="144"/>
      <c r="M227" s="149"/>
      <c r="T227" s="150"/>
      <c r="AT227" s="145" t="s">
        <v>166</v>
      </c>
      <c r="AU227" s="145" t="s">
        <v>6</v>
      </c>
      <c r="AV227" s="11" t="s">
        <v>85</v>
      </c>
      <c r="AW227" s="11" t="s">
        <v>31</v>
      </c>
      <c r="AX227" s="11" t="s">
        <v>6</v>
      </c>
      <c r="AY227" s="145" t="s">
        <v>159</v>
      </c>
    </row>
    <row r="228" spans="2:65" s="9" customFormat="1" ht="25.9" customHeight="1">
      <c r="B228" s="112"/>
      <c r="D228" s="113" t="s">
        <v>75</v>
      </c>
      <c r="E228" s="114" t="s">
        <v>2354</v>
      </c>
      <c r="F228" s="114" t="s">
        <v>2355</v>
      </c>
      <c r="I228" s="115"/>
      <c r="J228" s="116">
        <f>BK228</f>
        <v>0</v>
      </c>
      <c r="L228" s="112"/>
      <c r="M228" s="117"/>
      <c r="P228" s="118">
        <f>SUM(P229:P230)</f>
        <v>0</v>
      </c>
      <c r="R228" s="118">
        <f>SUM(R229:R230)</f>
        <v>0</v>
      </c>
      <c r="T228" s="119">
        <f>SUM(T229:T230)</f>
        <v>0</v>
      </c>
      <c r="AR228" s="113" t="s">
        <v>6</v>
      </c>
      <c r="AT228" s="120" t="s">
        <v>75</v>
      </c>
      <c r="AU228" s="120" t="s">
        <v>76</v>
      </c>
      <c r="AY228" s="113" t="s">
        <v>159</v>
      </c>
      <c r="BK228" s="121">
        <f>SUM(BK229:BK230)</f>
        <v>0</v>
      </c>
    </row>
    <row r="229" spans="2:65" s="1" customFormat="1" ht="37.9" customHeight="1">
      <c r="B229" s="122"/>
      <c r="C229" s="123" t="s">
        <v>397</v>
      </c>
      <c r="D229" s="123" t="s">
        <v>160</v>
      </c>
      <c r="E229" s="124" t="s">
        <v>2356</v>
      </c>
      <c r="F229" s="125" t="s">
        <v>2357</v>
      </c>
      <c r="G229" s="126" t="s">
        <v>1984</v>
      </c>
      <c r="H229" s="127">
        <v>1</v>
      </c>
      <c r="I229" s="128"/>
      <c r="J229" s="129">
        <f>ROUND(I229*H229,0)</f>
        <v>0</v>
      </c>
      <c r="K229" s="130"/>
      <c r="L229" s="29"/>
      <c r="M229" s="131" t="s">
        <v>1</v>
      </c>
      <c r="N229" s="132" t="s">
        <v>41</v>
      </c>
      <c r="P229" s="133">
        <f>O229*H229</f>
        <v>0</v>
      </c>
      <c r="Q229" s="133">
        <v>0</v>
      </c>
      <c r="R229" s="133">
        <f>Q229*H229</f>
        <v>0</v>
      </c>
      <c r="S229" s="133">
        <v>0</v>
      </c>
      <c r="T229" s="134">
        <f>S229*H229</f>
        <v>0</v>
      </c>
      <c r="AR229" s="135" t="s">
        <v>164</v>
      </c>
      <c r="AT229" s="135" t="s">
        <v>160</v>
      </c>
      <c r="AU229" s="135" t="s">
        <v>6</v>
      </c>
      <c r="AY229" s="15" t="s">
        <v>159</v>
      </c>
      <c r="BE229" s="136">
        <f>IF(N229="základní",J229,0)</f>
        <v>0</v>
      </c>
      <c r="BF229" s="136">
        <f>IF(N229="snížená",J229,0)</f>
        <v>0</v>
      </c>
      <c r="BG229" s="136">
        <f>IF(N229="zákl. přenesená",J229,0)</f>
        <v>0</v>
      </c>
      <c r="BH229" s="136">
        <f>IF(N229="sníž. přenesená",J229,0)</f>
        <v>0</v>
      </c>
      <c r="BI229" s="136">
        <f>IF(N229="nulová",J229,0)</f>
        <v>0</v>
      </c>
      <c r="BJ229" s="15" t="s">
        <v>6</v>
      </c>
      <c r="BK229" s="136">
        <f>ROUND(I229*H229,0)</f>
        <v>0</v>
      </c>
      <c r="BL229" s="15" t="s">
        <v>164</v>
      </c>
      <c r="BM229" s="135" t="s">
        <v>2358</v>
      </c>
    </row>
    <row r="230" spans="2:65" s="11" customFormat="1">
      <c r="B230" s="144"/>
      <c r="D230" s="138" t="s">
        <v>166</v>
      </c>
      <c r="E230" s="145" t="s">
        <v>1</v>
      </c>
      <c r="F230" s="146" t="s">
        <v>186</v>
      </c>
      <c r="H230" s="147">
        <v>1</v>
      </c>
      <c r="I230" s="148"/>
      <c r="L230" s="144"/>
      <c r="M230" s="149"/>
      <c r="T230" s="150"/>
      <c r="AT230" s="145" t="s">
        <v>166</v>
      </c>
      <c r="AU230" s="145" t="s">
        <v>6</v>
      </c>
      <c r="AV230" s="11" t="s">
        <v>85</v>
      </c>
      <c r="AW230" s="11" t="s">
        <v>31</v>
      </c>
      <c r="AX230" s="11" t="s">
        <v>6</v>
      </c>
      <c r="AY230" s="145" t="s">
        <v>159</v>
      </c>
    </row>
    <row r="231" spans="2:65" s="9" customFormat="1" ht="25.9" customHeight="1">
      <c r="B231" s="112"/>
      <c r="D231" s="113" t="s">
        <v>75</v>
      </c>
      <c r="E231" s="114" t="s">
        <v>2359</v>
      </c>
      <c r="F231" s="114" t="s">
        <v>2360</v>
      </c>
      <c r="I231" s="115"/>
      <c r="J231" s="116">
        <f>BK231</f>
        <v>0</v>
      </c>
      <c r="L231" s="112"/>
      <c r="M231" s="117"/>
      <c r="P231" s="118">
        <f>SUM(P232:P233)</f>
        <v>0</v>
      </c>
      <c r="R231" s="118">
        <f>SUM(R232:R233)</f>
        <v>0</v>
      </c>
      <c r="T231" s="119">
        <f>SUM(T232:T233)</f>
        <v>0</v>
      </c>
      <c r="AR231" s="113" t="s">
        <v>6</v>
      </c>
      <c r="AT231" s="120" t="s">
        <v>75</v>
      </c>
      <c r="AU231" s="120" t="s">
        <v>76</v>
      </c>
      <c r="AY231" s="113" t="s">
        <v>159</v>
      </c>
      <c r="BK231" s="121">
        <f>SUM(BK232:BK233)</f>
        <v>0</v>
      </c>
    </row>
    <row r="232" spans="2:65" s="1" customFormat="1" ht="24.2" customHeight="1">
      <c r="B232" s="122"/>
      <c r="C232" s="123" t="s">
        <v>401</v>
      </c>
      <c r="D232" s="123" t="s">
        <v>160</v>
      </c>
      <c r="E232" s="124" t="s">
        <v>2361</v>
      </c>
      <c r="F232" s="125" t="s">
        <v>2362</v>
      </c>
      <c r="G232" s="126" t="s">
        <v>1984</v>
      </c>
      <c r="H232" s="127">
        <v>3</v>
      </c>
      <c r="I232" s="128"/>
      <c r="J232" s="129">
        <f>ROUND(I232*H232,0)</f>
        <v>0</v>
      </c>
      <c r="K232" s="130"/>
      <c r="L232" s="29"/>
      <c r="M232" s="131" t="s">
        <v>1</v>
      </c>
      <c r="N232" s="132" t="s">
        <v>41</v>
      </c>
      <c r="P232" s="133">
        <f>O232*H232</f>
        <v>0</v>
      </c>
      <c r="Q232" s="133">
        <v>0</v>
      </c>
      <c r="R232" s="133">
        <f>Q232*H232</f>
        <v>0</v>
      </c>
      <c r="S232" s="133">
        <v>0</v>
      </c>
      <c r="T232" s="134">
        <f>S232*H232</f>
        <v>0</v>
      </c>
      <c r="AR232" s="135" t="s">
        <v>164</v>
      </c>
      <c r="AT232" s="135" t="s">
        <v>160</v>
      </c>
      <c r="AU232" s="135" t="s">
        <v>6</v>
      </c>
      <c r="AY232" s="15" t="s">
        <v>159</v>
      </c>
      <c r="BE232" s="136">
        <f>IF(N232="základní",J232,0)</f>
        <v>0</v>
      </c>
      <c r="BF232" s="136">
        <f>IF(N232="snížená",J232,0)</f>
        <v>0</v>
      </c>
      <c r="BG232" s="136">
        <f>IF(N232="zákl. přenesená",J232,0)</f>
        <v>0</v>
      </c>
      <c r="BH232" s="136">
        <f>IF(N232="sníž. přenesená",J232,0)</f>
        <v>0</v>
      </c>
      <c r="BI232" s="136">
        <f>IF(N232="nulová",J232,0)</f>
        <v>0</v>
      </c>
      <c r="BJ232" s="15" t="s">
        <v>6</v>
      </c>
      <c r="BK232" s="136">
        <f>ROUND(I232*H232,0)</f>
        <v>0</v>
      </c>
      <c r="BL232" s="15" t="s">
        <v>164</v>
      </c>
      <c r="BM232" s="135" t="s">
        <v>2363</v>
      </c>
    </row>
    <row r="233" spans="2:65" s="11" customFormat="1">
      <c r="B233" s="144"/>
      <c r="D233" s="138" t="s">
        <v>166</v>
      </c>
      <c r="E233" s="145" t="s">
        <v>1</v>
      </c>
      <c r="F233" s="146" t="s">
        <v>258</v>
      </c>
      <c r="H233" s="147">
        <v>3</v>
      </c>
      <c r="I233" s="148"/>
      <c r="L233" s="144"/>
      <c r="M233" s="149"/>
      <c r="T233" s="150"/>
      <c r="AT233" s="145" t="s">
        <v>166</v>
      </c>
      <c r="AU233" s="145" t="s">
        <v>6</v>
      </c>
      <c r="AV233" s="11" t="s">
        <v>85</v>
      </c>
      <c r="AW233" s="11" t="s">
        <v>31</v>
      </c>
      <c r="AX233" s="11" t="s">
        <v>6</v>
      </c>
      <c r="AY233" s="145" t="s">
        <v>159</v>
      </c>
    </row>
    <row r="234" spans="2:65" s="9" customFormat="1" ht="25.9" customHeight="1">
      <c r="B234" s="112"/>
      <c r="D234" s="113" t="s">
        <v>75</v>
      </c>
      <c r="E234" s="114" t="s">
        <v>2364</v>
      </c>
      <c r="F234" s="114" t="s">
        <v>2365</v>
      </c>
      <c r="I234" s="115"/>
      <c r="J234" s="116">
        <f>BK234</f>
        <v>0</v>
      </c>
      <c r="L234" s="112"/>
      <c r="M234" s="117"/>
      <c r="P234" s="118">
        <f>SUM(P235:P236)</f>
        <v>0</v>
      </c>
      <c r="R234" s="118">
        <f>SUM(R235:R236)</f>
        <v>0</v>
      </c>
      <c r="T234" s="119">
        <f>SUM(T235:T236)</f>
        <v>0</v>
      </c>
      <c r="AR234" s="113" t="s">
        <v>6</v>
      </c>
      <c r="AT234" s="120" t="s">
        <v>75</v>
      </c>
      <c r="AU234" s="120" t="s">
        <v>76</v>
      </c>
      <c r="AY234" s="113" t="s">
        <v>159</v>
      </c>
      <c r="BK234" s="121">
        <f>SUM(BK235:BK236)</f>
        <v>0</v>
      </c>
    </row>
    <row r="235" spans="2:65" s="1" customFormat="1" ht="33" customHeight="1">
      <c r="B235" s="122"/>
      <c r="C235" s="123" t="s">
        <v>405</v>
      </c>
      <c r="D235" s="123" t="s">
        <v>160</v>
      </c>
      <c r="E235" s="124" t="s">
        <v>2366</v>
      </c>
      <c r="F235" s="125" t="s">
        <v>2367</v>
      </c>
      <c r="G235" s="126" t="s">
        <v>1984</v>
      </c>
      <c r="H235" s="127">
        <v>1</v>
      </c>
      <c r="I235" s="128"/>
      <c r="J235" s="129">
        <f>ROUND(I235*H235,0)</f>
        <v>0</v>
      </c>
      <c r="K235" s="130"/>
      <c r="L235" s="29"/>
      <c r="M235" s="131" t="s">
        <v>1</v>
      </c>
      <c r="N235" s="132" t="s">
        <v>41</v>
      </c>
      <c r="P235" s="133">
        <f>O235*H235</f>
        <v>0</v>
      </c>
      <c r="Q235" s="133">
        <v>0</v>
      </c>
      <c r="R235" s="133">
        <f>Q235*H235</f>
        <v>0</v>
      </c>
      <c r="S235" s="133">
        <v>0</v>
      </c>
      <c r="T235" s="134">
        <f>S235*H235</f>
        <v>0</v>
      </c>
      <c r="AR235" s="135" t="s">
        <v>164</v>
      </c>
      <c r="AT235" s="135" t="s">
        <v>160</v>
      </c>
      <c r="AU235" s="135" t="s">
        <v>6</v>
      </c>
      <c r="AY235" s="15" t="s">
        <v>159</v>
      </c>
      <c r="BE235" s="136">
        <f>IF(N235="základní",J235,0)</f>
        <v>0</v>
      </c>
      <c r="BF235" s="136">
        <f>IF(N235="snížená",J235,0)</f>
        <v>0</v>
      </c>
      <c r="BG235" s="136">
        <f>IF(N235="zákl. přenesená",J235,0)</f>
        <v>0</v>
      </c>
      <c r="BH235" s="136">
        <f>IF(N235="sníž. přenesená",J235,0)</f>
        <v>0</v>
      </c>
      <c r="BI235" s="136">
        <f>IF(N235="nulová",J235,0)</f>
        <v>0</v>
      </c>
      <c r="BJ235" s="15" t="s">
        <v>6</v>
      </c>
      <c r="BK235" s="136">
        <f>ROUND(I235*H235,0)</f>
        <v>0</v>
      </c>
      <c r="BL235" s="15" t="s">
        <v>164</v>
      </c>
      <c r="BM235" s="135" t="s">
        <v>2368</v>
      </c>
    </row>
    <row r="236" spans="2:65" s="11" customFormat="1">
      <c r="B236" s="144"/>
      <c r="D236" s="138" t="s">
        <v>166</v>
      </c>
      <c r="E236" s="145" t="s">
        <v>1</v>
      </c>
      <c r="F236" s="146" t="s">
        <v>186</v>
      </c>
      <c r="H236" s="147">
        <v>1</v>
      </c>
      <c r="I236" s="148"/>
      <c r="L236" s="144"/>
      <c r="M236" s="149"/>
      <c r="T236" s="150"/>
      <c r="AT236" s="145" t="s">
        <v>166</v>
      </c>
      <c r="AU236" s="145" t="s">
        <v>6</v>
      </c>
      <c r="AV236" s="11" t="s">
        <v>85</v>
      </c>
      <c r="AW236" s="11" t="s">
        <v>31</v>
      </c>
      <c r="AX236" s="11" t="s">
        <v>6</v>
      </c>
      <c r="AY236" s="145" t="s">
        <v>159</v>
      </c>
    </row>
    <row r="237" spans="2:65" s="9" customFormat="1" ht="25.9" customHeight="1">
      <c r="B237" s="112"/>
      <c r="D237" s="113" t="s">
        <v>75</v>
      </c>
      <c r="E237" s="114" t="s">
        <v>2369</v>
      </c>
      <c r="F237" s="114" t="s">
        <v>2370</v>
      </c>
      <c r="I237" s="115"/>
      <c r="J237" s="116">
        <f>BK237</f>
        <v>0</v>
      </c>
      <c r="L237" s="112"/>
      <c r="M237" s="117"/>
      <c r="P237" s="118">
        <f>SUM(P238:P247)</f>
        <v>0</v>
      </c>
      <c r="R237" s="118">
        <f>SUM(R238:R247)</f>
        <v>0</v>
      </c>
      <c r="T237" s="119">
        <f>SUM(T238:T247)</f>
        <v>0</v>
      </c>
      <c r="AR237" s="113" t="s">
        <v>6</v>
      </c>
      <c r="AT237" s="120" t="s">
        <v>75</v>
      </c>
      <c r="AU237" s="120" t="s">
        <v>76</v>
      </c>
      <c r="AY237" s="113" t="s">
        <v>159</v>
      </c>
      <c r="BK237" s="121">
        <f>SUM(BK238:BK247)</f>
        <v>0</v>
      </c>
    </row>
    <row r="238" spans="2:65" s="1" customFormat="1" ht="33" customHeight="1">
      <c r="B238" s="122"/>
      <c r="C238" s="123" t="s">
        <v>409</v>
      </c>
      <c r="D238" s="123" t="s">
        <v>160</v>
      </c>
      <c r="E238" s="124" t="s">
        <v>2371</v>
      </c>
      <c r="F238" s="125" t="s">
        <v>2367</v>
      </c>
      <c r="G238" s="126" t="s">
        <v>1984</v>
      </c>
      <c r="H238" s="127">
        <v>1</v>
      </c>
      <c r="I238" s="128"/>
      <c r="J238" s="129">
        <f>ROUND(I238*H238,0)</f>
        <v>0</v>
      </c>
      <c r="K238" s="130"/>
      <c r="L238" s="29"/>
      <c r="M238" s="131" t="s">
        <v>1</v>
      </c>
      <c r="N238" s="132" t="s">
        <v>41</v>
      </c>
      <c r="P238" s="133">
        <f>O238*H238</f>
        <v>0</v>
      </c>
      <c r="Q238" s="133">
        <v>0</v>
      </c>
      <c r="R238" s="133">
        <f>Q238*H238</f>
        <v>0</v>
      </c>
      <c r="S238" s="133">
        <v>0</v>
      </c>
      <c r="T238" s="134">
        <f>S238*H238</f>
        <v>0</v>
      </c>
      <c r="AR238" s="135" t="s">
        <v>164</v>
      </c>
      <c r="AT238" s="135" t="s">
        <v>160</v>
      </c>
      <c r="AU238" s="135" t="s">
        <v>6</v>
      </c>
      <c r="AY238" s="15" t="s">
        <v>159</v>
      </c>
      <c r="BE238" s="136">
        <f>IF(N238="základní",J238,0)</f>
        <v>0</v>
      </c>
      <c r="BF238" s="136">
        <f>IF(N238="snížená",J238,0)</f>
        <v>0</v>
      </c>
      <c r="BG238" s="136">
        <f>IF(N238="zákl. přenesená",J238,0)</f>
        <v>0</v>
      </c>
      <c r="BH238" s="136">
        <f>IF(N238="sníž. přenesená",J238,0)</f>
        <v>0</v>
      </c>
      <c r="BI238" s="136">
        <f>IF(N238="nulová",J238,0)</f>
        <v>0</v>
      </c>
      <c r="BJ238" s="15" t="s">
        <v>6</v>
      </c>
      <c r="BK238" s="136">
        <f>ROUND(I238*H238,0)</f>
        <v>0</v>
      </c>
      <c r="BL238" s="15" t="s">
        <v>164</v>
      </c>
      <c r="BM238" s="135" t="s">
        <v>2372</v>
      </c>
    </row>
    <row r="239" spans="2:65" s="11" customFormat="1">
      <c r="B239" s="144"/>
      <c r="D239" s="138" t="s">
        <v>166</v>
      </c>
      <c r="E239" s="145" t="s">
        <v>1</v>
      </c>
      <c r="F239" s="146" t="s">
        <v>186</v>
      </c>
      <c r="H239" s="147">
        <v>1</v>
      </c>
      <c r="I239" s="148"/>
      <c r="L239" s="144"/>
      <c r="M239" s="149"/>
      <c r="T239" s="150"/>
      <c r="AT239" s="145" t="s">
        <v>166</v>
      </c>
      <c r="AU239" s="145" t="s">
        <v>6</v>
      </c>
      <c r="AV239" s="11" t="s">
        <v>85</v>
      </c>
      <c r="AW239" s="11" t="s">
        <v>31</v>
      </c>
      <c r="AX239" s="11" t="s">
        <v>6</v>
      </c>
      <c r="AY239" s="145" t="s">
        <v>159</v>
      </c>
    </row>
    <row r="240" spans="2:65" s="1" customFormat="1" ht="16.5" customHeight="1">
      <c r="B240" s="122"/>
      <c r="C240" s="123" t="s">
        <v>413</v>
      </c>
      <c r="D240" s="123" t="s">
        <v>160</v>
      </c>
      <c r="E240" s="124" t="s">
        <v>2373</v>
      </c>
      <c r="F240" s="125" t="s">
        <v>2374</v>
      </c>
      <c r="G240" s="126" t="s">
        <v>1984</v>
      </c>
      <c r="H240" s="127">
        <v>1</v>
      </c>
      <c r="I240" s="128"/>
      <c r="J240" s="129">
        <f>ROUND(I240*H240,0)</f>
        <v>0</v>
      </c>
      <c r="K240" s="130"/>
      <c r="L240" s="29"/>
      <c r="M240" s="131" t="s">
        <v>1</v>
      </c>
      <c r="N240" s="132" t="s">
        <v>41</v>
      </c>
      <c r="P240" s="133">
        <f>O240*H240</f>
        <v>0</v>
      </c>
      <c r="Q240" s="133">
        <v>0</v>
      </c>
      <c r="R240" s="133">
        <f>Q240*H240</f>
        <v>0</v>
      </c>
      <c r="S240" s="133">
        <v>0</v>
      </c>
      <c r="T240" s="134">
        <f>S240*H240</f>
        <v>0</v>
      </c>
      <c r="AR240" s="135" t="s">
        <v>164</v>
      </c>
      <c r="AT240" s="135" t="s">
        <v>160</v>
      </c>
      <c r="AU240" s="135" t="s">
        <v>6</v>
      </c>
      <c r="AY240" s="15" t="s">
        <v>159</v>
      </c>
      <c r="BE240" s="136">
        <f>IF(N240="základní",J240,0)</f>
        <v>0</v>
      </c>
      <c r="BF240" s="136">
        <f>IF(N240="snížená",J240,0)</f>
        <v>0</v>
      </c>
      <c r="BG240" s="136">
        <f>IF(N240="zákl. přenesená",J240,0)</f>
        <v>0</v>
      </c>
      <c r="BH240" s="136">
        <f>IF(N240="sníž. přenesená",J240,0)</f>
        <v>0</v>
      </c>
      <c r="BI240" s="136">
        <f>IF(N240="nulová",J240,0)</f>
        <v>0</v>
      </c>
      <c r="BJ240" s="15" t="s">
        <v>6</v>
      </c>
      <c r="BK240" s="136">
        <f>ROUND(I240*H240,0)</f>
        <v>0</v>
      </c>
      <c r="BL240" s="15" t="s">
        <v>164</v>
      </c>
      <c r="BM240" s="135" t="s">
        <v>2375</v>
      </c>
    </row>
    <row r="241" spans="2:65" s="11" customFormat="1">
      <c r="B241" s="144"/>
      <c r="D241" s="138" t="s">
        <v>166</v>
      </c>
      <c r="E241" s="145" t="s">
        <v>1</v>
      </c>
      <c r="F241" s="146" t="s">
        <v>186</v>
      </c>
      <c r="H241" s="147">
        <v>1</v>
      </c>
      <c r="I241" s="148"/>
      <c r="L241" s="144"/>
      <c r="M241" s="149"/>
      <c r="T241" s="150"/>
      <c r="AT241" s="145" t="s">
        <v>166</v>
      </c>
      <c r="AU241" s="145" t="s">
        <v>6</v>
      </c>
      <c r="AV241" s="11" t="s">
        <v>85</v>
      </c>
      <c r="AW241" s="11" t="s">
        <v>31</v>
      </c>
      <c r="AX241" s="11" t="s">
        <v>6</v>
      </c>
      <c r="AY241" s="145" t="s">
        <v>159</v>
      </c>
    </row>
    <row r="242" spans="2:65" s="1" customFormat="1" ht="16.5" customHeight="1">
      <c r="B242" s="122"/>
      <c r="C242" s="123" t="s">
        <v>418</v>
      </c>
      <c r="D242" s="123" t="s">
        <v>160</v>
      </c>
      <c r="E242" s="124" t="s">
        <v>2376</v>
      </c>
      <c r="F242" s="125" t="s">
        <v>2377</v>
      </c>
      <c r="G242" s="126" t="s">
        <v>1984</v>
      </c>
      <c r="H242" s="127">
        <v>1</v>
      </c>
      <c r="I242" s="128"/>
      <c r="J242" s="129">
        <f>ROUND(I242*H242,0)</f>
        <v>0</v>
      </c>
      <c r="K242" s="130"/>
      <c r="L242" s="29"/>
      <c r="M242" s="131" t="s">
        <v>1</v>
      </c>
      <c r="N242" s="132" t="s">
        <v>41</v>
      </c>
      <c r="P242" s="133">
        <f>O242*H242</f>
        <v>0</v>
      </c>
      <c r="Q242" s="133">
        <v>0</v>
      </c>
      <c r="R242" s="133">
        <f>Q242*H242</f>
        <v>0</v>
      </c>
      <c r="S242" s="133">
        <v>0</v>
      </c>
      <c r="T242" s="134">
        <f>S242*H242</f>
        <v>0</v>
      </c>
      <c r="AR242" s="135" t="s">
        <v>164</v>
      </c>
      <c r="AT242" s="135" t="s">
        <v>160</v>
      </c>
      <c r="AU242" s="135" t="s">
        <v>6</v>
      </c>
      <c r="AY242" s="15" t="s">
        <v>159</v>
      </c>
      <c r="BE242" s="136">
        <f>IF(N242="základní",J242,0)</f>
        <v>0</v>
      </c>
      <c r="BF242" s="136">
        <f>IF(N242="snížená",J242,0)</f>
        <v>0</v>
      </c>
      <c r="BG242" s="136">
        <f>IF(N242="zákl. přenesená",J242,0)</f>
        <v>0</v>
      </c>
      <c r="BH242" s="136">
        <f>IF(N242="sníž. přenesená",J242,0)</f>
        <v>0</v>
      </c>
      <c r="BI242" s="136">
        <f>IF(N242="nulová",J242,0)</f>
        <v>0</v>
      </c>
      <c r="BJ242" s="15" t="s">
        <v>6</v>
      </c>
      <c r="BK242" s="136">
        <f>ROUND(I242*H242,0)</f>
        <v>0</v>
      </c>
      <c r="BL242" s="15" t="s">
        <v>164</v>
      </c>
      <c r="BM242" s="135" t="s">
        <v>2378</v>
      </c>
    </row>
    <row r="243" spans="2:65" s="11" customFormat="1">
      <c r="B243" s="144"/>
      <c r="D243" s="138" t="s">
        <v>166</v>
      </c>
      <c r="E243" s="145" t="s">
        <v>1</v>
      </c>
      <c r="F243" s="146" t="s">
        <v>186</v>
      </c>
      <c r="H243" s="147">
        <v>1</v>
      </c>
      <c r="I243" s="148"/>
      <c r="L243" s="144"/>
      <c r="M243" s="149"/>
      <c r="T243" s="150"/>
      <c r="AT243" s="145" t="s">
        <v>166</v>
      </c>
      <c r="AU243" s="145" t="s">
        <v>6</v>
      </c>
      <c r="AV243" s="11" t="s">
        <v>85</v>
      </c>
      <c r="AW243" s="11" t="s">
        <v>31</v>
      </c>
      <c r="AX243" s="11" t="s">
        <v>6</v>
      </c>
      <c r="AY243" s="145" t="s">
        <v>159</v>
      </c>
    </row>
    <row r="244" spans="2:65" s="1" customFormat="1" ht="16.5" customHeight="1">
      <c r="B244" s="122"/>
      <c r="C244" s="123" t="s">
        <v>425</v>
      </c>
      <c r="D244" s="123" t="s">
        <v>160</v>
      </c>
      <c r="E244" s="124" t="s">
        <v>2379</v>
      </c>
      <c r="F244" s="125" t="s">
        <v>2380</v>
      </c>
      <c r="G244" s="126" t="s">
        <v>1984</v>
      </c>
      <c r="H244" s="127">
        <v>10</v>
      </c>
      <c r="I244" s="128"/>
      <c r="J244" s="129">
        <f>ROUND(I244*H244,0)</f>
        <v>0</v>
      </c>
      <c r="K244" s="130"/>
      <c r="L244" s="29"/>
      <c r="M244" s="131" t="s">
        <v>1</v>
      </c>
      <c r="N244" s="132" t="s">
        <v>41</v>
      </c>
      <c r="P244" s="133">
        <f>O244*H244</f>
        <v>0</v>
      </c>
      <c r="Q244" s="133">
        <v>0</v>
      </c>
      <c r="R244" s="133">
        <f>Q244*H244</f>
        <v>0</v>
      </c>
      <c r="S244" s="133">
        <v>0</v>
      </c>
      <c r="T244" s="134">
        <f>S244*H244</f>
        <v>0</v>
      </c>
      <c r="AR244" s="135" t="s">
        <v>164</v>
      </c>
      <c r="AT244" s="135" t="s">
        <v>160</v>
      </c>
      <c r="AU244" s="135" t="s">
        <v>6</v>
      </c>
      <c r="AY244" s="15" t="s">
        <v>159</v>
      </c>
      <c r="BE244" s="136">
        <f>IF(N244="základní",J244,0)</f>
        <v>0</v>
      </c>
      <c r="BF244" s="136">
        <f>IF(N244="snížená",J244,0)</f>
        <v>0</v>
      </c>
      <c r="BG244" s="136">
        <f>IF(N244="zákl. přenesená",J244,0)</f>
        <v>0</v>
      </c>
      <c r="BH244" s="136">
        <f>IF(N244="sníž. přenesená",J244,0)</f>
        <v>0</v>
      </c>
      <c r="BI244" s="136">
        <f>IF(N244="nulová",J244,0)</f>
        <v>0</v>
      </c>
      <c r="BJ244" s="15" t="s">
        <v>6</v>
      </c>
      <c r="BK244" s="136">
        <f>ROUND(I244*H244,0)</f>
        <v>0</v>
      </c>
      <c r="BL244" s="15" t="s">
        <v>164</v>
      </c>
      <c r="BM244" s="135" t="s">
        <v>2381</v>
      </c>
    </row>
    <row r="245" spans="2:65" s="11" customFormat="1">
      <c r="B245" s="144"/>
      <c r="D245" s="138" t="s">
        <v>166</v>
      </c>
      <c r="E245" s="145" t="s">
        <v>1</v>
      </c>
      <c r="F245" s="146" t="s">
        <v>1399</v>
      </c>
      <c r="H245" s="147">
        <v>10</v>
      </c>
      <c r="I245" s="148"/>
      <c r="L245" s="144"/>
      <c r="M245" s="149"/>
      <c r="T245" s="150"/>
      <c r="AT245" s="145" t="s">
        <v>166</v>
      </c>
      <c r="AU245" s="145" t="s">
        <v>6</v>
      </c>
      <c r="AV245" s="11" t="s">
        <v>85</v>
      </c>
      <c r="AW245" s="11" t="s">
        <v>31</v>
      </c>
      <c r="AX245" s="11" t="s">
        <v>6</v>
      </c>
      <c r="AY245" s="145" t="s">
        <v>159</v>
      </c>
    </row>
    <row r="246" spans="2:65" s="1" customFormat="1" ht="16.5" customHeight="1">
      <c r="B246" s="122"/>
      <c r="C246" s="123" t="s">
        <v>430</v>
      </c>
      <c r="D246" s="123" t="s">
        <v>160</v>
      </c>
      <c r="E246" s="124" t="s">
        <v>2382</v>
      </c>
      <c r="F246" s="125" t="s">
        <v>2383</v>
      </c>
      <c r="G246" s="126" t="s">
        <v>1984</v>
      </c>
      <c r="H246" s="127">
        <v>30</v>
      </c>
      <c r="I246" s="128"/>
      <c r="J246" s="129">
        <f>ROUND(I246*H246,0)</f>
        <v>0</v>
      </c>
      <c r="K246" s="130"/>
      <c r="L246" s="29"/>
      <c r="M246" s="131" t="s">
        <v>1</v>
      </c>
      <c r="N246" s="132" t="s">
        <v>41</v>
      </c>
      <c r="P246" s="133">
        <f>O246*H246</f>
        <v>0</v>
      </c>
      <c r="Q246" s="133">
        <v>0</v>
      </c>
      <c r="R246" s="133">
        <f>Q246*H246</f>
        <v>0</v>
      </c>
      <c r="S246" s="133">
        <v>0</v>
      </c>
      <c r="T246" s="134">
        <f>S246*H246</f>
        <v>0</v>
      </c>
      <c r="AR246" s="135" t="s">
        <v>164</v>
      </c>
      <c r="AT246" s="135" t="s">
        <v>160</v>
      </c>
      <c r="AU246" s="135" t="s">
        <v>6</v>
      </c>
      <c r="AY246" s="15" t="s">
        <v>159</v>
      </c>
      <c r="BE246" s="136">
        <f>IF(N246="základní",J246,0)</f>
        <v>0</v>
      </c>
      <c r="BF246" s="136">
        <f>IF(N246="snížená",J246,0)</f>
        <v>0</v>
      </c>
      <c r="BG246" s="136">
        <f>IF(N246="zákl. přenesená",J246,0)</f>
        <v>0</v>
      </c>
      <c r="BH246" s="136">
        <f>IF(N246="sníž. přenesená",J246,0)</f>
        <v>0</v>
      </c>
      <c r="BI246" s="136">
        <f>IF(N246="nulová",J246,0)</f>
        <v>0</v>
      </c>
      <c r="BJ246" s="15" t="s">
        <v>6</v>
      </c>
      <c r="BK246" s="136">
        <f>ROUND(I246*H246,0)</f>
        <v>0</v>
      </c>
      <c r="BL246" s="15" t="s">
        <v>164</v>
      </c>
      <c r="BM246" s="135" t="s">
        <v>2384</v>
      </c>
    </row>
    <row r="247" spans="2:65" s="11" customFormat="1">
      <c r="B247" s="144"/>
      <c r="D247" s="138" t="s">
        <v>166</v>
      </c>
      <c r="E247" s="145" t="s">
        <v>1</v>
      </c>
      <c r="F247" s="146" t="s">
        <v>519</v>
      </c>
      <c r="H247" s="147">
        <v>30</v>
      </c>
      <c r="I247" s="148"/>
      <c r="L247" s="144"/>
      <c r="M247" s="149"/>
      <c r="T247" s="150"/>
      <c r="AT247" s="145" t="s">
        <v>166</v>
      </c>
      <c r="AU247" s="145" t="s">
        <v>6</v>
      </c>
      <c r="AV247" s="11" t="s">
        <v>85</v>
      </c>
      <c r="AW247" s="11" t="s">
        <v>31</v>
      </c>
      <c r="AX247" s="11" t="s">
        <v>6</v>
      </c>
      <c r="AY247" s="145" t="s">
        <v>159</v>
      </c>
    </row>
    <row r="248" spans="2:65" s="9" customFormat="1" ht="25.9" customHeight="1">
      <c r="B248" s="112"/>
      <c r="D248" s="113" t="s">
        <v>75</v>
      </c>
      <c r="E248" s="114" t="s">
        <v>2385</v>
      </c>
      <c r="F248" s="114" t="s">
        <v>2248</v>
      </c>
      <c r="I248" s="115"/>
      <c r="J248" s="116">
        <f>BK248</f>
        <v>0</v>
      </c>
      <c r="L248" s="112"/>
      <c r="M248" s="117"/>
      <c r="P248" s="118">
        <f>SUM(P249:P282)</f>
        <v>0</v>
      </c>
      <c r="R248" s="118">
        <f>SUM(R249:R282)</f>
        <v>0</v>
      </c>
      <c r="T248" s="119">
        <f>SUM(T249:T282)</f>
        <v>0</v>
      </c>
      <c r="AR248" s="113" t="s">
        <v>6</v>
      </c>
      <c r="AT248" s="120" t="s">
        <v>75</v>
      </c>
      <c r="AU248" s="120" t="s">
        <v>76</v>
      </c>
      <c r="AY248" s="113" t="s">
        <v>159</v>
      </c>
      <c r="BK248" s="121">
        <f>SUM(BK249:BK282)</f>
        <v>0</v>
      </c>
    </row>
    <row r="249" spans="2:65" s="1" customFormat="1" ht="16.5" customHeight="1">
      <c r="B249" s="122"/>
      <c r="C249" s="123" t="s">
        <v>440</v>
      </c>
      <c r="D249" s="123" t="s">
        <v>160</v>
      </c>
      <c r="E249" s="124" t="s">
        <v>2386</v>
      </c>
      <c r="F249" s="125" t="s">
        <v>2387</v>
      </c>
      <c r="G249" s="126" t="s">
        <v>291</v>
      </c>
      <c r="H249" s="127">
        <v>1750</v>
      </c>
      <c r="I249" s="128"/>
      <c r="J249" s="129">
        <f>ROUND(I249*H249,0)</f>
        <v>0</v>
      </c>
      <c r="K249" s="130"/>
      <c r="L249" s="29"/>
      <c r="M249" s="131" t="s">
        <v>1</v>
      </c>
      <c r="N249" s="132" t="s">
        <v>41</v>
      </c>
      <c r="P249" s="133">
        <f>O249*H249</f>
        <v>0</v>
      </c>
      <c r="Q249" s="133">
        <v>0</v>
      </c>
      <c r="R249" s="133">
        <f>Q249*H249</f>
        <v>0</v>
      </c>
      <c r="S249" s="133">
        <v>0</v>
      </c>
      <c r="T249" s="134">
        <f>S249*H249</f>
        <v>0</v>
      </c>
      <c r="AR249" s="135" t="s">
        <v>164</v>
      </c>
      <c r="AT249" s="135" t="s">
        <v>160</v>
      </c>
      <c r="AU249" s="135" t="s">
        <v>6</v>
      </c>
      <c r="AY249" s="15" t="s">
        <v>159</v>
      </c>
      <c r="BE249" s="136">
        <f>IF(N249="základní",J249,0)</f>
        <v>0</v>
      </c>
      <c r="BF249" s="136">
        <f>IF(N249="snížená",J249,0)</f>
        <v>0</v>
      </c>
      <c r="BG249" s="136">
        <f>IF(N249="zákl. přenesená",J249,0)</f>
        <v>0</v>
      </c>
      <c r="BH249" s="136">
        <f>IF(N249="sníž. přenesená",J249,0)</f>
        <v>0</v>
      </c>
      <c r="BI249" s="136">
        <f>IF(N249="nulová",J249,0)</f>
        <v>0</v>
      </c>
      <c r="BJ249" s="15" t="s">
        <v>6</v>
      </c>
      <c r="BK249" s="136">
        <f>ROUND(I249*H249,0)</f>
        <v>0</v>
      </c>
      <c r="BL249" s="15" t="s">
        <v>164</v>
      </c>
      <c r="BM249" s="135" t="s">
        <v>2388</v>
      </c>
    </row>
    <row r="250" spans="2:65" s="11" customFormat="1">
      <c r="B250" s="144"/>
      <c r="D250" s="138" t="s">
        <v>166</v>
      </c>
      <c r="E250" s="145" t="s">
        <v>1</v>
      </c>
      <c r="F250" s="146" t="s">
        <v>2389</v>
      </c>
      <c r="H250" s="147">
        <v>1750</v>
      </c>
      <c r="I250" s="148"/>
      <c r="L250" s="144"/>
      <c r="M250" s="149"/>
      <c r="T250" s="150"/>
      <c r="AT250" s="145" t="s">
        <v>166</v>
      </c>
      <c r="AU250" s="145" t="s">
        <v>6</v>
      </c>
      <c r="AV250" s="11" t="s">
        <v>85</v>
      </c>
      <c r="AW250" s="11" t="s">
        <v>31</v>
      </c>
      <c r="AX250" s="11" t="s">
        <v>6</v>
      </c>
      <c r="AY250" s="145" t="s">
        <v>159</v>
      </c>
    </row>
    <row r="251" spans="2:65" s="1" customFormat="1" ht="16.5" customHeight="1">
      <c r="B251" s="122"/>
      <c r="C251" s="123" t="s">
        <v>445</v>
      </c>
      <c r="D251" s="123" t="s">
        <v>160</v>
      </c>
      <c r="E251" s="124" t="s">
        <v>2390</v>
      </c>
      <c r="F251" s="125" t="s">
        <v>2261</v>
      </c>
      <c r="G251" s="126" t="s">
        <v>291</v>
      </c>
      <c r="H251" s="127">
        <v>110</v>
      </c>
      <c r="I251" s="128"/>
      <c r="J251" s="129">
        <f>ROUND(I251*H251,0)</f>
        <v>0</v>
      </c>
      <c r="K251" s="130"/>
      <c r="L251" s="29"/>
      <c r="M251" s="131" t="s">
        <v>1</v>
      </c>
      <c r="N251" s="132" t="s">
        <v>41</v>
      </c>
      <c r="P251" s="133">
        <f>O251*H251</f>
        <v>0</v>
      </c>
      <c r="Q251" s="133">
        <v>0</v>
      </c>
      <c r="R251" s="133">
        <f>Q251*H251</f>
        <v>0</v>
      </c>
      <c r="S251" s="133">
        <v>0</v>
      </c>
      <c r="T251" s="134">
        <f>S251*H251</f>
        <v>0</v>
      </c>
      <c r="AR251" s="135" t="s">
        <v>164</v>
      </c>
      <c r="AT251" s="135" t="s">
        <v>160</v>
      </c>
      <c r="AU251" s="135" t="s">
        <v>6</v>
      </c>
      <c r="AY251" s="15" t="s">
        <v>159</v>
      </c>
      <c r="BE251" s="136">
        <f>IF(N251="základní",J251,0)</f>
        <v>0</v>
      </c>
      <c r="BF251" s="136">
        <f>IF(N251="snížená",J251,0)</f>
        <v>0</v>
      </c>
      <c r="BG251" s="136">
        <f>IF(N251="zákl. přenesená",J251,0)</f>
        <v>0</v>
      </c>
      <c r="BH251" s="136">
        <f>IF(N251="sníž. přenesená",J251,0)</f>
        <v>0</v>
      </c>
      <c r="BI251" s="136">
        <f>IF(N251="nulová",J251,0)</f>
        <v>0</v>
      </c>
      <c r="BJ251" s="15" t="s">
        <v>6</v>
      </c>
      <c r="BK251" s="136">
        <f>ROUND(I251*H251,0)</f>
        <v>0</v>
      </c>
      <c r="BL251" s="15" t="s">
        <v>164</v>
      </c>
      <c r="BM251" s="135" t="s">
        <v>2391</v>
      </c>
    </row>
    <row r="252" spans="2:65" s="11" customFormat="1">
      <c r="B252" s="144"/>
      <c r="D252" s="138" t="s">
        <v>166</v>
      </c>
      <c r="E252" s="145" t="s">
        <v>1</v>
      </c>
      <c r="F252" s="146" t="s">
        <v>2295</v>
      </c>
      <c r="H252" s="147">
        <v>110</v>
      </c>
      <c r="I252" s="148"/>
      <c r="L252" s="144"/>
      <c r="M252" s="149"/>
      <c r="T252" s="150"/>
      <c r="AT252" s="145" t="s">
        <v>166</v>
      </c>
      <c r="AU252" s="145" t="s">
        <v>6</v>
      </c>
      <c r="AV252" s="11" t="s">
        <v>85</v>
      </c>
      <c r="AW252" s="11" t="s">
        <v>31</v>
      </c>
      <c r="AX252" s="11" t="s">
        <v>6</v>
      </c>
      <c r="AY252" s="145" t="s">
        <v>159</v>
      </c>
    </row>
    <row r="253" spans="2:65" s="1" customFormat="1" ht="16.5" customHeight="1">
      <c r="B253" s="122"/>
      <c r="C253" s="123" t="s">
        <v>455</v>
      </c>
      <c r="D253" s="123" t="s">
        <v>160</v>
      </c>
      <c r="E253" s="124" t="s">
        <v>2392</v>
      </c>
      <c r="F253" s="125" t="s">
        <v>2265</v>
      </c>
      <c r="G253" s="126" t="s">
        <v>291</v>
      </c>
      <c r="H253" s="127">
        <v>320</v>
      </c>
      <c r="I253" s="128"/>
      <c r="J253" s="129">
        <f>ROUND(I253*H253,0)</f>
        <v>0</v>
      </c>
      <c r="K253" s="130"/>
      <c r="L253" s="29"/>
      <c r="M253" s="131" t="s">
        <v>1</v>
      </c>
      <c r="N253" s="132" t="s">
        <v>41</v>
      </c>
      <c r="P253" s="133">
        <f>O253*H253</f>
        <v>0</v>
      </c>
      <c r="Q253" s="133">
        <v>0</v>
      </c>
      <c r="R253" s="133">
        <f>Q253*H253</f>
        <v>0</v>
      </c>
      <c r="S253" s="133">
        <v>0</v>
      </c>
      <c r="T253" s="134">
        <f>S253*H253</f>
        <v>0</v>
      </c>
      <c r="AR253" s="135" t="s">
        <v>164</v>
      </c>
      <c r="AT253" s="135" t="s">
        <v>160</v>
      </c>
      <c r="AU253" s="135" t="s">
        <v>6</v>
      </c>
      <c r="AY253" s="15" t="s">
        <v>159</v>
      </c>
      <c r="BE253" s="136">
        <f>IF(N253="základní",J253,0)</f>
        <v>0</v>
      </c>
      <c r="BF253" s="136">
        <f>IF(N253="snížená",J253,0)</f>
        <v>0</v>
      </c>
      <c r="BG253" s="136">
        <f>IF(N253="zákl. přenesená",J253,0)</f>
        <v>0</v>
      </c>
      <c r="BH253" s="136">
        <f>IF(N253="sníž. přenesená",J253,0)</f>
        <v>0</v>
      </c>
      <c r="BI253" s="136">
        <f>IF(N253="nulová",J253,0)</f>
        <v>0</v>
      </c>
      <c r="BJ253" s="15" t="s">
        <v>6</v>
      </c>
      <c r="BK253" s="136">
        <f>ROUND(I253*H253,0)</f>
        <v>0</v>
      </c>
      <c r="BL253" s="15" t="s">
        <v>164</v>
      </c>
      <c r="BM253" s="135" t="s">
        <v>2393</v>
      </c>
    </row>
    <row r="254" spans="2:65" s="11" customFormat="1">
      <c r="B254" s="144"/>
      <c r="D254" s="138" t="s">
        <v>166</v>
      </c>
      <c r="E254" s="145" t="s">
        <v>1</v>
      </c>
      <c r="F254" s="146" t="s">
        <v>2270</v>
      </c>
      <c r="H254" s="147">
        <v>320</v>
      </c>
      <c r="I254" s="148"/>
      <c r="L254" s="144"/>
      <c r="M254" s="149"/>
      <c r="T254" s="150"/>
      <c r="AT254" s="145" t="s">
        <v>166</v>
      </c>
      <c r="AU254" s="145" t="s">
        <v>6</v>
      </c>
      <c r="AV254" s="11" t="s">
        <v>85</v>
      </c>
      <c r="AW254" s="11" t="s">
        <v>31</v>
      </c>
      <c r="AX254" s="11" t="s">
        <v>6</v>
      </c>
      <c r="AY254" s="145" t="s">
        <v>159</v>
      </c>
    </row>
    <row r="255" spans="2:65" s="1" customFormat="1" ht="16.5" customHeight="1">
      <c r="B255" s="122"/>
      <c r="C255" s="123" t="s">
        <v>461</v>
      </c>
      <c r="D255" s="123" t="s">
        <v>160</v>
      </c>
      <c r="E255" s="124" t="s">
        <v>2394</v>
      </c>
      <c r="F255" s="125" t="s">
        <v>2395</v>
      </c>
      <c r="G255" s="126" t="s">
        <v>291</v>
      </c>
      <c r="H255" s="127">
        <v>300</v>
      </c>
      <c r="I255" s="128"/>
      <c r="J255" s="129">
        <f>ROUND(I255*H255,0)</f>
        <v>0</v>
      </c>
      <c r="K255" s="130"/>
      <c r="L255" s="29"/>
      <c r="M255" s="131" t="s">
        <v>1</v>
      </c>
      <c r="N255" s="132" t="s">
        <v>41</v>
      </c>
      <c r="P255" s="133">
        <f>O255*H255</f>
        <v>0</v>
      </c>
      <c r="Q255" s="133">
        <v>0</v>
      </c>
      <c r="R255" s="133">
        <f>Q255*H255</f>
        <v>0</v>
      </c>
      <c r="S255" s="133">
        <v>0</v>
      </c>
      <c r="T255" s="134">
        <f>S255*H255</f>
        <v>0</v>
      </c>
      <c r="AR255" s="135" t="s">
        <v>164</v>
      </c>
      <c r="AT255" s="135" t="s">
        <v>160</v>
      </c>
      <c r="AU255" s="135" t="s">
        <v>6</v>
      </c>
      <c r="AY255" s="15" t="s">
        <v>159</v>
      </c>
      <c r="BE255" s="136">
        <f>IF(N255="základní",J255,0)</f>
        <v>0</v>
      </c>
      <c r="BF255" s="136">
        <f>IF(N255="snížená",J255,0)</f>
        <v>0</v>
      </c>
      <c r="BG255" s="136">
        <f>IF(N255="zákl. přenesená",J255,0)</f>
        <v>0</v>
      </c>
      <c r="BH255" s="136">
        <f>IF(N255="sníž. přenesená",J255,0)</f>
        <v>0</v>
      </c>
      <c r="BI255" s="136">
        <f>IF(N255="nulová",J255,0)</f>
        <v>0</v>
      </c>
      <c r="BJ255" s="15" t="s">
        <v>6</v>
      </c>
      <c r="BK255" s="136">
        <f>ROUND(I255*H255,0)</f>
        <v>0</v>
      </c>
      <c r="BL255" s="15" t="s">
        <v>164</v>
      </c>
      <c r="BM255" s="135" t="s">
        <v>2396</v>
      </c>
    </row>
    <row r="256" spans="2:65" s="11" customFormat="1">
      <c r="B256" s="144"/>
      <c r="D256" s="138" t="s">
        <v>166</v>
      </c>
      <c r="E256" s="145" t="s">
        <v>1</v>
      </c>
      <c r="F256" s="146" t="s">
        <v>2147</v>
      </c>
      <c r="H256" s="147">
        <v>300</v>
      </c>
      <c r="I256" s="148"/>
      <c r="L256" s="144"/>
      <c r="M256" s="149"/>
      <c r="T256" s="150"/>
      <c r="AT256" s="145" t="s">
        <v>166</v>
      </c>
      <c r="AU256" s="145" t="s">
        <v>6</v>
      </c>
      <c r="AV256" s="11" t="s">
        <v>85</v>
      </c>
      <c r="AW256" s="11" t="s">
        <v>31</v>
      </c>
      <c r="AX256" s="11" t="s">
        <v>6</v>
      </c>
      <c r="AY256" s="145" t="s">
        <v>159</v>
      </c>
    </row>
    <row r="257" spans="2:65" s="1" customFormat="1" ht="16.5" customHeight="1">
      <c r="B257" s="122"/>
      <c r="C257" s="123" t="s">
        <v>465</v>
      </c>
      <c r="D257" s="123" t="s">
        <v>160</v>
      </c>
      <c r="E257" s="124" t="s">
        <v>2397</v>
      </c>
      <c r="F257" s="125" t="s">
        <v>2398</v>
      </c>
      <c r="G257" s="126" t="s">
        <v>291</v>
      </c>
      <c r="H257" s="127">
        <v>50</v>
      </c>
      <c r="I257" s="128"/>
      <c r="J257" s="129">
        <f>ROUND(I257*H257,0)</f>
        <v>0</v>
      </c>
      <c r="K257" s="130"/>
      <c r="L257" s="29"/>
      <c r="M257" s="131" t="s">
        <v>1</v>
      </c>
      <c r="N257" s="132" t="s">
        <v>41</v>
      </c>
      <c r="P257" s="133">
        <f>O257*H257</f>
        <v>0</v>
      </c>
      <c r="Q257" s="133">
        <v>0</v>
      </c>
      <c r="R257" s="133">
        <f>Q257*H257</f>
        <v>0</v>
      </c>
      <c r="S257" s="133">
        <v>0</v>
      </c>
      <c r="T257" s="134">
        <f>S257*H257</f>
        <v>0</v>
      </c>
      <c r="AR257" s="135" t="s">
        <v>164</v>
      </c>
      <c r="AT257" s="135" t="s">
        <v>160</v>
      </c>
      <c r="AU257" s="135" t="s">
        <v>6</v>
      </c>
      <c r="AY257" s="15" t="s">
        <v>159</v>
      </c>
      <c r="BE257" s="136">
        <f>IF(N257="základní",J257,0)</f>
        <v>0</v>
      </c>
      <c r="BF257" s="136">
        <f>IF(N257="snížená",J257,0)</f>
        <v>0</v>
      </c>
      <c r="BG257" s="136">
        <f>IF(N257="zákl. přenesená",J257,0)</f>
        <v>0</v>
      </c>
      <c r="BH257" s="136">
        <f>IF(N257="sníž. přenesená",J257,0)</f>
        <v>0</v>
      </c>
      <c r="BI257" s="136">
        <f>IF(N257="nulová",J257,0)</f>
        <v>0</v>
      </c>
      <c r="BJ257" s="15" t="s">
        <v>6</v>
      </c>
      <c r="BK257" s="136">
        <f>ROUND(I257*H257,0)</f>
        <v>0</v>
      </c>
      <c r="BL257" s="15" t="s">
        <v>164</v>
      </c>
      <c r="BM257" s="135" t="s">
        <v>2399</v>
      </c>
    </row>
    <row r="258" spans="2:65" s="11" customFormat="1">
      <c r="B258" s="144"/>
      <c r="D258" s="138" t="s">
        <v>166</v>
      </c>
      <c r="E258" s="145" t="s">
        <v>1</v>
      </c>
      <c r="F258" s="146" t="s">
        <v>1956</v>
      </c>
      <c r="H258" s="147">
        <v>50</v>
      </c>
      <c r="I258" s="148"/>
      <c r="L258" s="144"/>
      <c r="M258" s="149"/>
      <c r="T258" s="150"/>
      <c r="AT258" s="145" t="s">
        <v>166</v>
      </c>
      <c r="AU258" s="145" t="s">
        <v>6</v>
      </c>
      <c r="AV258" s="11" t="s">
        <v>85</v>
      </c>
      <c r="AW258" s="11" t="s">
        <v>31</v>
      </c>
      <c r="AX258" s="11" t="s">
        <v>6</v>
      </c>
      <c r="AY258" s="145" t="s">
        <v>159</v>
      </c>
    </row>
    <row r="259" spans="2:65" s="1" customFormat="1" ht="16.5" customHeight="1">
      <c r="B259" s="122"/>
      <c r="C259" s="123" t="s">
        <v>470</v>
      </c>
      <c r="D259" s="123" t="s">
        <v>160</v>
      </c>
      <c r="E259" s="124" t="s">
        <v>2400</v>
      </c>
      <c r="F259" s="125" t="s">
        <v>2278</v>
      </c>
      <c r="G259" s="126" t="s">
        <v>1984</v>
      </c>
      <c r="H259" s="127">
        <v>50</v>
      </c>
      <c r="I259" s="128"/>
      <c r="J259" s="129">
        <f>ROUND(I259*H259,0)</f>
        <v>0</v>
      </c>
      <c r="K259" s="130"/>
      <c r="L259" s="29"/>
      <c r="M259" s="131" t="s">
        <v>1</v>
      </c>
      <c r="N259" s="132" t="s">
        <v>41</v>
      </c>
      <c r="P259" s="133">
        <f>O259*H259</f>
        <v>0</v>
      </c>
      <c r="Q259" s="133">
        <v>0</v>
      </c>
      <c r="R259" s="133">
        <f>Q259*H259</f>
        <v>0</v>
      </c>
      <c r="S259" s="133">
        <v>0</v>
      </c>
      <c r="T259" s="134">
        <f>S259*H259</f>
        <v>0</v>
      </c>
      <c r="AR259" s="135" t="s">
        <v>164</v>
      </c>
      <c r="AT259" s="135" t="s">
        <v>160</v>
      </c>
      <c r="AU259" s="135" t="s">
        <v>6</v>
      </c>
      <c r="AY259" s="15" t="s">
        <v>159</v>
      </c>
      <c r="BE259" s="136">
        <f>IF(N259="základní",J259,0)</f>
        <v>0</v>
      </c>
      <c r="BF259" s="136">
        <f>IF(N259="snížená",J259,0)</f>
        <v>0</v>
      </c>
      <c r="BG259" s="136">
        <f>IF(N259="zákl. přenesená",J259,0)</f>
        <v>0</v>
      </c>
      <c r="BH259" s="136">
        <f>IF(N259="sníž. přenesená",J259,0)</f>
        <v>0</v>
      </c>
      <c r="BI259" s="136">
        <f>IF(N259="nulová",J259,0)</f>
        <v>0</v>
      </c>
      <c r="BJ259" s="15" t="s">
        <v>6</v>
      </c>
      <c r="BK259" s="136">
        <f>ROUND(I259*H259,0)</f>
        <v>0</v>
      </c>
      <c r="BL259" s="15" t="s">
        <v>164</v>
      </c>
      <c r="BM259" s="135" t="s">
        <v>2401</v>
      </c>
    </row>
    <row r="260" spans="2:65" s="11" customFormat="1">
      <c r="B260" s="144"/>
      <c r="D260" s="138" t="s">
        <v>166</v>
      </c>
      <c r="E260" s="145" t="s">
        <v>1</v>
      </c>
      <c r="F260" s="146" t="s">
        <v>1956</v>
      </c>
      <c r="H260" s="147">
        <v>50</v>
      </c>
      <c r="I260" s="148"/>
      <c r="L260" s="144"/>
      <c r="M260" s="149"/>
      <c r="T260" s="150"/>
      <c r="AT260" s="145" t="s">
        <v>166</v>
      </c>
      <c r="AU260" s="145" t="s">
        <v>6</v>
      </c>
      <c r="AV260" s="11" t="s">
        <v>85</v>
      </c>
      <c r="AW260" s="11" t="s">
        <v>31</v>
      </c>
      <c r="AX260" s="11" t="s">
        <v>6</v>
      </c>
      <c r="AY260" s="145" t="s">
        <v>159</v>
      </c>
    </row>
    <row r="261" spans="2:65" s="1" customFormat="1" ht="16.5" customHeight="1">
      <c r="B261" s="122"/>
      <c r="C261" s="123" t="s">
        <v>475</v>
      </c>
      <c r="D261" s="123" t="s">
        <v>160</v>
      </c>
      <c r="E261" s="124" t="s">
        <v>2402</v>
      </c>
      <c r="F261" s="125" t="s">
        <v>2281</v>
      </c>
      <c r="G261" s="126" t="s">
        <v>1984</v>
      </c>
      <c r="H261" s="127">
        <v>65</v>
      </c>
      <c r="I261" s="128"/>
      <c r="J261" s="129">
        <f>ROUND(I261*H261,0)</f>
        <v>0</v>
      </c>
      <c r="K261" s="130"/>
      <c r="L261" s="29"/>
      <c r="M261" s="131" t="s">
        <v>1</v>
      </c>
      <c r="N261" s="132" t="s">
        <v>41</v>
      </c>
      <c r="P261" s="133">
        <f>O261*H261</f>
        <v>0</v>
      </c>
      <c r="Q261" s="133">
        <v>0</v>
      </c>
      <c r="R261" s="133">
        <f>Q261*H261</f>
        <v>0</v>
      </c>
      <c r="S261" s="133">
        <v>0</v>
      </c>
      <c r="T261" s="134">
        <f>S261*H261</f>
        <v>0</v>
      </c>
      <c r="AR261" s="135" t="s">
        <v>164</v>
      </c>
      <c r="AT261" s="135" t="s">
        <v>160</v>
      </c>
      <c r="AU261" s="135" t="s">
        <v>6</v>
      </c>
      <c r="AY261" s="15" t="s">
        <v>159</v>
      </c>
      <c r="BE261" s="136">
        <f>IF(N261="základní",J261,0)</f>
        <v>0</v>
      </c>
      <c r="BF261" s="136">
        <f>IF(N261="snížená",J261,0)</f>
        <v>0</v>
      </c>
      <c r="BG261" s="136">
        <f>IF(N261="zákl. přenesená",J261,0)</f>
        <v>0</v>
      </c>
      <c r="BH261" s="136">
        <f>IF(N261="sníž. přenesená",J261,0)</f>
        <v>0</v>
      </c>
      <c r="BI261" s="136">
        <f>IF(N261="nulová",J261,0)</f>
        <v>0</v>
      </c>
      <c r="BJ261" s="15" t="s">
        <v>6</v>
      </c>
      <c r="BK261" s="136">
        <f>ROUND(I261*H261,0)</f>
        <v>0</v>
      </c>
      <c r="BL261" s="15" t="s">
        <v>164</v>
      </c>
      <c r="BM261" s="135" t="s">
        <v>2403</v>
      </c>
    </row>
    <row r="262" spans="2:65" s="11" customFormat="1">
      <c r="B262" s="144"/>
      <c r="D262" s="138" t="s">
        <v>166</v>
      </c>
      <c r="E262" s="145" t="s">
        <v>1</v>
      </c>
      <c r="F262" s="146" t="s">
        <v>2404</v>
      </c>
      <c r="H262" s="147">
        <v>65</v>
      </c>
      <c r="I262" s="148"/>
      <c r="L262" s="144"/>
      <c r="M262" s="149"/>
      <c r="T262" s="150"/>
      <c r="AT262" s="145" t="s">
        <v>166</v>
      </c>
      <c r="AU262" s="145" t="s">
        <v>6</v>
      </c>
      <c r="AV262" s="11" t="s">
        <v>85</v>
      </c>
      <c r="AW262" s="11" t="s">
        <v>31</v>
      </c>
      <c r="AX262" s="11" t="s">
        <v>6</v>
      </c>
      <c r="AY262" s="145" t="s">
        <v>159</v>
      </c>
    </row>
    <row r="263" spans="2:65" s="1" customFormat="1" ht="16.5" customHeight="1">
      <c r="B263" s="122"/>
      <c r="C263" s="123" t="s">
        <v>479</v>
      </c>
      <c r="D263" s="123" t="s">
        <v>160</v>
      </c>
      <c r="E263" s="124" t="s">
        <v>2405</v>
      </c>
      <c r="F263" s="125" t="s">
        <v>2284</v>
      </c>
      <c r="G263" s="126" t="s">
        <v>1984</v>
      </c>
      <c r="H263" s="127">
        <v>30</v>
      </c>
      <c r="I263" s="128"/>
      <c r="J263" s="129">
        <f>ROUND(I263*H263,0)</f>
        <v>0</v>
      </c>
      <c r="K263" s="130"/>
      <c r="L263" s="29"/>
      <c r="M263" s="131" t="s">
        <v>1</v>
      </c>
      <c r="N263" s="132" t="s">
        <v>41</v>
      </c>
      <c r="P263" s="133">
        <f>O263*H263</f>
        <v>0</v>
      </c>
      <c r="Q263" s="133">
        <v>0</v>
      </c>
      <c r="R263" s="133">
        <f>Q263*H263</f>
        <v>0</v>
      </c>
      <c r="S263" s="133">
        <v>0</v>
      </c>
      <c r="T263" s="134">
        <f>S263*H263</f>
        <v>0</v>
      </c>
      <c r="AR263" s="135" t="s">
        <v>164</v>
      </c>
      <c r="AT263" s="135" t="s">
        <v>160</v>
      </c>
      <c r="AU263" s="135" t="s">
        <v>6</v>
      </c>
      <c r="AY263" s="15" t="s">
        <v>159</v>
      </c>
      <c r="BE263" s="136">
        <f>IF(N263="základní",J263,0)</f>
        <v>0</v>
      </c>
      <c r="BF263" s="136">
        <f>IF(N263="snížená",J263,0)</f>
        <v>0</v>
      </c>
      <c r="BG263" s="136">
        <f>IF(N263="zákl. přenesená",J263,0)</f>
        <v>0</v>
      </c>
      <c r="BH263" s="136">
        <f>IF(N263="sníž. přenesená",J263,0)</f>
        <v>0</v>
      </c>
      <c r="BI263" s="136">
        <f>IF(N263="nulová",J263,0)</f>
        <v>0</v>
      </c>
      <c r="BJ263" s="15" t="s">
        <v>6</v>
      </c>
      <c r="BK263" s="136">
        <f>ROUND(I263*H263,0)</f>
        <v>0</v>
      </c>
      <c r="BL263" s="15" t="s">
        <v>164</v>
      </c>
      <c r="BM263" s="135" t="s">
        <v>2406</v>
      </c>
    </row>
    <row r="264" spans="2:65" s="11" customFormat="1">
      <c r="B264" s="144"/>
      <c r="D264" s="138" t="s">
        <v>166</v>
      </c>
      <c r="E264" s="145" t="s">
        <v>1</v>
      </c>
      <c r="F264" s="146" t="s">
        <v>519</v>
      </c>
      <c r="H264" s="147">
        <v>30</v>
      </c>
      <c r="I264" s="148"/>
      <c r="L264" s="144"/>
      <c r="M264" s="149"/>
      <c r="T264" s="150"/>
      <c r="AT264" s="145" t="s">
        <v>166</v>
      </c>
      <c r="AU264" s="145" t="s">
        <v>6</v>
      </c>
      <c r="AV264" s="11" t="s">
        <v>85</v>
      </c>
      <c r="AW264" s="11" t="s">
        <v>31</v>
      </c>
      <c r="AX264" s="11" t="s">
        <v>6</v>
      </c>
      <c r="AY264" s="145" t="s">
        <v>159</v>
      </c>
    </row>
    <row r="265" spans="2:65" s="1" customFormat="1" ht="16.5" customHeight="1">
      <c r="B265" s="122"/>
      <c r="C265" s="123" t="s">
        <v>485</v>
      </c>
      <c r="D265" s="123" t="s">
        <v>160</v>
      </c>
      <c r="E265" s="124" t="s">
        <v>2407</v>
      </c>
      <c r="F265" s="125" t="s">
        <v>2408</v>
      </c>
      <c r="G265" s="126" t="s">
        <v>291</v>
      </c>
      <c r="H265" s="127">
        <v>80</v>
      </c>
      <c r="I265" s="128"/>
      <c r="J265" s="129">
        <f>ROUND(I265*H265,0)</f>
        <v>0</v>
      </c>
      <c r="K265" s="130"/>
      <c r="L265" s="29"/>
      <c r="M265" s="131" t="s">
        <v>1</v>
      </c>
      <c r="N265" s="132" t="s">
        <v>41</v>
      </c>
      <c r="P265" s="133">
        <f>O265*H265</f>
        <v>0</v>
      </c>
      <c r="Q265" s="133">
        <v>0</v>
      </c>
      <c r="R265" s="133">
        <f>Q265*H265</f>
        <v>0</v>
      </c>
      <c r="S265" s="133">
        <v>0</v>
      </c>
      <c r="T265" s="134">
        <f>S265*H265</f>
        <v>0</v>
      </c>
      <c r="AR265" s="135" t="s">
        <v>164</v>
      </c>
      <c r="AT265" s="135" t="s">
        <v>160</v>
      </c>
      <c r="AU265" s="135" t="s">
        <v>6</v>
      </c>
      <c r="AY265" s="15" t="s">
        <v>159</v>
      </c>
      <c r="BE265" s="136">
        <f>IF(N265="základní",J265,0)</f>
        <v>0</v>
      </c>
      <c r="BF265" s="136">
        <f>IF(N265="snížená",J265,0)</f>
        <v>0</v>
      </c>
      <c r="BG265" s="136">
        <f>IF(N265="zákl. přenesená",J265,0)</f>
        <v>0</v>
      </c>
      <c r="BH265" s="136">
        <f>IF(N265="sníž. přenesená",J265,0)</f>
        <v>0</v>
      </c>
      <c r="BI265" s="136">
        <f>IF(N265="nulová",J265,0)</f>
        <v>0</v>
      </c>
      <c r="BJ265" s="15" t="s">
        <v>6</v>
      </c>
      <c r="BK265" s="136">
        <f>ROUND(I265*H265,0)</f>
        <v>0</v>
      </c>
      <c r="BL265" s="15" t="s">
        <v>164</v>
      </c>
      <c r="BM265" s="135" t="s">
        <v>2409</v>
      </c>
    </row>
    <row r="266" spans="2:65" s="11" customFormat="1">
      <c r="B266" s="144"/>
      <c r="D266" s="138" t="s">
        <v>166</v>
      </c>
      <c r="E266" s="145" t="s">
        <v>1</v>
      </c>
      <c r="F266" s="146" t="s">
        <v>2259</v>
      </c>
      <c r="H266" s="147">
        <v>80</v>
      </c>
      <c r="I266" s="148"/>
      <c r="L266" s="144"/>
      <c r="M266" s="149"/>
      <c r="T266" s="150"/>
      <c r="AT266" s="145" t="s">
        <v>166</v>
      </c>
      <c r="AU266" s="145" t="s">
        <v>6</v>
      </c>
      <c r="AV266" s="11" t="s">
        <v>85</v>
      </c>
      <c r="AW266" s="11" t="s">
        <v>31</v>
      </c>
      <c r="AX266" s="11" t="s">
        <v>6</v>
      </c>
      <c r="AY266" s="145" t="s">
        <v>159</v>
      </c>
    </row>
    <row r="267" spans="2:65" s="1" customFormat="1" ht="16.5" customHeight="1">
      <c r="B267" s="122"/>
      <c r="C267" s="123" t="s">
        <v>493</v>
      </c>
      <c r="D267" s="123" t="s">
        <v>160</v>
      </c>
      <c r="E267" s="124" t="s">
        <v>2410</v>
      </c>
      <c r="F267" s="125" t="s">
        <v>2290</v>
      </c>
      <c r="G267" s="126" t="s">
        <v>291</v>
      </c>
      <c r="H267" s="127">
        <v>150</v>
      </c>
      <c r="I267" s="128"/>
      <c r="J267" s="129">
        <f>ROUND(I267*H267,0)</f>
        <v>0</v>
      </c>
      <c r="K267" s="130"/>
      <c r="L267" s="29"/>
      <c r="M267" s="131" t="s">
        <v>1</v>
      </c>
      <c r="N267" s="132" t="s">
        <v>41</v>
      </c>
      <c r="P267" s="133">
        <f>O267*H267</f>
        <v>0</v>
      </c>
      <c r="Q267" s="133">
        <v>0</v>
      </c>
      <c r="R267" s="133">
        <f>Q267*H267</f>
        <v>0</v>
      </c>
      <c r="S267" s="133">
        <v>0</v>
      </c>
      <c r="T267" s="134">
        <f>S267*H267</f>
        <v>0</v>
      </c>
      <c r="AR267" s="135" t="s">
        <v>164</v>
      </c>
      <c r="AT267" s="135" t="s">
        <v>160</v>
      </c>
      <c r="AU267" s="135" t="s">
        <v>6</v>
      </c>
      <c r="AY267" s="15" t="s">
        <v>159</v>
      </c>
      <c r="BE267" s="136">
        <f>IF(N267="základní",J267,0)</f>
        <v>0</v>
      </c>
      <c r="BF267" s="136">
        <f>IF(N267="snížená",J267,0)</f>
        <v>0</v>
      </c>
      <c r="BG267" s="136">
        <f>IF(N267="zákl. přenesená",J267,0)</f>
        <v>0</v>
      </c>
      <c r="BH267" s="136">
        <f>IF(N267="sníž. přenesená",J267,0)</f>
        <v>0</v>
      </c>
      <c r="BI267" s="136">
        <f>IF(N267="nulová",J267,0)</f>
        <v>0</v>
      </c>
      <c r="BJ267" s="15" t="s">
        <v>6</v>
      </c>
      <c r="BK267" s="136">
        <f>ROUND(I267*H267,0)</f>
        <v>0</v>
      </c>
      <c r="BL267" s="15" t="s">
        <v>164</v>
      </c>
      <c r="BM267" s="135" t="s">
        <v>2411</v>
      </c>
    </row>
    <row r="268" spans="2:65" s="11" customFormat="1">
      <c r="B268" s="144"/>
      <c r="D268" s="138" t="s">
        <v>166</v>
      </c>
      <c r="E268" s="145" t="s">
        <v>1</v>
      </c>
      <c r="F268" s="146" t="s">
        <v>1948</v>
      </c>
      <c r="H268" s="147">
        <v>150</v>
      </c>
      <c r="I268" s="148"/>
      <c r="L268" s="144"/>
      <c r="M268" s="149"/>
      <c r="T268" s="150"/>
      <c r="AT268" s="145" t="s">
        <v>166</v>
      </c>
      <c r="AU268" s="145" t="s">
        <v>6</v>
      </c>
      <c r="AV268" s="11" t="s">
        <v>85</v>
      </c>
      <c r="AW268" s="11" t="s">
        <v>31</v>
      </c>
      <c r="AX268" s="11" t="s">
        <v>6</v>
      </c>
      <c r="AY268" s="145" t="s">
        <v>159</v>
      </c>
    </row>
    <row r="269" spans="2:65" s="1" customFormat="1" ht="16.5" customHeight="1">
      <c r="B269" s="122"/>
      <c r="C269" s="123" t="s">
        <v>501</v>
      </c>
      <c r="D269" s="123" t="s">
        <v>160</v>
      </c>
      <c r="E269" s="124" t="s">
        <v>2412</v>
      </c>
      <c r="F269" s="125" t="s">
        <v>2293</v>
      </c>
      <c r="G269" s="126" t="s">
        <v>291</v>
      </c>
      <c r="H269" s="127">
        <v>110</v>
      </c>
      <c r="I269" s="128"/>
      <c r="J269" s="129">
        <f>ROUND(I269*H269,0)</f>
        <v>0</v>
      </c>
      <c r="K269" s="130"/>
      <c r="L269" s="29"/>
      <c r="M269" s="131" t="s">
        <v>1</v>
      </c>
      <c r="N269" s="132" t="s">
        <v>41</v>
      </c>
      <c r="P269" s="133">
        <f>O269*H269</f>
        <v>0</v>
      </c>
      <c r="Q269" s="133">
        <v>0</v>
      </c>
      <c r="R269" s="133">
        <f>Q269*H269</f>
        <v>0</v>
      </c>
      <c r="S269" s="133">
        <v>0</v>
      </c>
      <c r="T269" s="134">
        <f>S269*H269</f>
        <v>0</v>
      </c>
      <c r="AR269" s="135" t="s">
        <v>164</v>
      </c>
      <c r="AT269" s="135" t="s">
        <v>160</v>
      </c>
      <c r="AU269" s="135" t="s">
        <v>6</v>
      </c>
      <c r="AY269" s="15" t="s">
        <v>159</v>
      </c>
      <c r="BE269" s="136">
        <f>IF(N269="základní",J269,0)</f>
        <v>0</v>
      </c>
      <c r="BF269" s="136">
        <f>IF(N269="snížená",J269,0)</f>
        <v>0</v>
      </c>
      <c r="BG269" s="136">
        <f>IF(N269="zákl. přenesená",J269,0)</f>
        <v>0</v>
      </c>
      <c r="BH269" s="136">
        <f>IF(N269="sníž. přenesená",J269,0)</f>
        <v>0</v>
      </c>
      <c r="BI269" s="136">
        <f>IF(N269="nulová",J269,0)</f>
        <v>0</v>
      </c>
      <c r="BJ269" s="15" t="s">
        <v>6</v>
      </c>
      <c r="BK269" s="136">
        <f>ROUND(I269*H269,0)</f>
        <v>0</v>
      </c>
      <c r="BL269" s="15" t="s">
        <v>164</v>
      </c>
      <c r="BM269" s="135" t="s">
        <v>2413</v>
      </c>
    </row>
    <row r="270" spans="2:65" s="11" customFormat="1">
      <c r="B270" s="144"/>
      <c r="D270" s="138" t="s">
        <v>166</v>
      </c>
      <c r="E270" s="145" t="s">
        <v>1</v>
      </c>
      <c r="F270" s="146" t="s">
        <v>2295</v>
      </c>
      <c r="H270" s="147">
        <v>110</v>
      </c>
      <c r="I270" s="148"/>
      <c r="L270" s="144"/>
      <c r="M270" s="149"/>
      <c r="T270" s="150"/>
      <c r="AT270" s="145" t="s">
        <v>166</v>
      </c>
      <c r="AU270" s="145" t="s">
        <v>6</v>
      </c>
      <c r="AV270" s="11" t="s">
        <v>85</v>
      </c>
      <c r="AW270" s="11" t="s">
        <v>31</v>
      </c>
      <c r="AX270" s="11" t="s">
        <v>6</v>
      </c>
      <c r="AY270" s="145" t="s">
        <v>159</v>
      </c>
    </row>
    <row r="271" spans="2:65" s="1" customFormat="1" ht="16.5" customHeight="1">
      <c r="B271" s="122"/>
      <c r="C271" s="123" t="s">
        <v>507</v>
      </c>
      <c r="D271" s="123" t="s">
        <v>160</v>
      </c>
      <c r="E271" s="124" t="s">
        <v>2414</v>
      </c>
      <c r="F271" s="125" t="s">
        <v>2297</v>
      </c>
      <c r="G271" s="126" t="s">
        <v>1984</v>
      </c>
      <c r="H271" s="127">
        <v>25</v>
      </c>
      <c r="I271" s="128"/>
      <c r="J271" s="129">
        <f>ROUND(I271*H271,0)</f>
        <v>0</v>
      </c>
      <c r="K271" s="130"/>
      <c r="L271" s="29"/>
      <c r="M271" s="131" t="s">
        <v>1</v>
      </c>
      <c r="N271" s="132" t="s">
        <v>41</v>
      </c>
      <c r="P271" s="133">
        <f>O271*H271</f>
        <v>0</v>
      </c>
      <c r="Q271" s="133">
        <v>0</v>
      </c>
      <c r="R271" s="133">
        <f>Q271*H271</f>
        <v>0</v>
      </c>
      <c r="S271" s="133">
        <v>0</v>
      </c>
      <c r="T271" s="134">
        <f>S271*H271</f>
        <v>0</v>
      </c>
      <c r="AR271" s="135" t="s">
        <v>164</v>
      </c>
      <c r="AT271" s="135" t="s">
        <v>160</v>
      </c>
      <c r="AU271" s="135" t="s">
        <v>6</v>
      </c>
      <c r="AY271" s="15" t="s">
        <v>159</v>
      </c>
      <c r="BE271" s="136">
        <f>IF(N271="základní",J271,0)</f>
        <v>0</v>
      </c>
      <c r="BF271" s="136">
        <f>IF(N271="snížená",J271,0)</f>
        <v>0</v>
      </c>
      <c r="BG271" s="136">
        <f>IF(N271="zákl. přenesená",J271,0)</f>
        <v>0</v>
      </c>
      <c r="BH271" s="136">
        <f>IF(N271="sníž. přenesená",J271,0)</f>
        <v>0</v>
      </c>
      <c r="BI271" s="136">
        <f>IF(N271="nulová",J271,0)</f>
        <v>0</v>
      </c>
      <c r="BJ271" s="15" t="s">
        <v>6</v>
      </c>
      <c r="BK271" s="136">
        <f>ROUND(I271*H271,0)</f>
        <v>0</v>
      </c>
      <c r="BL271" s="15" t="s">
        <v>164</v>
      </c>
      <c r="BM271" s="135" t="s">
        <v>2415</v>
      </c>
    </row>
    <row r="272" spans="2:65" s="11" customFormat="1">
      <c r="B272" s="144"/>
      <c r="D272" s="138" t="s">
        <v>166</v>
      </c>
      <c r="E272" s="145" t="s">
        <v>1</v>
      </c>
      <c r="F272" s="146" t="s">
        <v>2299</v>
      </c>
      <c r="H272" s="147">
        <v>25</v>
      </c>
      <c r="I272" s="148"/>
      <c r="L272" s="144"/>
      <c r="M272" s="149"/>
      <c r="T272" s="150"/>
      <c r="AT272" s="145" t="s">
        <v>166</v>
      </c>
      <c r="AU272" s="145" t="s">
        <v>6</v>
      </c>
      <c r="AV272" s="11" t="s">
        <v>85</v>
      </c>
      <c r="AW272" s="11" t="s">
        <v>31</v>
      </c>
      <c r="AX272" s="11" t="s">
        <v>6</v>
      </c>
      <c r="AY272" s="145" t="s">
        <v>159</v>
      </c>
    </row>
    <row r="273" spans="2:65" s="1" customFormat="1" ht="16.5" customHeight="1">
      <c r="B273" s="122"/>
      <c r="C273" s="123" t="s">
        <v>513</v>
      </c>
      <c r="D273" s="123" t="s">
        <v>160</v>
      </c>
      <c r="E273" s="124" t="s">
        <v>2416</v>
      </c>
      <c r="F273" s="125" t="s">
        <v>2301</v>
      </c>
      <c r="G273" s="126" t="s">
        <v>516</v>
      </c>
      <c r="H273" s="127">
        <v>140</v>
      </c>
      <c r="I273" s="128"/>
      <c r="J273" s="129">
        <f>ROUND(I273*H273,0)</f>
        <v>0</v>
      </c>
      <c r="K273" s="130"/>
      <c r="L273" s="29"/>
      <c r="M273" s="131" t="s">
        <v>1</v>
      </c>
      <c r="N273" s="132" t="s">
        <v>41</v>
      </c>
      <c r="P273" s="133">
        <f>O273*H273</f>
        <v>0</v>
      </c>
      <c r="Q273" s="133">
        <v>0</v>
      </c>
      <c r="R273" s="133">
        <f>Q273*H273</f>
        <v>0</v>
      </c>
      <c r="S273" s="133">
        <v>0</v>
      </c>
      <c r="T273" s="134">
        <f>S273*H273</f>
        <v>0</v>
      </c>
      <c r="AR273" s="135" t="s">
        <v>164</v>
      </c>
      <c r="AT273" s="135" t="s">
        <v>160</v>
      </c>
      <c r="AU273" s="135" t="s">
        <v>6</v>
      </c>
      <c r="AY273" s="15" t="s">
        <v>159</v>
      </c>
      <c r="BE273" s="136">
        <f>IF(N273="základní",J273,0)</f>
        <v>0</v>
      </c>
      <c r="BF273" s="136">
        <f>IF(N273="snížená",J273,0)</f>
        <v>0</v>
      </c>
      <c r="BG273" s="136">
        <f>IF(N273="zákl. přenesená",J273,0)</f>
        <v>0</v>
      </c>
      <c r="BH273" s="136">
        <f>IF(N273="sníž. přenesená",J273,0)</f>
        <v>0</v>
      </c>
      <c r="BI273" s="136">
        <f>IF(N273="nulová",J273,0)</f>
        <v>0</v>
      </c>
      <c r="BJ273" s="15" t="s">
        <v>6</v>
      </c>
      <c r="BK273" s="136">
        <f>ROUND(I273*H273,0)</f>
        <v>0</v>
      </c>
      <c r="BL273" s="15" t="s">
        <v>164</v>
      </c>
      <c r="BM273" s="135" t="s">
        <v>2417</v>
      </c>
    </row>
    <row r="274" spans="2:65" s="1" customFormat="1" ht="39">
      <c r="B274" s="29"/>
      <c r="D274" s="138" t="s">
        <v>303</v>
      </c>
      <c r="F274" s="158" t="s">
        <v>2418</v>
      </c>
      <c r="I274" s="159"/>
      <c r="L274" s="29"/>
      <c r="M274" s="160"/>
      <c r="T274" s="50"/>
      <c r="AT274" s="15" t="s">
        <v>303</v>
      </c>
      <c r="AU274" s="15" t="s">
        <v>6</v>
      </c>
    </row>
    <row r="275" spans="2:65" s="11" customFormat="1">
      <c r="B275" s="144"/>
      <c r="D275" s="138" t="s">
        <v>166</v>
      </c>
      <c r="E275" s="145" t="s">
        <v>1</v>
      </c>
      <c r="F275" s="146" t="s">
        <v>2304</v>
      </c>
      <c r="H275" s="147">
        <v>140</v>
      </c>
      <c r="I275" s="148"/>
      <c r="L275" s="144"/>
      <c r="M275" s="149"/>
      <c r="T275" s="150"/>
      <c r="AT275" s="145" t="s">
        <v>166</v>
      </c>
      <c r="AU275" s="145" t="s">
        <v>6</v>
      </c>
      <c r="AV275" s="11" t="s">
        <v>85</v>
      </c>
      <c r="AW275" s="11" t="s">
        <v>31</v>
      </c>
      <c r="AX275" s="11" t="s">
        <v>6</v>
      </c>
      <c r="AY275" s="145" t="s">
        <v>159</v>
      </c>
    </row>
    <row r="276" spans="2:65" s="1" customFormat="1" ht="16.5" customHeight="1">
      <c r="B276" s="122"/>
      <c r="C276" s="123" t="s">
        <v>520</v>
      </c>
      <c r="D276" s="123" t="s">
        <v>160</v>
      </c>
      <c r="E276" s="124" t="s">
        <v>2419</v>
      </c>
      <c r="F276" s="125" t="s">
        <v>2420</v>
      </c>
      <c r="G276" s="126" t="s">
        <v>1984</v>
      </c>
      <c r="H276" s="127">
        <v>25</v>
      </c>
      <c r="I276" s="128"/>
      <c r="J276" s="129">
        <f>ROUND(I276*H276,0)</f>
        <v>0</v>
      </c>
      <c r="K276" s="130"/>
      <c r="L276" s="29"/>
      <c r="M276" s="131" t="s">
        <v>1</v>
      </c>
      <c r="N276" s="132" t="s">
        <v>41</v>
      </c>
      <c r="P276" s="133">
        <f>O276*H276</f>
        <v>0</v>
      </c>
      <c r="Q276" s="133">
        <v>0</v>
      </c>
      <c r="R276" s="133">
        <f>Q276*H276</f>
        <v>0</v>
      </c>
      <c r="S276" s="133">
        <v>0</v>
      </c>
      <c r="T276" s="134">
        <f>S276*H276</f>
        <v>0</v>
      </c>
      <c r="AR276" s="135" t="s">
        <v>164</v>
      </c>
      <c r="AT276" s="135" t="s">
        <v>160</v>
      </c>
      <c r="AU276" s="135" t="s">
        <v>6</v>
      </c>
      <c r="AY276" s="15" t="s">
        <v>159</v>
      </c>
      <c r="BE276" s="136">
        <f>IF(N276="základní",J276,0)</f>
        <v>0</v>
      </c>
      <c r="BF276" s="136">
        <f>IF(N276="snížená",J276,0)</f>
        <v>0</v>
      </c>
      <c r="BG276" s="136">
        <f>IF(N276="zákl. přenesená",J276,0)</f>
        <v>0</v>
      </c>
      <c r="BH276" s="136">
        <f>IF(N276="sníž. přenesená",J276,0)</f>
        <v>0</v>
      </c>
      <c r="BI276" s="136">
        <f>IF(N276="nulová",J276,0)</f>
        <v>0</v>
      </c>
      <c r="BJ276" s="15" t="s">
        <v>6</v>
      </c>
      <c r="BK276" s="136">
        <f>ROUND(I276*H276,0)</f>
        <v>0</v>
      </c>
      <c r="BL276" s="15" t="s">
        <v>164</v>
      </c>
      <c r="BM276" s="135" t="s">
        <v>2421</v>
      </c>
    </row>
    <row r="277" spans="2:65" s="11" customFormat="1">
      <c r="B277" s="144"/>
      <c r="D277" s="138" t="s">
        <v>166</v>
      </c>
      <c r="E277" s="145" t="s">
        <v>1</v>
      </c>
      <c r="F277" s="146" t="s">
        <v>2299</v>
      </c>
      <c r="H277" s="147">
        <v>25</v>
      </c>
      <c r="I277" s="148"/>
      <c r="L277" s="144"/>
      <c r="M277" s="149"/>
      <c r="T277" s="150"/>
      <c r="AT277" s="145" t="s">
        <v>166</v>
      </c>
      <c r="AU277" s="145" t="s">
        <v>6</v>
      </c>
      <c r="AV277" s="11" t="s">
        <v>85</v>
      </c>
      <c r="AW277" s="11" t="s">
        <v>31</v>
      </c>
      <c r="AX277" s="11" t="s">
        <v>6</v>
      </c>
      <c r="AY277" s="145" t="s">
        <v>159</v>
      </c>
    </row>
    <row r="278" spans="2:65" s="1" customFormat="1" ht="16.5" customHeight="1">
      <c r="B278" s="122"/>
      <c r="C278" s="123" t="s">
        <v>526</v>
      </c>
      <c r="D278" s="123" t="s">
        <v>160</v>
      </c>
      <c r="E278" s="124" t="s">
        <v>2422</v>
      </c>
      <c r="F278" s="125" t="s">
        <v>2423</v>
      </c>
      <c r="G278" s="126" t="s">
        <v>1984</v>
      </c>
      <c r="H278" s="127">
        <v>1</v>
      </c>
      <c r="I278" s="128"/>
      <c r="J278" s="129">
        <f>ROUND(I278*H278,0)</f>
        <v>0</v>
      </c>
      <c r="K278" s="130"/>
      <c r="L278" s="29"/>
      <c r="M278" s="131" t="s">
        <v>1</v>
      </c>
      <c r="N278" s="132" t="s">
        <v>41</v>
      </c>
      <c r="P278" s="133">
        <f>O278*H278</f>
        <v>0</v>
      </c>
      <c r="Q278" s="133">
        <v>0</v>
      </c>
      <c r="R278" s="133">
        <f>Q278*H278</f>
        <v>0</v>
      </c>
      <c r="S278" s="133">
        <v>0</v>
      </c>
      <c r="T278" s="134">
        <f>S278*H278</f>
        <v>0</v>
      </c>
      <c r="AR278" s="135" t="s">
        <v>164</v>
      </c>
      <c r="AT278" s="135" t="s">
        <v>160</v>
      </c>
      <c r="AU278" s="135" t="s">
        <v>6</v>
      </c>
      <c r="AY278" s="15" t="s">
        <v>159</v>
      </c>
      <c r="BE278" s="136">
        <f>IF(N278="základní",J278,0)</f>
        <v>0</v>
      </c>
      <c r="BF278" s="136">
        <f>IF(N278="snížená",J278,0)</f>
        <v>0</v>
      </c>
      <c r="BG278" s="136">
        <f>IF(N278="zákl. přenesená",J278,0)</f>
        <v>0</v>
      </c>
      <c r="BH278" s="136">
        <f>IF(N278="sníž. přenesená",J278,0)</f>
        <v>0</v>
      </c>
      <c r="BI278" s="136">
        <f>IF(N278="nulová",J278,0)</f>
        <v>0</v>
      </c>
      <c r="BJ278" s="15" t="s">
        <v>6</v>
      </c>
      <c r="BK278" s="136">
        <f>ROUND(I278*H278,0)</f>
        <v>0</v>
      </c>
      <c r="BL278" s="15" t="s">
        <v>164</v>
      </c>
      <c r="BM278" s="135" t="s">
        <v>2424</v>
      </c>
    </row>
    <row r="279" spans="2:65" s="11" customFormat="1">
      <c r="B279" s="144"/>
      <c r="D279" s="138" t="s">
        <v>166</v>
      </c>
      <c r="E279" s="145" t="s">
        <v>1</v>
      </c>
      <c r="F279" s="146" t="s">
        <v>186</v>
      </c>
      <c r="H279" s="147">
        <v>1</v>
      </c>
      <c r="I279" s="148"/>
      <c r="L279" s="144"/>
      <c r="M279" s="149"/>
      <c r="T279" s="150"/>
      <c r="AT279" s="145" t="s">
        <v>166</v>
      </c>
      <c r="AU279" s="145" t="s">
        <v>6</v>
      </c>
      <c r="AV279" s="11" t="s">
        <v>85</v>
      </c>
      <c r="AW279" s="11" t="s">
        <v>31</v>
      </c>
      <c r="AX279" s="11" t="s">
        <v>6</v>
      </c>
      <c r="AY279" s="145" t="s">
        <v>159</v>
      </c>
    </row>
    <row r="280" spans="2:65" s="1" customFormat="1" ht="16.5" customHeight="1">
      <c r="B280" s="122"/>
      <c r="C280" s="123" t="s">
        <v>534</v>
      </c>
      <c r="D280" s="123" t="s">
        <v>160</v>
      </c>
      <c r="E280" s="124" t="s">
        <v>2425</v>
      </c>
      <c r="F280" s="125" t="s">
        <v>2426</v>
      </c>
      <c r="G280" s="126" t="s">
        <v>516</v>
      </c>
      <c r="H280" s="127">
        <v>10</v>
      </c>
      <c r="I280" s="128"/>
      <c r="J280" s="129">
        <f>ROUND(I280*H280,0)</f>
        <v>0</v>
      </c>
      <c r="K280" s="130"/>
      <c r="L280" s="29"/>
      <c r="M280" s="131" t="s">
        <v>1</v>
      </c>
      <c r="N280" s="132" t="s">
        <v>41</v>
      </c>
      <c r="P280" s="133">
        <f>O280*H280</f>
        <v>0</v>
      </c>
      <c r="Q280" s="133">
        <v>0</v>
      </c>
      <c r="R280" s="133">
        <f>Q280*H280</f>
        <v>0</v>
      </c>
      <c r="S280" s="133">
        <v>0</v>
      </c>
      <c r="T280" s="134">
        <f>S280*H280</f>
        <v>0</v>
      </c>
      <c r="AR280" s="135" t="s">
        <v>164</v>
      </c>
      <c r="AT280" s="135" t="s">
        <v>160</v>
      </c>
      <c r="AU280" s="135" t="s">
        <v>6</v>
      </c>
      <c r="AY280" s="15" t="s">
        <v>159</v>
      </c>
      <c r="BE280" s="136">
        <f>IF(N280="základní",J280,0)</f>
        <v>0</v>
      </c>
      <c r="BF280" s="136">
        <f>IF(N280="snížená",J280,0)</f>
        <v>0</v>
      </c>
      <c r="BG280" s="136">
        <f>IF(N280="zákl. přenesená",J280,0)</f>
        <v>0</v>
      </c>
      <c r="BH280" s="136">
        <f>IF(N280="sníž. přenesená",J280,0)</f>
        <v>0</v>
      </c>
      <c r="BI280" s="136">
        <f>IF(N280="nulová",J280,0)</f>
        <v>0</v>
      </c>
      <c r="BJ280" s="15" t="s">
        <v>6</v>
      </c>
      <c r="BK280" s="136">
        <f>ROUND(I280*H280,0)</f>
        <v>0</v>
      </c>
      <c r="BL280" s="15" t="s">
        <v>164</v>
      </c>
      <c r="BM280" s="135" t="s">
        <v>2427</v>
      </c>
    </row>
    <row r="281" spans="2:65" s="11" customFormat="1">
      <c r="B281" s="144"/>
      <c r="D281" s="138" t="s">
        <v>166</v>
      </c>
      <c r="E281" s="145" t="s">
        <v>1</v>
      </c>
      <c r="F281" s="146" t="s">
        <v>1399</v>
      </c>
      <c r="H281" s="147">
        <v>10</v>
      </c>
      <c r="I281" s="148"/>
      <c r="L281" s="144"/>
      <c r="M281" s="149"/>
      <c r="T281" s="150"/>
      <c r="AT281" s="145" t="s">
        <v>166</v>
      </c>
      <c r="AU281" s="145" t="s">
        <v>6</v>
      </c>
      <c r="AV281" s="11" t="s">
        <v>85</v>
      </c>
      <c r="AW281" s="11" t="s">
        <v>31</v>
      </c>
      <c r="AX281" s="11" t="s">
        <v>6</v>
      </c>
      <c r="AY281" s="145" t="s">
        <v>159</v>
      </c>
    </row>
    <row r="282" spans="2:65" s="1" customFormat="1" ht="16.5" customHeight="1">
      <c r="B282" s="122"/>
      <c r="C282" s="123" t="s">
        <v>538</v>
      </c>
      <c r="D282" s="123" t="s">
        <v>160</v>
      </c>
      <c r="E282" s="124" t="s">
        <v>2428</v>
      </c>
      <c r="F282" s="125" t="s">
        <v>2313</v>
      </c>
      <c r="G282" s="126" t="s">
        <v>1984</v>
      </c>
      <c r="H282" s="127">
        <v>1</v>
      </c>
      <c r="I282" s="128"/>
      <c r="J282" s="129">
        <f>ROUND(I282*H282,0)</f>
        <v>0</v>
      </c>
      <c r="K282" s="130"/>
      <c r="L282" s="29"/>
      <c r="M282" s="131" t="s">
        <v>1</v>
      </c>
      <c r="N282" s="132" t="s">
        <v>41</v>
      </c>
      <c r="P282" s="133">
        <f>O282*H282</f>
        <v>0</v>
      </c>
      <c r="Q282" s="133">
        <v>0</v>
      </c>
      <c r="R282" s="133">
        <f>Q282*H282</f>
        <v>0</v>
      </c>
      <c r="S282" s="133">
        <v>0</v>
      </c>
      <c r="T282" s="134">
        <f>S282*H282</f>
        <v>0</v>
      </c>
      <c r="AR282" s="135" t="s">
        <v>164</v>
      </c>
      <c r="AT282" s="135" t="s">
        <v>160</v>
      </c>
      <c r="AU282" s="135" t="s">
        <v>6</v>
      </c>
      <c r="AY282" s="15" t="s">
        <v>159</v>
      </c>
      <c r="BE282" s="136">
        <f>IF(N282="základní",J282,0)</f>
        <v>0</v>
      </c>
      <c r="BF282" s="136">
        <f>IF(N282="snížená",J282,0)</f>
        <v>0</v>
      </c>
      <c r="BG282" s="136">
        <f>IF(N282="zákl. přenesená",J282,0)</f>
        <v>0</v>
      </c>
      <c r="BH282" s="136">
        <f>IF(N282="sníž. přenesená",J282,0)</f>
        <v>0</v>
      </c>
      <c r="BI282" s="136">
        <f>IF(N282="nulová",J282,0)</f>
        <v>0</v>
      </c>
      <c r="BJ282" s="15" t="s">
        <v>6</v>
      </c>
      <c r="BK282" s="136">
        <f>ROUND(I282*H282,0)</f>
        <v>0</v>
      </c>
      <c r="BL282" s="15" t="s">
        <v>164</v>
      </c>
      <c r="BM282" s="135" t="s">
        <v>2429</v>
      </c>
    </row>
    <row r="283" spans="2:65" s="9" customFormat="1" ht="25.9" customHeight="1">
      <c r="B283" s="112"/>
      <c r="D283" s="113" t="s">
        <v>75</v>
      </c>
      <c r="E283" s="114" t="s">
        <v>544</v>
      </c>
      <c r="F283" s="114" t="s">
        <v>2430</v>
      </c>
      <c r="I283" s="115"/>
      <c r="J283" s="116">
        <f>BK283</f>
        <v>0</v>
      </c>
      <c r="L283" s="112"/>
      <c r="M283" s="117"/>
      <c r="P283" s="118">
        <f>SUM(P284:P334)</f>
        <v>0</v>
      </c>
      <c r="R283" s="118">
        <f>SUM(R284:R334)</f>
        <v>0</v>
      </c>
      <c r="T283" s="119">
        <f>SUM(T284:T334)</f>
        <v>0</v>
      </c>
      <c r="AR283" s="113" t="s">
        <v>6</v>
      </c>
      <c r="AT283" s="120" t="s">
        <v>75</v>
      </c>
      <c r="AU283" s="120" t="s">
        <v>76</v>
      </c>
      <c r="AY283" s="113" t="s">
        <v>159</v>
      </c>
      <c r="BK283" s="121">
        <f>SUM(BK284:BK334)</f>
        <v>0</v>
      </c>
    </row>
    <row r="284" spans="2:65" s="1" customFormat="1" ht="37.9" customHeight="1">
      <c r="B284" s="122"/>
      <c r="C284" s="123" t="s">
        <v>546</v>
      </c>
      <c r="D284" s="123" t="s">
        <v>160</v>
      </c>
      <c r="E284" s="124" t="s">
        <v>2431</v>
      </c>
      <c r="F284" s="125" t="s">
        <v>2432</v>
      </c>
      <c r="G284" s="126" t="s">
        <v>1984</v>
      </c>
      <c r="H284" s="127">
        <v>1</v>
      </c>
      <c r="I284" s="128"/>
      <c r="J284" s="129">
        <f>ROUND(I284*H284,0)</f>
        <v>0</v>
      </c>
      <c r="K284" s="130"/>
      <c r="L284" s="29"/>
      <c r="M284" s="131" t="s">
        <v>1</v>
      </c>
      <c r="N284" s="132" t="s">
        <v>41</v>
      </c>
      <c r="P284" s="133">
        <f>O284*H284</f>
        <v>0</v>
      </c>
      <c r="Q284" s="133">
        <v>0</v>
      </c>
      <c r="R284" s="133">
        <f>Q284*H284</f>
        <v>0</v>
      </c>
      <c r="S284" s="133">
        <v>0</v>
      </c>
      <c r="T284" s="134">
        <f>S284*H284</f>
        <v>0</v>
      </c>
      <c r="AR284" s="135" t="s">
        <v>164</v>
      </c>
      <c r="AT284" s="135" t="s">
        <v>160</v>
      </c>
      <c r="AU284" s="135" t="s">
        <v>6</v>
      </c>
      <c r="AY284" s="15" t="s">
        <v>159</v>
      </c>
      <c r="BE284" s="136">
        <f>IF(N284="základní",J284,0)</f>
        <v>0</v>
      </c>
      <c r="BF284" s="136">
        <f>IF(N284="snížená",J284,0)</f>
        <v>0</v>
      </c>
      <c r="BG284" s="136">
        <f>IF(N284="zákl. přenesená",J284,0)</f>
        <v>0</v>
      </c>
      <c r="BH284" s="136">
        <f>IF(N284="sníž. přenesená",J284,0)</f>
        <v>0</v>
      </c>
      <c r="BI284" s="136">
        <f>IF(N284="nulová",J284,0)</f>
        <v>0</v>
      </c>
      <c r="BJ284" s="15" t="s">
        <v>6</v>
      </c>
      <c r="BK284" s="136">
        <f>ROUND(I284*H284,0)</f>
        <v>0</v>
      </c>
      <c r="BL284" s="15" t="s">
        <v>164</v>
      </c>
      <c r="BM284" s="135" t="s">
        <v>2433</v>
      </c>
    </row>
    <row r="285" spans="2:65" s="11" customFormat="1">
      <c r="B285" s="144"/>
      <c r="D285" s="138" t="s">
        <v>166</v>
      </c>
      <c r="E285" s="145" t="s">
        <v>1</v>
      </c>
      <c r="F285" s="146" t="s">
        <v>186</v>
      </c>
      <c r="H285" s="147">
        <v>1</v>
      </c>
      <c r="I285" s="148"/>
      <c r="L285" s="144"/>
      <c r="M285" s="149"/>
      <c r="T285" s="150"/>
      <c r="AT285" s="145" t="s">
        <v>166</v>
      </c>
      <c r="AU285" s="145" t="s">
        <v>6</v>
      </c>
      <c r="AV285" s="11" t="s">
        <v>85</v>
      </c>
      <c r="AW285" s="11" t="s">
        <v>31</v>
      </c>
      <c r="AX285" s="11" t="s">
        <v>6</v>
      </c>
      <c r="AY285" s="145" t="s">
        <v>159</v>
      </c>
    </row>
    <row r="286" spans="2:65" s="1" customFormat="1" ht="16.5" customHeight="1">
      <c r="B286" s="122"/>
      <c r="C286" s="123" t="s">
        <v>552</v>
      </c>
      <c r="D286" s="123" t="s">
        <v>160</v>
      </c>
      <c r="E286" s="124" t="s">
        <v>2434</v>
      </c>
      <c r="F286" s="125" t="s">
        <v>2435</v>
      </c>
      <c r="G286" s="126" t="s">
        <v>1984</v>
      </c>
      <c r="H286" s="127">
        <v>1</v>
      </c>
      <c r="I286" s="128"/>
      <c r="J286" s="129">
        <f>ROUND(I286*H286,0)</f>
        <v>0</v>
      </c>
      <c r="K286" s="130"/>
      <c r="L286" s="29"/>
      <c r="M286" s="131" t="s">
        <v>1</v>
      </c>
      <c r="N286" s="132" t="s">
        <v>41</v>
      </c>
      <c r="P286" s="133">
        <f>O286*H286</f>
        <v>0</v>
      </c>
      <c r="Q286" s="133">
        <v>0</v>
      </c>
      <c r="R286" s="133">
        <f>Q286*H286</f>
        <v>0</v>
      </c>
      <c r="S286" s="133">
        <v>0</v>
      </c>
      <c r="T286" s="134">
        <f>S286*H286</f>
        <v>0</v>
      </c>
      <c r="AR286" s="135" t="s">
        <v>164</v>
      </c>
      <c r="AT286" s="135" t="s">
        <v>160</v>
      </c>
      <c r="AU286" s="135" t="s">
        <v>6</v>
      </c>
      <c r="AY286" s="15" t="s">
        <v>159</v>
      </c>
      <c r="BE286" s="136">
        <f>IF(N286="základní",J286,0)</f>
        <v>0</v>
      </c>
      <c r="BF286" s="136">
        <f>IF(N286="snížená",J286,0)</f>
        <v>0</v>
      </c>
      <c r="BG286" s="136">
        <f>IF(N286="zákl. přenesená",J286,0)</f>
        <v>0</v>
      </c>
      <c r="BH286" s="136">
        <f>IF(N286="sníž. přenesená",J286,0)</f>
        <v>0</v>
      </c>
      <c r="BI286" s="136">
        <f>IF(N286="nulová",J286,0)</f>
        <v>0</v>
      </c>
      <c r="BJ286" s="15" t="s">
        <v>6</v>
      </c>
      <c r="BK286" s="136">
        <f>ROUND(I286*H286,0)</f>
        <v>0</v>
      </c>
      <c r="BL286" s="15" t="s">
        <v>164</v>
      </c>
      <c r="BM286" s="135" t="s">
        <v>2436</v>
      </c>
    </row>
    <row r="287" spans="2:65" s="11" customFormat="1">
      <c r="B287" s="144"/>
      <c r="D287" s="138" t="s">
        <v>166</v>
      </c>
      <c r="E287" s="145" t="s">
        <v>1</v>
      </c>
      <c r="F287" s="146" t="s">
        <v>186</v>
      </c>
      <c r="H287" s="147">
        <v>1</v>
      </c>
      <c r="I287" s="148"/>
      <c r="L287" s="144"/>
      <c r="M287" s="149"/>
      <c r="T287" s="150"/>
      <c r="AT287" s="145" t="s">
        <v>166</v>
      </c>
      <c r="AU287" s="145" t="s">
        <v>6</v>
      </c>
      <c r="AV287" s="11" t="s">
        <v>85</v>
      </c>
      <c r="AW287" s="11" t="s">
        <v>31</v>
      </c>
      <c r="AX287" s="11" t="s">
        <v>6</v>
      </c>
      <c r="AY287" s="145" t="s">
        <v>159</v>
      </c>
    </row>
    <row r="288" spans="2:65" s="1" customFormat="1" ht="16.5" customHeight="1">
      <c r="B288" s="122"/>
      <c r="C288" s="123" t="s">
        <v>560</v>
      </c>
      <c r="D288" s="123" t="s">
        <v>160</v>
      </c>
      <c r="E288" s="124" t="s">
        <v>2437</v>
      </c>
      <c r="F288" s="125" t="s">
        <v>2438</v>
      </c>
      <c r="G288" s="126" t="s">
        <v>1984</v>
      </c>
      <c r="H288" s="127">
        <v>1</v>
      </c>
      <c r="I288" s="128"/>
      <c r="J288" s="129">
        <f>ROUND(I288*H288,0)</f>
        <v>0</v>
      </c>
      <c r="K288" s="130"/>
      <c r="L288" s="29"/>
      <c r="M288" s="131" t="s">
        <v>1</v>
      </c>
      <c r="N288" s="132" t="s">
        <v>41</v>
      </c>
      <c r="P288" s="133">
        <f>O288*H288</f>
        <v>0</v>
      </c>
      <c r="Q288" s="133">
        <v>0</v>
      </c>
      <c r="R288" s="133">
        <f>Q288*H288</f>
        <v>0</v>
      </c>
      <c r="S288" s="133">
        <v>0</v>
      </c>
      <c r="T288" s="134">
        <f>S288*H288</f>
        <v>0</v>
      </c>
      <c r="AR288" s="135" t="s">
        <v>164</v>
      </c>
      <c r="AT288" s="135" t="s">
        <v>160</v>
      </c>
      <c r="AU288" s="135" t="s">
        <v>6</v>
      </c>
      <c r="AY288" s="15" t="s">
        <v>159</v>
      </c>
      <c r="BE288" s="136">
        <f>IF(N288="základní",J288,0)</f>
        <v>0</v>
      </c>
      <c r="BF288" s="136">
        <f>IF(N288="snížená",J288,0)</f>
        <v>0</v>
      </c>
      <c r="BG288" s="136">
        <f>IF(N288="zákl. přenesená",J288,0)</f>
        <v>0</v>
      </c>
      <c r="BH288" s="136">
        <f>IF(N288="sníž. přenesená",J288,0)</f>
        <v>0</v>
      </c>
      <c r="BI288" s="136">
        <f>IF(N288="nulová",J288,0)</f>
        <v>0</v>
      </c>
      <c r="BJ288" s="15" t="s">
        <v>6</v>
      </c>
      <c r="BK288" s="136">
        <f>ROUND(I288*H288,0)</f>
        <v>0</v>
      </c>
      <c r="BL288" s="15" t="s">
        <v>164</v>
      </c>
      <c r="BM288" s="135" t="s">
        <v>2439</v>
      </c>
    </row>
    <row r="289" spans="2:65" s="11" customFormat="1">
      <c r="B289" s="144"/>
      <c r="D289" s="138" t="s">
        <v>166</v>
      </c>
      <c r="E289" s="145" t="s">
        <v>1</v>
      </c>
      <c r="F289" s="146" t="s">
        <v>186</v>
      </c>
      <c r="H289" s="147">
        <v>1</v>
      </c>
      <c r="I289" s="148"/>
      <c r="L289" s="144"/>
      <c r="M289" s="149"/>
      <c r="T289" s="150"/>
      <c r="AT289" s="145" t="s">
        <v>166</v>
      </c>
      <c r="AU289" s="145" t="s">
        <v>6</v>
      </c>
      <c r="AV289" s="11" t="s">
        <v>85</v>
      </c>
      <c r="AW289" s="11" t="s">
        <v>31</v>
      </c>
      <c r="AX289" s="11" t="s">
        <v>6</v>
      </c>
      <c r="AY289" s="145" t="s">
        <v>159</v>
      </c>
    </row>
    <row r="290" spans="2:65" s="1" customFormat="1" ht="16.5" customHeight="1">
      <c r="B290" s="122"/>
      <c r="C290" s="123" t="s">
        <v>565</v>
      </c>
      <c r="D290" s="123" t="s">
        <v>160</v>
      </c>
      <c r="E290" s="124" t="s">
        <v>2440</v>
      </c>
      <c r="F290" s="125" t="s">
        <v>2441</v>
      </c>
      <c r="G290" s="126" t="s">
        <v>1984</v>
      </c>
      <c r="H290" s="127">
        <v>1</v>
      </c>
      <c r="I290" s="128"/>
      <c r="J290" s="129">
        <f>ROUND(I290*H290,0)</f>
        <v>0</v>
      </c>
      <c r="K290" s="130"/>
      <c r="L290" s="29"/>
      <c r="M290" s="131" t="s">
        <v>1</v>
      </c>
      <c r="N290" s="132" t="s">
        <v>41</v>
      </c>
      <c r="P290" s="133">
        <f>O290*H290</f>
        <v>0</v>
      </c>
      <c r="Q290" s="133">
        <v>0</v>
      </c>
      <c r="R290" s="133">
        <f>Q290*H290</f>
        <v>0</v>
      </c>
      <c r="S290" s="133">
        <v>0</v>
      </c>
      <c r="T290" s="134">
        <f>S290*H290</f>
        <v>0</v>
      </c>
      <c r="AR290" s="135" t="s">
        <v>164</v>
      </c>
      <c r="AT290" s="135" t="s">
        <v>160</v>
      </c>
      <c r="AU290" s="135" t="s">
        <v>6</v>
      </c>
      <c r="AY290" s="15" t="s">
        <v>159</v>
      </c>
      <c r="BE290" s="136">
        <f>IF(N290="základní",J290,0)</f>
        <v>0</v>
      </c>
      <c r="BF290" s="136">
        <f>IF(N290="snížená",J290,0)</f>
        <v>0</v>
      </c>
      <c r="BG290" s="136">
        <f>IF(N290="zákl. přenesená",J290,0)</f>
        <v>0</v>
      </c>
      <c r="BH290" s="136">
        <f>IF(N290="sníž. přenesená",J290,0)</f>
        <v>0</v>
      </c>
      <c r="BI290" s="136">
        <f>IF(N290="nulová",J290,0)</f>
        <v>0</v>
      </c>
      <c r="BJ290" s="15" t="s">
        <v>6</v>
      </c>
      <c r="BK290" s="136">
        <f>ROUND(I290*H290,0)</f>
        <v>0</v>
      </c>
      <c r="BL290" s="15" t="s">
        <v>164</v>
      </c>
      <c r="BM290" s="135" t="s">
        <v>2442</v>
      </c>
    </row>
    <row r="291" spans="2:65" s="11" customFormat="1">
      <c r="B291" s="144"/>
      <c r="D291" s="138" t="s">
        <v>166</v>
      </c>
      <c r="E291" s="145" t="s">
        <v>1</v>
      </c>
      <c r="F291" s="146" t="s">
        <v>186</v>
      </c>
      <c r="H291" s="147">
        <v>1</v>
      </c>
      <c r="I291" s="148"/>
      <c r="L291" s="144"/>
      <c r="M291" s="149"/>
      <c r="T291" s="150"/>
      <c r="AT291" s="145" t="s">
        <v>166</v>
      </c>
      <c r="AU291" s="145" t="s">
        <v>6</v>
      </c>
      <c r="AV291" s="11" t="s">
        <v>85</v>
      </c>
      <c r="AW291" s="11" t="s">
        <v>31</v>
      </c>
      <c r="AX291" s="11" t="s">
        <v>6</v>
      </c>
      <c r="AY291" s="145" t="s">
        <v>159</v>
      </c>
    </row>
    <row r="292" spans="2:65" s="1" customFormat="1" ht="16.5" customHeight="1">
      <c r="B292" s="122"/>
      <c r="C292" s="123" t="s">
        <v>570</v>
      </c>
      <c r="D292" s="123" t="s">
        <v>160</v>
      </c>
      <c r="E292" s="124" t="s">
        <v>2443</v>
      </c>
      <c r="F292" s="125" t="s">
        <v>2444</v>
      </c>
      <c r="G292" s="126" t="s">
        <v>1984</v>
      </c>
      <c r="H292" s="127">
        <v>1</v>
      </c>
      <c r="I292" s="128"/>
      <c r="J292" s="129">
        <f>ROUND(I292*H292,0)</f>
        <v>0</v>
      </c>
      <c r="K292" s="130"/>
      <c r="L292" s="29"/>
      <c r="M292" s="131" t="s">
        <v>1</v>
      </c>
      <c r="N292" s="132" t="s">
        <v>41</v>
      </c>
      <c r="P292" s="133">
        <f>O292*H292</f>
        <v>0</v>
      </c>
      <c r="Q292" s="133">
        <v>0</v>
      </c>
      <c r="R292" s="133">
        <f>Q292*H292</f>
        <v>0</v>
      </c>
      <c r="S292" s="133">
        <v>0</v>
      </c>
      <c r="T292" s="134">
        <f>S292*H292</f>
        <v>0</v>
      </c>
      <c r="AR292" s="135" t="s">
        <v>164</v>
      </c>
      <c r="AT292" s="135" t="s">
        <v>160</v>
      </c>
      <c r="AU292" s="135" t="s">
        <v>6</v>
      </c>
      <c r="AY292" s="15" t="s">
        <v>159</v>
      </c>
      <c r="BE292" s="136">
        <f>IF(N292="základní",J292,0)</f>
        <v>0</v>
      </c>
      <c r="BF292" s="136">
        <f>IF(N292="snížená",J292,0)</f>
        <v>0</v>
      </c>
      <c r="BG292" s="136">
        <f>IF(N292="zákl. přenesená",J292,0)</f>
        <v>0</v>
      </c>
      <c r="BH292" s="136">
        <f>IF(N292="sníž. přenesená",J292,0)</f>
        <v>0</v>
      </c>
      <c r="BI292" s="136">
        <f>IF(N292="nulová",J292,0)</f>
        <v>0</v>
      </c>
      <c r="BJ292" s="15" t="s">
        <v>6</v>
      </c>
      <c r="BK292" s="136">
        <f>ROUND(I292*H292,0)</f>
        <v>0</v>
      </c>
      <c r="BL292" s="15" t="s">
        <v>164</v>
      </c>
      <c r="BM292" s="135" t="s">
        <v>2445</v>
      </c>
    </row>
    <row r="293" spans="2:65" s="11" customFormat="1">
      <c r="B293" s="144"/>
      <c r="D293" s="138" t="s">
        <v>166</v>
      </c>
      <c r="E293" s="145" t="s">
        <v>1</v>
      </c>
      <c r="F293" s="146" t="s">
        <v>186</v>
      </c>
      <c r="H293" s="147">
        <v>1</v>
      </c>
      <c r="I293" s="148"/>
      <c r="L293" s="144"/>
      <c r="M293" s="149"/>
      <c r="T293" s="150"/>
      <c r="AT293" s="145" t="s">
        <v>166</v>
      </c>
      <c r="AU293" s="145" t="s">
        <v>6</v>
      </c>
      <c r="AV293" s="11" t="s">
        <v>85</v>
      </c>
      <c r="AW293" s="11" t="s">
        <v>31</v>
      </c>
      <c r="AX293" s="11" t="s">
        <v>6</v>
      </c>
      <c r="AY293" s="145" t="s">
        <v>159</v>
      </c>
    </row>
    <row r="294" spans="2:65" s="1" customFormat="1" ht="16.5" customHeight="1">
      <c r="B294" s="122"/>
      <c r="C294" s="123" t="s">
        <v>578</v>
      </c>
      <c r="D294" s="123" t="s">
        <v>160</v>
      </c>
      <c r="E294" s="124" t="s">
        <v>2446</v>
      </c>
      <c r="F294" s="125" t="s">
        <v>2447</v>
      </c>
      <c r="G294" s="126" t="s">
        <v>1984</v>
      </c>
      <c r="H294" s="127">
        <v>1</v>
      </c>
      <c r="I294" s="128"/>
      <c r="J294" s="129">
        <f>ROUND(I294*H294,0)</f>
        <v>0</v>
      </c>
      <c r="K294" s="130"/>
      <c r="L294" s="29"/>
      <c r="M294" s="131" t="s">
        <v>1</v>
      </c>
      <c r="N294" s="132" t="s">
        <v>41</v>
      </c>
      <c r="P294" s="133">
        <f>O294*H294</f>
        <v>0</v>
      </c>
      <c r="Q294" s="133">
        <v>0</v>
      </c>
      <c r="R294" s="133">
        <f>Q294*H294</f>
        <v>0</v>
      </c>
      <c r="S294" s="133">
        <v>0</v>
      </c>
      <c r="T294" s="134">
        <f>S294*H294</f>
        <v>0</v>
      </c>
      <c r="AR294" s="135" t="s">
        <v>164</v>
      </c>
      <c r="AT294" s="135" t="s">
        <v>160</v>
      </c>
      <c r="AU294" s="135" t="s">
        <v>6</v>
      </c>
      <c r="AY294" s="15" t="s">
        <v>159</v>
      </c>
      <c r="BE294" s="136">
        <f>IF(N294="základní",J294,0)</f>
        <v>0</v>
      </c>
      <c r="BF294" s="136">
        <f>IF(N294="snížená",J294,0)</f>
        <v>0</v>
      </c>
      <c r="BG294" s="136">
        <f>IF(N294="zákl. přenesená",J294,0)</f>
        <v>0</v>
      </c>
      <c r="BH294" s="136">
        <f>IF(N294="sníž. přenesená",J294,0)</f>
        <v>0</v>
      </c>
      <c r="BI294" s="136">
        <f>IF(N294="nulová",J294,0)</f>
        <v>0</v>
      </c>
      <c r="BJ294" s="15" t="s">
        <v>6</v>
      </c>
      <c r="BK294" s="136">
        <f>ROUND(I294*H294,0)</f>
        <v>0</v>
      </c>
      <c r="BL294" s="15" t="s">
        <v>164</v>
      </c>
      <c r="BM294" s="135" t="s">
        <v>2448</v>
      </c>
    </row>
    <row r="295" spans="2:65" s="11" customFormat="1">
      <c r="B295" s="144"/>
      <c r="D295" s="138" t="s">
        <v>166</v>
      </c>
      <c r="E295" s="145" t="s">
        <v>1</v>
      </c>
      <c r="F295" s="146" t="s">
        <v>186</v>
      </c>
      <c r="H295" s="147">
        <v>1</v>
      </c>
      <c r="I295" s="148"/>
      <c r="L295" s="144"/>
      <c r="M295" s="149"/>
      <c r="T295" s="150"/>
      <c r="AT295" s="145" t="s">
        <v>166</v>
      </c>
      <c r="AU295" s="145" t="s">
        <v>6</v>
      </c>
      <c r="AV295" s="11" t="s">
        <v>85</v>
      </c>
      <c r="AW295" s="11" t="s">
        <v>31</v>
      </c>
      <c r="AX295" s="11" t="s">
        <v>6</v>
      </c>
      <c r="AY295" s="145" t="s">
        <v>159</v>
      </c>
    </row>
    <row r="296" spans="2:65" s="1" customFormat="1" ht="16.5" customHeight="1">
      <c r="B296" s="122"/>
      <c r="C296" s="123" t="s">
        <v>582</v>
      </c>
      <c r="D296" s="123" t="s">
        <v>160</v>
      </c>
      <c r="E296" s="124" t="s">
        <v>2449</v>
      </c>
      <c r="F296" s="125" t="s">
        <v>2450</v>
      </c>
      <c r="G296" s="126" t="s">
        <v>1984</v>
      </c>
      <c r="H296" s="127">
        <v>1</v>
      </c>
      <c r="I296" s="128"/>
      <c r="J296" s="129">
        <f>ROUND(I296*H296,0)</f>
        <v>0</v>
      </c>
      <c r="K296" s="130"/>
      <c r="L296" s="29"/>
      <c r="M296" s="131" t="s">
        <v>1</v>
      </c>
      <c r="N296" s="132" t="s">
        <v>41</v>
      </c>
      <c r="P296" s="133">
        <f>O296*H296</f>
        <v>0</v>
      </c>
      <c r="Q296" s="133">
        <v>0</v>
      </c>
      <c r="R296" s="133">
        <f>Q296*H296</f>
        <v>0</v>
      </c>
      <c r="S296" s="133">
        <v>0</v>
      </c>
      <c r="T296" s="134">
        <f>S296*H296</f>
        <v>0</v>
      </c>
      <c r="AR296" s="135" t="s">
        <v>164</v>
      </c>
      <c r="AT296" s="135" t="s">
        <v>160</v>
      </c>
      <c r="AU296" s="135" t="s">
        <v>6</v>
      </c>
      <c r="AY296" s="15" t="s">
        <v>159</v>
      </c>
      <c r="BE296" s="136">
        <f>IF(N296="základní",J296,0)</f>
        <v>0</v>
      </c>
      <c r="BF296" s="136">
        <f>IF(N296="snížená",J296,0)</f>
        <v>0</v>
      </c>
      <c r="BG296" s="136">
        <f>IF(N296="zákl. přenesená",J296,0)</f>
        <v>0</v>
      </c>
      <c r="BH296" s="136">
        <f>IF(N296="sníž. přenesená",J296,0)</f>
        <v>0</v>
      </c>
      <c r="BI296" s="136">
        <f>IF(N296="nulová",J296,0)</f>
        <v>0</v>
      </c>
      <c r="BJ296" s="15" t="s">
        <v>6</v>
      </c>
      <c r="BK296" s="136">
        <f>ROUND(I296*H296,0)</f>
        <v>0</v>
      </c>
      <c r="BL296" s="15" t="s">
        <v>164</v>
      </c>
      <c r="BM296" s="135" t="s">
        <v>2451</v>
      </c>
    </row>
    <row r="297" spans="2:65" s="11" customFormat="1">
      <c r="B297" s="144"/>
      <c r="D297" s="138" t="s">
        <v>166</v>
      </c>
      <c r="E297" s="145" t="s">
        <v>1</v>
      </c>
      <c r="F297" s="146" t="s">
        <v>186</v>
      </c>
      <c r="H297" s="147">
        <v>1</v>
      </c>
      <c r="I297" s="148"/>
      <c r="L297" s="144"/>
      <c r="M297" s="149"/>
      <c r="T297" s="150"/>
      <c r="AT297" s="145" t="s">
        <v>166</v>
      </c>
      <c r="AU297" s="145" t="s">
        <v>6</v>
      </c>
      <c r="AV297" s="11" t="s">
        <v>85</v>
      </c>
      <c r="AW297" s="11" t="s">
        <v>31</v>
      </c>
      <c r="AX297" s="11" t="s">
        <v>6</v>
      </c>
      <c r="AY297" s="145" t="s">
        <v>159</v>
      </c>
    </row>
    <row r="298" spans="2:65" s="1" customFormat="1" ht="37.9" customHeight="1">
      <c r="B298" s="122"/>
      <c r="C298" s="123" t="s">
        <v>586</v>
      </c>
      <c r="D298" s="123" t="s">
        <v>160</v>
      </c>
      <c r="E298" s="124" t="s">
        <v>2452</v>
      </c>
      <c r="F298" s="125" t="s">
        <v>2453</v>
      </c>
      <c r="G298" s="126" t="s">
        <v>1984</v>
      </c>
      <c r="H298" s="127">
        <v>4</v>
      </c>
      <c r="I298" s="128"/>
      <c r="J298" s="129">
        <f>ROUND(I298*H298,0)</f>
        <v>0</v>
      </c>
      <c r="K298" s="130"/>
      <c r="L298" s="29"/>
      <c r="M298" s="131" t="s">
        <v>1</v>
      </c>
      <c r="N298" s="132" t="s">
        <v>41</v>
      </c>
      <c r="P298" s="133">
        <f>O298*H298</f>
        <v>0</v>
      </c>
      <c r="Q298" s="133">
        <v>0</v>
      </c>
      <c r="R298" s="133">
        <f>Q298*H298</f>
        <v>0</v>
      </c>
      <c r="S298" s="133">
        <v>0</v>
      </c>
      <c r="T298" s="134">
        <f>S298*H298</f>
        <v>0</v>
      </c>
      <c r="AR298" s="135" t="s">
        <v>164</v>
      </c>
      <c r="AT298" s="135" t="s">
        <v>160</v>
      </c>
      <c r="AU298" s="135" t="s">
        <v>6</v>
      </c>
      <c r="AY298" s="15" t="s">
        <v>159</v>
      </c>
      <c r="BE298" s="136">
        <f>IF(N298="základní",J298,0)</f>
        <v>0</v>
      </c>
      <c r="BF298" s="136">
        <f>IF(N298="snížená",J298,0)</f>
        <v>0</v>
      </c>
      <c r="BG298" s="136">
        <f>IF(N298="zákl. přenesená",J298,0)</f>
        <v>0</v>
      </c>
      <c r="BH298" s="136">
        <f>IF(N298="sníž. přenesená",J298,0)</f>
        <v>0</v>
      </c>
      <c r="BI298" s="136">
        <f>IF(N298="nulová",J298,0)</f>
        <v>0</v>
      </c>
      <c r="BJ298" s="15" t="s">
        <v>6</v>
      </c>
      <c r="BK298" s="136">
        <f>ROUND(I298*H298,0)</f>
        <v>0</v>
      </c>
      <c r="BL298" s="15" t="s">
        <v>164</v>
      </c>
      <c r="BM298" s="135" t="s">
        <v>2454</v>
      </c>
    </row>
    <row r="299" spans="2:65" s="11" customFormat="1">
      <c r="B299" s="144"/>
      <c r="D299" s="138" t="s">
        <v>166</v>
      </c>
      <c r="E299" s="145" t="s">
        <v>1</v>
      </c>
      <c r="F299" s="146" t="s">
        <v>231</v>
      </c>
      <c r="H299" s="147">
        <v>4</v>
      </c>
      <c r="I299" s="148"/>
      <c r="L299" s="144"/>
      <c r="M299" s="149"/>
      <c r="T299" s="150"/>
      <c r="AT299" s="145" t="s">
        <v>166</v>
      </c>
      <c r="AU299" s="145" t="s">
        <v>6</v>
      </c>
      <c r="AV299" s="11" t="s">
        <v>85</v>
      </c>
      <c r="AW299" s="11" t="s">
        <v>31</v>
      </c>
      <c r="AX299" s="11" t="s">
        <v>6</v>
      </c>
      <c r="AY299" s="145" t="s">
        <v>159</v>
      </c>
    </row>
    <row r="300" spans="2:65" s="1" customFormat="1" ht="24.2" customHeight="1">
      <c r="B300" s="122"/>
      <c r="C300" s="123" t="s">
        <v>591</v>
      </c>
      <c r="D300" s="123" t="s">
        <v>160</v>
      </c>
      <c r="E300" s="124" t="s">
        <v>2455</v>
      </c>
      <c r="F300" s="125" t="s">
        <v>2456</v>
      </c>
      <c r="G300" s="126" t="s">
        <v>1984</v>
      </c>
      <c r="H300" s="127">
        <v>1</v>
      </c>
      <c r="I300" s="128"/>
      <c r="J300" s="129">
        <f>ROUND(I300*H300,0)</f>
        <v>0</v>
      </c>
      <c r="K300" s="130"/>
      <c r="L300" s="29"/>
      <c r="M300" s="131" t="s">
        <v>1</v>
      </c>
      <c r="N300" s="132" t="s">
        <v>41</v>
      </c>
      <c r="P300" s="133">
        <f>O300*H300</f>
        <v>0</v>
      </c>
      <c r="Q300" s="133">
        <v>0</v>
      </c>
      <c r="R300" s="133">
        <f>Q300*H300</f>
        <v>0</v>
      </c>
      <c r="S300" s="133">
        <v>0</v>
      </c>
      <c r="T300" s="134">
        <f>S300*H300</f>
        <v>0</v>
      </c>
      <c r="AR300" s="135" t="s">
        <v>164</v>
      </c>
      <c r="AT300" s="135" t="s">
        <v>160</v>
      </c>
      <c r="AU300" s="135" t="s">
        <v>6</v>
      </c>
      <c r="AY300" s="15" t="s">
        <v>159</v>
      </c>
      <c r="BE300" s="136">
        <f>IF(N300="základní",J300,0)</f>
        <v>0</v>
      </c>
      <c r="BF300" s="136">
        <f>IF(N300="snížená",J300,0)</f>
        <v>0</v>
      </c>
      <c r="BG300" s="136">
        <f>IF(N300="zákl. přenesená",J300,0)</f>
        <v>0</v>
      </c>
      <c r="BH300" s="136">
        <f>IF(N300="sníž. přenesená",J300,0)</f>
        <v>0</v>
      </c>
      <c r="BI300" s="136">
        <f>IF(N300="nulová",J300,0)</f>
        <v>0</v>
      </c>
      <c r="BJ300" s="15" t="s">
        <v>6</v>
      </c>
      <c r="BK300" s="136">
        <f>ROUND(I300*H300,0)</f>
        <v>0</v>
      </c>
      <c r="BL300" s="15" t="s">
        <v>164</v>
      </c>
      <c r="BM300" s="135" t="s">
        <v>2457</v>
      </c>
    </row>
    <row r="301" spans="2:65" s="11" customFormat="1">
      <c r="B301" s="144"/>
      <c r="D301" s="138" t="s">
        <v>166</v>
      </c>
      <c r="E301" s="145" t="s">
        <v>1</v>
      </c>
      <c r="F301" s="146" t="s">
        <v>186</v>
      </c>
      <c r="H301" s="147">
        <v>1</v>
      </c>
      <c r="I301" s="148"/>
      <c r="L301" s="144"/>
      <c r="M301" s="149"/>
      <c r="T301" s="150"/>
      <c r="AT301" s="145" t="s">
        <v>166</v>
      </c>
      <c r="AU301" s="145" t="s">
        <v>6</v>
      </c>
      <c r="AV301" s="11" t="s">
        <v>85</v>
      </c>
      <c r="AW301" s="11" t="s">
        <v>31</v>
      </c>
      <c r="AX301" s="11" t="s">
        <v>6</v>
      </c>
      <c r="AY301" s="145" t="s">
        <v>159</v>
      </c>
    </row>
    <row r="302" spans="2:65" s="1" customFormat="1" ht="16.5" customHeight="1">
      <c r="B302" s="122"/>
      <c r="C302" s="123" t="s">
        <v>596</v>
      </c>
      <c r="D302" s="123" t="s">
        <v>160</v>
      </c>
      <c r="E302" s="124" t="s">
        <v>2458</v>
      </c>
      <c r="F302" s="125" t="s">
        <v>2459</v>
      </c>
      <c r="G302" s="126" t="s">
        <v>1984</v>
      </c>
      <c r="H302" s="127">
        <v>1</v>
      </c>
      <c r="I302" s="128"/>
      <c r="J302" s="129">
        <f>ROUND(I302*H302,0)</f>
        <v>0</v>
      </c>
      <c r="K302" s="130"/>
      <c r="L302" s="29"/>
      <c r="M302" s="131" t="s">
        <v>1</v>
      </c>
      <c r="N302" s="132" t="s">
        <v>41</v>
      </c>
      <c r="P302" s="133">
        <f>O302*H302</f>
        <v>0</v>
      </c>
      <c r="Q302" s="133">
        <v>0</v>
      </c>
      <c r="R302" s="133">
        <f>Q302*H302</f>
        <v>0</v>
      </c>
      <c r="S302" s="133">
        <v>0</v>
      </c>
      <c r="T302" s="134">
        <f>S302*H302</f>
        <v>0</v>
      </c>
      <c r="AR302" s="135" t="s">
        <v>164</v>
      </c>
      <c r="AT302" s="135" t="s">
        <v>160</v>
      </c>
      <c r="AU302" s="135" t="s">
        <v>6</v>
      </c>
      <c r="AY302" s="15" t="s">
        <v>159</v>
      </c>
      <c r="BE302" s="136">
        <f>IF(N302="základní",J302,0)</f>
        <v>0</v>
      </c>
      <c r="BF302" s="136">
        <f>IF(N302="snížená",J302,0)</f>
        <v>0</v>
      </c>
      <c r="BG302" s="136">
        <f>IF(N302="zákl. přenesená",J302,0)</f>
        <v>0</v>
      </c>
      <c r="BH302" s="136">
        <f>IF(N302="sníž. přenesená",J302,0)</f>
        <v>0</v>
      </c>
      <c r="BI302" s="136">
        <f>IF(N302="nulová",J302,0)</f>
        <v>0</v>
      </c>
      <c r="BJ302" s="15" t="s">
        <v>6</v>
      </c>
      <c r="BK302" s="136">
        <f>ROUND(I302*H302,0)</f>
        <v>0</v>
      </c>
      <c r="BL302" s="15" t="s">
        <v>164</v>
      </c>
      <c r="BM302" s="135" t="s">
        <v>2460</v>
      </c>
    </row>
    <row r="303" spans="2:65" s="1" customFormat="1" ht="107.25">
      <c r="B303" s="29"/>
      <c r="D303" s="138" t="s">
        <v>303</v>
      </c>
      <c r="F303" s="158" t="s">
        <v>2461</v>
      </c>
      <c r="I303" s="159"/>
      <c r="L303" s="29"/>
      <c r="M303" s="160"/>
      <c r="T303" s="50"/>
      <c r="AT303" s="15" t="s">
        <v>303</v>
      </c>
      <c r="AU303" s="15" t="s">
        <v>6</v>
      </c>
    </row>
    <row r="304" spans="2:65" s="11" customFormat="1">
      <c r="B304" s="144"/>
      <c r="D304" s="138" t="s">
        <v>166</v>
      </c>
      <c r="E304" s="145" t="s">
        <v>1</v>
      </c>
      <c r="F304" s="146" t="s">
        <v>186</v>
      </c>
      <c r="H304" s="147">
        <v>1</v>
      </c>
      <c r="I304" s="148"/>
      <c r="L304" s="144"/>
      <c r="M304" s="149"/>
      <c r="T304" s="150"/>
      <c r="AT304" s="145" t="s">
        <v>166</v>
      </c>
      <c r="AU304" s="145" t="s">
        <v>6</v>
      </c>
      <c r="AV304" s="11" t="s">
        <v>85</v>
      </c>
      <c r="AW304" s="11" t="s">
        <v>31</v>
      </c>
      <c r="AX304" s="11" t="s">
        <v>6</v>
      </c>
      <c r="AY304" s="145" t="s">
        <v>159</v>
      </c>
    </row>
    <row r="305" spans="2:65" s="1" customFormat="1" ht="16.5" customHeight="1">
      <c r="B305" s="122"/>
      <c r="C305" s="123" t="s">
        <v>601</v>
      </c>
      <c r="D305" s="123" t="s">
        <v>160</v>
      </c>
      <c r="E305" s="124" t="s">
        <v>2462</v>
      </c>
      <c r="F305" s="125" t="s">
        <v>2463</v>
      </c>
      <c r="G305" s="126" t="s">
        <v>1984</v>
      </c>
      <c r="H305" s="127">
        <v>1</v>
      </c>
      <c r="I305" s="128"/>
      <c r="J305" s="129">
        <f>ROUND(I305*H305,0)</f>
        <v>0</v>
      </c>
      <c r="K305" s="130"/>
      <c r="L305" s="29"/>
      <c r="M305" s="131" t="s">
        <v>1</v>
      </c>
      <c r="N305" s="132" t="s">
        <v>41</v>
      </c>
      <c r="P305" s="133">
        <f>O305*H305</f>
        <v>0</v>
      </c>
      <c r="Q305" s="133">
        <v>0</v>
      </c>
      <c r="R305" s="133">
        <f>Q305*H305</f>
        <v>0</v>
      </c>
      <c r="S305" s="133">
        <v>0</v>
      </c>
      <c r="T305" s="134">
        <f>S305*H305</f>
        <v>0</v>
      </c>
      <c r="AR305" s="135" t="s">
        <v>164</v>
      </c>
      <c r="AT305" s="135" t="s">
        <v>160</v>
      </c>
      <c r="AU305" s="135" t="s">
        <v>6</v>
      </c>
      <c r="AY305" s="15" t="s">
        <v>159</v>
      </c>
      <c r="BE305" s="136">
        <f>IF(N305="základní",J305,0)</f>
        <v>0</v>
      </c>
      <c r="BF305" s="136">
        <f>IF(N305="snížená",J305,0)</f>
        <v>0</v>
      </c>
      <c r="BG305" s="136">
        <f>IF(N305="zákl. přenesená",J305,0)</f>
        <v>0</v>
      </c>
      <c r="BH305" s="136">
        <f>IF(N305="sníž. přenesená",J305,0)</f>
        <v>0</v>
      </c>
      <c r="BI305" s="136">
        <f>IF(N305="nulová",J305,0)</f>
        <v>0</v>
      </c>
      <c r="BJ305" s="15" t="s">
        <v>6</v>
      </c>
      <c r="BK305" s="136">
        <f>ROUND(I305*H305,0)</f>
        <v>0</v>
      </c>
      <c r="BL305" s="15" t="s">
        <v>164</v>
      </c>
      <c r="BM305" s="135" t="s">
        <v>2464</v>
      </c>
    </row>
    <row r="306" spans="2:65" s="11" customFormat="1">
      <c r="B306" s="144"/>
      <c r="D306" s="138" t="s">
        <v>166</v>
      </c>
      <c r="E306" s="145" t="s">
        <v>1</v>
      </c>
      <c r="F306" s="146" t="s">
        <v>186</v>
      </c>
      <c r="H306" s="147">
        <v>1</v>
      </c>
      <c r="I306" s="148"/>
      <c r="L306" s="144"/>
      <c r="M306" s="149"/>
      <c r="T306" s="150"/>
      <c r="AT306" s="145" t="s">
        <v>166</v>
      </c>
      <c r="AU306" s="145" t="s">
        <v>6</v>
      </c>
      <c r="AV306" s="11" t="s">
        <v>85</v>
      </c>
      <c r="AW306" s="11" t="s">
        <v>31</v>
      </c>
      <c r="AX306" s="11" t="s">
        <v>6</v>
      </c>
      <c r="AY306" s="145" t="s">
        <v>159</v>
      </c>
    </row>
    <row r="307" spans="2:65" s="1" customFormat="1" ht="16.5" customHeight="1">
      <c r="B307" s="122"/>
      <c r="C307" s="123" t="s">
        <v>606</v>
      </c>
      <c r="D307" s="123" t="s">
        <v>160</v>
      </c>
      <c r="E307" s="124" t="s">
        <v>2465</v>
      </c>
      <c r="F307" s="125" t="s">
        <v>2466</v>
      </c>
      <c r="G307" s="126" t="s">
        <v>1984</v>
      </c>
      <c r="H307" s="127">
        <v>1</v>
      </c>
      <c r="I307" s="128"/>
      <c r="J307" s="129">
        <f>ROUND(I307*H307,0)</f>
        <v>0</v>
      </c>
      <c r="K307" s="130"/>
      <c r="L307" s="29"/>
      <c r="M307" s="131" t="s">
        <v>1</v>
      </c>
      <c r="N307" s="132" t="s">
        <v>41</v>
      </c>
      <c r="P307" s="133">
        <f>O307*H307</f>
        <v>0</v>
      </c>
      <c r="Q307" s="133">
        <v>0</v>
      </c>
      <c r="R307" s="133">
        <f>Q307*H307</f>
        <v>0</v>
      </c>
      <c r="S307" s="133">
        <v>0</v>
      </c>
      <c r="T307" s="134">
        <f>S307*H307</f>
        <v>0</v>
      </c>
      <c r="AR307" s="135" t="s">
        <v>164</v>
      </c>
      <c r="AT307" s="135" t="s">
        <v>160</v>
      </c>
      <c r="AU307" s="135" t="s">
        <v>6</v>
      </c>
      <c r="AY307" s="15" t="s">
        <v>159</v>
      </c>
      <c r="BE307" s="136">
        <f>IF(N307="základní",J307,0)</f>
        <v>0</v>
      </c>
      <c r="BF307" s="136">
        <f>IF(N307="snížená",J307,0)</f>
        <v>0</v>
      </c>
      <c r="BG307" s="136">
        <f>IF(N307="zákl. přenesená",J307,0)</f>
        <v>0</v>
      </c>
      <c r="BH307" s="136">
        <f>IF(N307="sníž. přenesená",J307,0)</f>
        <v>0</v>
      </c>
      <c r="BI307" s="136">
        <f>IF(N307="nulová",J307,0)</f>
        <v>0</v>
      </c>
      <c r="BJ307" s="15" t="s">
        <v>6</v>
      </c>
      <c r="BK307" s="136">
        <f>ROUND(I307*H307,0)</f>
        <v>0</v>
      </c>
      <c r="BL307" s="15" t="s">
        <v>164</v>
      </c>
      <c r="BM307" s="135" t="s">
        <v>2467</v>
      </c>
    </row>
    <row r="308" spans="2:65" s="11" customFormat="1">
      <c r="B308" s="144"/>
      <c r="D308" s="138" t="s">
        <v>166</v>
      </c>
      <c r="E308" s="145" t="s">
        <v>1</v>
      </c>
      <c r="F308" s="146" t="s">
        <v>186</v>
      </c>
      <c r="H308" s="147">
        <v>1</v>
      </c>
      <c r="I308" s="148"/>
      <c r="L308" s="144"/>
      <c r="M308" s="149"/>
      <c r="T308" s="150"/>
      <c r="AT308" s="145" t="s">
        <v>166</v>
      </c>
      <c r="AU308" s="145" t="s">
        <v>6</v>
      </c>
      <c r="AV308" s="11" t="s">
        <v>85</v>
      </c>
      <c r="AW308" s="11" t="s">
        <v>31</v>
      </c>
      <c r="AX308" s="11" t="s">
        <v>6</v>
      </c>
      <c r="AY308" s="145" t="s">
        <v>159</v>
      </c>
    </row>
    <row r="309" spans="2:65" s="1" customFormat="1" ht="21.75" customHeight="1">
      <c r="B309" s="122"/>
      <c r="C309" s="123" t="s">
        <v>612</v>
      </c>
      <c r="D309" s="123" t="s">
        <v>160</v>
      </c>
      <c r="E309" s="124" t="s">
        <v>2468</v>
      </c>
      <c r="F309" s="125" t="s">
        <v>2469</v>
      </c>
      <c r="G309" s="126" t="s">
        <v>1984</v>
      </c>
      <c r="H309" s="127">
        <v>1</v>
      </c>
      <c r="I309" s="128"/>
      <c r="J309" s="129">
        <f>ROUND(I309*H309,0)</f>
        <v>0</v>
      </c>
      <c r="K309" s="130"/>
      <c r="L309" s="29"/>
      <c r="M309" s="131" t="s">
        <v>1</v>
      </c>
      <c r="N309" s="132" t="s">
        <v>41</v>
      </c>
      <c r="P309" s="133">
        <f>O309*H309</f>
        <v>0</v>
      </c>
      <c r="Q309" s="133">
        <v>0</v>
      </c>
      <c r="R309" s="133">
        <f>Q309*H309</f>
        <v>0</v>
      </c>
      <c r="S309" s="133">
        <v>0</v>
      </c>
      <c r="T309" s="134">
        <f>S309*H309</f>
        <v>0</v>
      </c>
      <c r="AR309" s="135" t="s">
        <v>164</v>
      </c>
      <c r="AT309" s="135" t="s">
        <v>160</v>
      </c>
      <c r="AU309" s="135" t="s">
        <v>6</v>
      </c>
      <c r="AY309" s="15" t="s">
        <v>159</v>
      </c>
      <c r="BE309" s="136">
        <f>IF(N309="základní",J309,0)</f>
        <v>0</v>
      </c>
      <c r="BF309" s="136">
        <f>IF(N309="snížená",J309,0)</f>
        <v>0</v>
      </c>
      <c r="BG309" s="136">
        <f>IF(N309="zákl. přenesená",J309,0)</f>
        <v>0</v>
      </c>
      <c r="BH309" s="136">
        <f>IF(N309="sníž. přenesená",J309,0)</f>
        <v>0</v>
      </c>
      <c r="BI309" s="136">
        <f>IF(N309="nulová",J309,0)</f>
        <v>0</v>
      </c>
      <c r="BJ309" s="15" t="s">
        <v>6</v>
      </c>
      <c r="BK309" s="136">
        <f>ROUND(I309*H309,0)</f>
        <v>0</v>
      </c>
      <c r="BL309" s="15" t="s">
        <v>164</v>
      </c>
      <c r="BM309" s="135" t="s">
        <v>2470</v>
      </c>
    </row>
    <row r="310" spans="2:65" s="1" customFormat="1" ht="39">
      <c r="B310" s="29"/>
      <c r="D310" s="138" t="s">
        <v>303</v>
      </c>
      <c r="F310" s="158" t="s">
        <v>2471</v>
      </c>
      <c r="I310" s="159"/>
      <c r="L310" s="29"/>
      <c r="M310" s="160"/>
      <c r="T310" s="50"/>
      <c r="AT310" s="15" t="s">
        <v>303</v>
      </c>
      <c r="AU310" s="15" t="s">
        <v>6</v>
      </c>
    </row>
    <row r="311" spans="2:65" s="11" customFormat="1">
      <c r="B311" s="144"/>
      <c r="D311" s="138" t="s">
        <v>166</v>
      </c>
      <c r="E311" s="145" t="s">
        <v>1</v>
      </c>
      <c r="F311" s="146" t="s">
        <v>186</v>
      </c>
      <c r="H311" s="147">
        <v>1</v>
      </c>
      <c r="I311" s="148"/>
      <c r="L311" s="144"/>
      <c r="M311" s="149"/>
      <c r="T311" s="150"/>
      <c r="AT311" s="145" t="s">
        <v>166</v>
      </c>
      <c r="AU311" s="145" t="s">
        <v>6</v>
      </c>
      <c r="AV311" s="11" t="s">
        <v>85</v>
      </c>
      <c r="AW311" s="11" t="s">
        <v>31</v>
      </c>
      <c r="AX311" s="11" t="s">
        <v>6</v>
      </c>
      <c r="AY311" s="145" t="s">
        <v>159</v>
      </c>
    </row>
    <row r="312" spans="2:65" s="1" customFormat="1" ht="16.5" customHeight="1">
      <c r="B312" s="122"/>
      <c r="C312" s="123" t="s">
        <v>620</v>
      </c>
      <c r="D312" s="123" t="s">
        <v>160</v>
      </c>
      <c r="E312" s="124" t="s">
        <v>2472</v>
      </c>
      <c r="F312" s="125" t="s">
        <v>2473</v>
      </c>
      <c r="G312" s="126" t="s">
        <v>1984</v>
      </c>
      <c r="H312" s="127">
        <v>1</v>
      </c>
      <c r="I312" s="128"/>
      <c r="J312" s="129">
        <f>ROUND(I312*H312,0)</f>
        <v>0</v>
      </c>
      <c r="K312" s="130"/>
      <c r="L312" s="29"/>
      <c r="M312" s="131" t="s">
        <v>1</v>
      </c>
      <c r="N312" s="132" t="s">
        <v>41</v>
      </c>
      <c r="P312" s="133">
        <f>O312*H312</f>
        <v>0</v>
      </c>
      <c r="Q312" s="133">
        <v>0</v>
      </c>
      <c r="R312" s="133">
        <f>Q312*H312</f>
        <v>0</v>
      </c>
      <c r="S312" s="133">
        <v>0</v>
      </c>
      <c r="T312" s="134">
        <f>S312*H312</f>
        <v>0</v>
      </c>
      <c r="AR312" s="135" t="s">
        <v>164</v>
      </c>
      <c r="AT312" s="135" t="s">
        <v>160</v>
      </c>
      <c r="AU312" s="135" t="s">
        <v>6</v>
      </c>
      <c r="AY312" s="15" t="s">
        <v>159</v>
      </c>
      <c r="BE312" s="136">
        <f>IF(N312="základní",J312,0)</f>
        <v>0</v>
      </c>
      <c r="BF312" s="136">
        <f>IF(N312="snížená",J312,0)</f>
        <v>0</v>
      </c>
      <c r="BG312" s="136">
        <f>IF(N312="zákl. přenesená",J312,0)</f>
        <v>0</v>
      </c>
      <c r="BH312" s="136">
        <f>IF(N312="sníž. přenesená",J312,0)</f>
        <v>0</v>
      </c>
      <c r="BI312" s="136">
        <f>IF(N312="nulová",J312,0)</f>
        <v>0</v>
      </c>
      <c r="BJ312" s="15" t="s">
        <v>6</v>
      </c>
      <c r="BK312" s="136">
        <f>ROUND(I312*H312,0)</f>
        <v>0</v>
      </c>
      <c r="BL312" s="15" t="s">
        <v>164</v>
      </c>
      <c r="BM312" s="135" t="s">
        <v>2474</v>
      </c>
    </row>
    <row r="313" spans="2:65" s="1" customFormat="1" ht="107.25">
      <c r="B313" s="29"/>
      <c r="D313" s="138" t="s">
        <v>303</v>
      </c>
      <c r="F313" s="158" t="s">
        <v>2475</v>
      </c>
      <c r="I313" s="159"/>
      <c r="L313" s="29"/>
      <c r="M313" s="160"/>
      <c r="T313" s="50"/>
      <c r="AT313" s="15" t="s">
        <v>303</v>
      </c>
      <c r="AU313" s="15" t="s">
        <v>6</v>
      </c>
    </row>
    <row r="314" spans="2:65" s="11" customFormat="1">
      <c r="B314" s="144"/>
      <c r="D314" s="138" t="s">
        <v>166</v>
      </c>
      <c r="E314" s="145" t="s">
        <v>1</v>
      </c>
      <c r="F314" s="146" t="s">
        <v>186</v>
      </c>
      <c r="H314" s="147">
        <v>1</v>
      </c>
      <c r="I314" s="148"/>
      <c r="L314" s="144"/>
      <c r="M314" s="149"/>
      <c r="T314" s="150"/>
      <c r="AT314" s="145" t="s">
        <v>166</v>
      </c>
      <c r="AU314" s="145" t="s">
        <v>6</v>
      </c>
      <c r="AV314" s="11" t="s">
        <v>85</v>
      </c>
      <c r="AW314" s="11" t="s">
        <v>31</v>
      </c>
      <c r="AX314" s="11" t="s">
        <v>6</v>
      </c>
      <c r="AY314" s="145" t="s">
        <v>159</v>
      </c>
    </row>
    <row r="315" spans="2:65" s="1" customFormat="1" ht="16.5" customHeight="1">
      <c r="B315" s="122"/>
      <c r="C315" s="123" t="s">
        <v>626</v>
      </c>
      <c r="D315" s="123" t="s">
        <v>160</v>
      </c>
      <c r="E315" s="124" t="s">
        <v>2476</v>
      </c>
      <c r="F315" s="125" t="s">
        <v>2477</v>
      </c>
      <c r="G315" s="126" t="s">
        <v>1984</v>
      </c>
      <c r="H315" s="127">
        <v>1</v>
      </c>
      <c r="I315" s="128"/>
      <c r="J315" s="129">
        <f>ROUND(I315*H315,0)</f>
        <v>0</v>
      </c>
      <c r="K315" s="130"/>
      <c r="L315" s="29"/>
      <c r="M315" s="131" t="s">
        <v>1</v>
      </c>
      <c r="N315" s="132" t="s">
        <v>41</v>
      </c>
      <c r="P315" s="133">
        <f>O315*H315</f>
        <v>0</v>
      </c>
      <c r="Q315" s="133">
        <v>0</v>
      </c>
      <c r="R315" s="133">
        <f>Q315*H315</f>
        <v>0</v>
      </c>
      <c r="S315" s="133">
        <v>0</v>
      </c>
      <c r="T315" s="134">
        <f>S315*H315</f>
        <v>0</v>
      </c>
      <c r="AR315" s="135" t="s">
        <v>164</v>
      </c>
      <c r="AT315" s="135" t="s">
        <v>160</v>
      </c>
      <c r="AU315" s="135" t="s">
        <v>6</v>
      </c>
      <c r="AY315" s="15" t="s">
        <v>159</v>
      </c>
      <c r="BE315" s="136">
        <f>IF(N315="základní",J315,0)</f>
        <v>0</v>
      </c>
      <c r="BF315" s="136">
        <f>IF(N315="snížená",J315,0)</f>
        <v>0</v>
      </c>
      <c r="BG315" s="136">
        <f>IF(N315="zákl. přenesená",J315,0)</f>
        <v>0</v>
      </c>
      <c r="BH315" s="136">
        <f>IF(N315="sníž. přenesená",J315,0)</f>
        <v>0</v>
      </c>
      <c r="BI315" s="136">
        <f>IF(N315="nulová",J315,0)</f>
        <v>0</v>
      </c>
      <c r="BJ315" s="15" t="s">
        <v>6</v>
      </c>
      <c r="BK315" s="136">
        <f>ROUND(I315*H315,0)</f>
        <v>0</v>
      </c>
      <c r="BL315" s="15" t="s">
        <v>164</v>
      </c>
      <c r="BM315" s="135" t="s">
        <v>2478</v>
      </c>
    </row>
    <row r="316" spans="2:65" s="11" customFormat="1">
      <c r="B316" s="144"/>
      <c r="D316" s="138" t="s">
        <v>166</v>
      </c>
      <c r="E316" s="145" t="s">
        <v>1</v>
      </c>
      <c r="F316" s="146" t="s">
        <v>186</v>
      </c>
      <c r="H316" s="147">
        <v>1</v>
      </c>
      <c r="I316" s="148"/>
      <c r="L316" s="144"/>
      <c r="M316" s="149"/>
      <c r="T316" s="150"/>
      <c r="AT316" s="145" t="s">
        <v>166</v>
      </c>
      <c r="AU316" s="145" t="s">
        <v>6</v>
      </c>
      <c r="AV316" s="11" t="s">
        <v>85</v>
      </c>
      <c r="AW316" s="11" t="s">
        <v>31</v>
      </c>
      <c r="AX316" s="11" t="s">
        <v>6</v>
      </c>
      <c r="AY316" s="145" t="s">
        <v>159</v>
      </c>
    </row>
    <row r="317" spans="2:65" s="1" customFormat="1" ht="24.2" customHeight="1">
      <c r="B317" s="122"/>
      <c r="C317" s="123" t="s">
        <v>663</v>
      </c>
      <c r="D317" s="123" t="s">
        <v>160</v>
      </c>
      <c r="E317" s="124" t="s">
        <v>2479</v>
      </c>
      <c r="F317" s="125" t="s">
        <v>2480</v>
      </c>
      <c r="G317" s="126" t="s">
        <v>1984</v>
      </c>
      <c r="H317" s="127">
        <v>1</v>
      </c>
      <c r="I317" s="128"/>
      <c r="J317" s="129">
        <f>ROUND(I317*H317,0)</f>
        <v>0</v>
      </c>
      <c r="K317" s="130"/>
      <c r="L317" s="29"/>
      <c r="M317" s="131" t="s">
        <v>1</v>
      </c>
      <c r="N317" s="132" t="s">
        <v>41</v>
      </c>
      <c r="P317" s="133">
        <f>O317*H317</f>
        <v>0</v>
      </c>
      <c r="Q317" s="133">
        <v>0</v>
      </c>
      <c r="R317" s="133">
        <f>Q317*H317</f>
        <v>0</v>
      </c>
      <c r="S317" s="133">
        <v>0</v>
      </c>
      <c r="T317" s="134">
        <f>S317*H317</f>
        <v>0</v>
      </c>
      <c r="AR317" s="135" t="s">
        <v>164</v>
      </c>
      <c r="AT317" s="135" t="s">
        <v>160</v>
      </c>
      <c r="AU317" s="135" t="s">
        <v>6</v>
      </c>
      <c r="AY317" s="15" t="s">
        <v>159</v>
      </c>
      <c r="BE317" s="136">
        <f>IF(N317="základní",J317,0)</f>
        <v>0</v>
      </c>
      <c r="BF317" s="136">
        <f>IF(N317="snížená",J317,0)</f>
        <v>0</v>
      </c>
      <c r="BG317" s="136">
        <f>IF(N317="zákl. přenesená",J317,0)</f>
        <v>0</v>
      </c>
      <c r="BH317" s="136">
        <f>IF(N317="sníž. přenesená",J317,0)</f>
        <v>0</v>
      </c>
      <c r="BI317" s="136">
        <f>IF(N317="nulová",J317,0)</f>
        <v>0</v>
      </c>
      <c r="BJ317" s="15" t="s">
        <v>6</v>
      </c>
      <c r="BK317" s="136">
        <f>ROUND(I317*H317,0)</f>
        <v>0</v>
      </c>
      <c r="BL317" s="15" t="s">
        <v>164</v>
      </c>
      <c r="BM317" s="135" t="s">
        <v>2481</v>
      </c>
    </row>
    <row r="318" spans="2:65" s="11" customFormat="1">
      <c r="B318" s="144"/>
      <c r="D318" s="138" t="s">
        <v>166</v>
      </c>
      <c r="E318" s="145" t="s">
        <v>1</v>
      </c>
      <c r="F318" s="146" t="s">
        <v>186</v>
      </c>
      <c r="H318" s="147">
        <v>1</v>
      </c>
      <c r="I318" s="148"/>
      <c r="L318" s="144"/>
      <c r="M318" s="149"/>
      <c r="T318" s="150"/>
      <c r="AT318" s="145" t="s">
        <v>166</v>
      </c>
      <c r="AU318" s="145" t="s">
        <v>6</v>
      </c>
      <c r="AV318" s="11" t="s">
        <v>85</v>
      </c>
      <c r="AW318" s="11" t="s">
        <v>31</v>
      </c>
      <c r="AX318" s="11" t="s">
        <v>6</v>
      </c>
      <c r="AY318" s="145" t="s">
        <v>159</v>
      </c>
    </row>
    <row r="319" spans="2:65" s="1" customFormat="1" ht="16.5" customHeight="1">
      <c r="B319" s="122"/>
      <c r="C319" s="123" t="s">
        <v>672</v>
      </c>
      <c r="D319" s="123" t="s">
        <v>160</v>
      </c>
      <c r="E319" s="124" t="s">
        <v>2482</v>
      </c>
      <c r="F319" s="125" t="s">
        <v>2483</v>
      </c>
      <c r="G319" s="126" t="s">
        <v>1984</v>
      </c>
      <c r="H319" s="127">
        <v>5</v>
      </c>
      <c r="I319" s="128"/>
      <c r="J319" s="129">
        <f>ROUND(I319*H319,0)</f>
        <v>0</v>
      </c>
      <c r="K319" s="130"/>
      <c r="L319" s="29"/>
      <c r="M319" s="131" t="s">
        <v>1</v>
      </c>
      <c r="N319" s="132" t="s">
        <v>41</v>
      </c>
      <c r="P319" s="133">
        <f>O319*H319</f>
        <v>0</v>
      </c>
      <c r="Q319" s="133">
        <v>0</v>
      </c>
      <c r="R319" s="133">
        <f>Q319*H319</f>
        <v>0</v>
      </c>
      <c r="S319" s="133">
        <v>0</v>
      </c>
      <c r="T319" s="134">
        <f>S319*H319</f>
        <v>0</v>
      </c>
      <c r="AR319" s="135" t="s">
        <v>164</v>
      </c>
      <c r="AT319" s="135" t="s">
        <v>160</v>
      </c>
      <c r="AU319" s="135" t="s">
        <v>6</v>
      </c>
      <c r="AY319" s="15" t="s">
        <v>159</v>
      </c>
      <c r="BE319" s="136">
        <f>IF(N319="základní",J319,0)</f>
        <v>0</v>
      </c>
      <c r="BF319" s="136">
        <f>IF(N319="snížená",J319,0)</f>
        <v>0</v>
      </c>
      <c r="BG319" s="136">
        <f>IF(N319="zákl. přenesená",J319,0)</f>
        <v>0</v>
      </c>
      <c r="BH319" s="136">
        <f>IF(N319="sníž. přenesená",J319,0)</f>
        <v>0</v>
      </c>
      <c r="BI319" s="136">
        <f>IF(N319="nulová",J319,0)</f>
        <v>0</v>
      </c>
      <c r="BJ319" s="15" t="s">
        <v>6</v>
      </c>
      <c r="BK319" s="136">
        <f>ROUND(I319*H319,0)</f>
        <v>0</v>
      </c>
      <c r="BL319" s="15" t="s">
        <v>164</v>
      </c>
      <c r="BM319" s="135" t="s">
        <v>2484</v>
      </c>
    </row>
    <row r="320" spans="2:65" s="11" customFormat="1">
      <c r="B320" s="144"/>
      <c r="D320" s="138" t="s">
        <v>166</v>
      </c>
      <c r="E320" s="145" t="s">
        <v>1</v>
      </c>
      <c r="F320" s="146" t="s">
        <v>175</v>
      </c>
      <c r="H320" s="147">
        <v>5</v>
      </c>
      <c r="I320" s="148"/>
      <c r="L320" s="144"/>
      <c r="M320" s="149"/>
      <c r="T320" s="150"/>
      <c r="AT320" s="145" t="s">
        <v>166</v>
      </c>
      <c r="AU320" s="145" t="s">
        <v>6</v>
      </c>
      <c r="AV320" s="11" t="s">
        <v>85</v>
      </c>
      <c r="AW320" s="11" t="s">
        <v>31</v>
      </c>
      <c r="AX320" s="11" t="s">
        <v>6</v>
      </c>
      <c r="AY320" s="145" t="s">
        <v>159</v>
      </c>
    </row>
    <row r="321" spans="2:65" s="1" customFormat="1" ht="16.5" customHeight="1">
      <c r="B321" s="122"/>
      <c r="C321" s="123" t="s">
        <v>676</v>
      </c>
      <c r="D321" s="123" t="s">
        <v>160</v>
      </c>
      <c r="E321" s="124" t="s">
        <v>2485</v>
      </c>
      <c r="F321" s="125" t="s">
        <v>2486</v>
      </c>
      <c r="G321" s="126" t="s">
        <v>1984</v>
      </c>
      <c r="H321" s="127">
        <v>5</v>
      </c>
      <c r="I321" s="128"/>
      <c r="J321" s="129">
        <f>ROUND(I321*H321,0)</f>
        <v>0</v>
      </c>
      <c r="K321" s="130"/>
      <c r="L321" s="29"/>
      <c r="M321" s="131" t="s">
        <v>1</v>
      </c>
      <c r="N321" s="132" t="s">
        <v>41</v>
      </c>
      <c r="P321" s="133">
        <f>O321*H321</f>
        <v>0</v>
      </c>
      <c r="Q321" s="133">
        <v>0</v>
      </c>
      <c r="R321" s="133">
        <f>Q321*H321</f>
        <v>0</v>
      </c>
      <c r="S321" s="133">
        <v>0</v>
      </c>
      <c r="T321" s="134">
        <f>S321*H321</f>
        <v>0</v>
      </c>
      <c r="AR321" s="135" t="s">
        <v>164</v>
      </c>
      <c r="AT321" s="135" t="s">
        <v>160</v>
      </c>
      <c r="AU321" s="135" t="s">
        <v>6</v>
      </c>
      <c r="AY321" s="15" t="s">
        <v>159</v>
      </c>
      <c r="BE321" s="136">
        <f>IF(N321="základní",J321,0)</f>
        <v>0</v>
      </c>
      <c r="BF321" s="136">
        <f>IF(N321="snížená",J321,0)</f>
        <v>0</v>
      </c>
      <c r="BG321" s="136">
        <f>IF(N321="zákl. přenesená",J321,0)</f>
        <v>0</v>
      </c>
      <c r="BH321" s="136">
        <f>IF(N321="sníž. přenesená",J321,0)</f>
        <v>0</v>
      </c>
      <c r="BI321" s="136">
        <f>IF(N321="nulová",J321,0)</f>
        <v>0</v>
      </c>
      <c r="BJ321" s="15" t="s">
        <v>6</v>
      </c>
      <c r="BK321" s="136">
        <f>ROUND(I321*H321,0)</f>
        <v>0</v>
      </c>
      <c r="BL321" s="15" t="s">
        <v>164</v>
      </c>
      <c r="BM321" s="135" t="s">
        <v>2487</v>
      </c>
    </row>
    <row r="322" spans="2:65" s="11" customFormat="1">
      <c r="B322" s="144"/>
      <c r="D322" s="138" t="s">
        <v>166</v>
      </c>
      <c r="E322" s="145" t="s">
        <v>1</v>
      </c>
      <c r="F322" s="146" t="s">
        <v>175</v>
      </c>
      <c r="H322" s="147">
        <v>5</v>
      </c>
      <c r="I322" s="148"/>
      <c r="L322" s="144"/>
      <c r="M322" s="149"/>
      <c r="T322" s="150"/>
      <c r="AT322" s="145" t="s">
        <v>166</v>
      </c>
      <c r="AU322" s="145" t="s">
        <v>6</v>
      </c>
      <c r="AV322" s="11" t="s">
        <v>85</v>
      </c>
      <c r="AW322" s="11" t="s">
        <v>31</v>
      </c>
      <c r="AX322" s="11" t="s">
        <v>6</v>
      </c>
      <c r="AY322" s="145" t="s">
        <v>159</v>
      </c>
    </row>
    <row r="323" spans="2:65" s="1" customFormat="1" ht="16.5" customHeight="1">
      <c r="B323" s="122"/>
      <c r="C323" s="123" t="s">
        <v>682</v>
      </c>
      <c r="D323" s="123" t="s">
        <v>160</v>
      </c>
      <c r="E323" s="124" t="s">
        <v>2488</v>
      </c>
      <c r="F323" s="125" t="s">
        <v>2489</v>
      </c>
      <c r="G323" s="126" t="s">
        <v>1984</v>
      </c>
      <c r="H323" s="127">
        <v>40</v>
      </c>
      <c r="I323" s="128"/>
      <c r="J323" s="129">
        <f>ROUND(I323*H323,0)</f>
        <v>0</v>
      </c>
      <c r="K323" s="130"/>
      <c r="L323" s="29"/>
      <c r="M323" s="131" t="s">
        <v>1</v>
      </c>
      <c r="N323" s="132" t="s">
        <v>41</v>
      </c>
      <c r="P323" s="133">
        <f>O323*H323</f>
        <v>0</v>
      </c>
      <c r="Q323" s="133">
        <v>0</v>
      </c>
      <c r="R323" s="133">
        <f>Q323*H323</f>
        <v>0</v>
      </c>
      <c r="S323" s="133">
        <v>0</v>
      </c>
      <c r="T323" s="134">
        <f>S323*H323</f>
        <v>0</v>
      </c>
      <c r="AR323" s="135" t="s">
        <v>164</v>
      </c>
      <c r="AT323" s="135" t="s">
        <v>160</v>
      </c>
      <c r="AU323" s="135" t="s">
        <v>6</v>
      </c>
      <c r="AY323" s="15" t="s">
        <v>159</v>
      </c>
      <c r="BE323" s="136">
        <f>IF(N323="základní",J323,0)</f>
        <v>0</v>
      </c>
      <c r="BF323" s="136">
        <f>IF(N323="snížená",J323,0)</f>
        <v>0</v>
      </c>
      <c r="BG323" s="136">
        <f>IF(N323="zákl. přenesená",J323,0)</f>
        <v>0</v>
      </c>
      <c r="BH323" s="136">
        <f>IF(N323="sníž. přenesená",J323,0)</f>
        <v>0</v>
      </c>
      <c r="BI323" s="136">
        <f>IF(N323="nulová",J323,0)</f>
        <v>0</v>
      </c>
      <c r="BJ323" s="15" t="s">
        <v>6</v>
      </c>
      <c r="BK323" s="136">
        <f>ROUND(I323*H323,0)</f>
        <v>0</v>
      </c>
      <c r="BL323" s="15" t="s">
        <v>164</v>
      </c>
      <c r="BM323" s="135" t="s">
        <v>2490</v>
      </c>
    </row>
    <row r="324" spans="2:65" s="11" customFormat="1">
      <c r="B324" s="144"/>
      <c r="D324" s="138" t="s">
        <v>166</v>
      </c>
      <c r="E324" s="145" t="s">
        <v>1</v>
      </c>
      <c r="F324" s="146" t="s">
        <v>525</v>
      </c>
      <c r="H324" s="147">
        <v>40</v>
      </c>
      <c r="I324" s="148"/>
      <c r="L324" s="144"/>
      <c r="M324" s="149"/>
      <c r="T324" s="150"/>
      <c r="AT324" s="145" t="s">
        <v>166</v>
      </c>
      <c r="AU324" s="145" t="s">
        <v>6</v>
      </c>
      <c r="AV324" s="11" t="s">
        <v>85</v>
      </c>
      <c r="AW324" s="11" t="s">
        <v>31</v>
      </c>
      <c r="AX324" s="11" t="s">
        <v>6</v>
      </c>
      <c r="AY324" s="145" t="s">
        <v>159</v>
      </c>
    </row>
    <row r="325" spans="2:65" s="1" customFormat="1" ht="16.5" customHeight="1">
      <c r="B325" s="122"/>
      <c r="C325" s="123" t="s">
        <v>686</v>
      </c>
      <c r="D325" s="123" t="s">
        <v>160</v>
      </c>
      <c r="E325" s="124" t="s">
        <v>2491</v>
      </c>
      <c r="F325" s="125" t="s">
        <v>2492</v>
      </c>
      <c r="G325" s="126" t="s">
        <v>1984</v>
      </c>
      <c r="H325" s="127">
        <v>15</v>
      </c>
      <c r="I325" s="128"/>
      <c r="J325" s="129">
        <f>ROUND(I325*H325,0)</f>
        <v>0</v>
      </c>
      <c r="K325" s="130"/>
      <c r="L325" s="29"/>
      <c r="M325" s="131" t="s">
        <v>1</v>
      </c>
      <c r="N325" s="132" t="s">
        <v>41</v>
      </c>
      <c r="P325" s="133">
        <f>O325*H325</f>
        <v>0</v>
      </c>
      <c r="Q325" s="133">
        <v>0</v>
      </c>
      <c r="R325" s="133">
        <f>Q325*H325</f>
        <v>0</v>
      </c>
      <c r="S325" s="133">
        <v>0</v>
      </c>
      <c r="T325" s="134">
        <f>S325*H325</f>
        <v>0</v>
      </c>
      <c r="AR325" s="135" t="s">
        <v>164</v>
      </c>
      <c r="AT325" s="135" t="s">
        <v>160</v>
      </c>
      <c r="AU325" s="135" t="s">
        <v>6</v>
      </c>
      <c r="AY325" s="15" t="s">
        <v>159</v>
      </c>
      <c r="BE325" s="136">
        <f>IF(N325="základní",J325,0)</f>
        <v>0</v>
      </c>
      <c r="BF325" s="136">
        <f>IF(N325="snížená",J325,0)</f>
        <v>0</v>
      </c>
      <c r="BG325" s="136">
        <f>IF(N325="zákl. přenesená",J325,0)</f>
        <v>0</v>
      </c>
      <c r="BH325" s="136">
        <f>IF(N325="sníž. přenesená",J325,0)</f>
        <v>0</v>
      </c>
      <c r="BI325" s="136">
        <f>IF(N325="nulová",J325,0)</f>
        <v>0</v>
      </c>
      <c r="BJ325" s="15" t="s">
        <v>6</v>
      </c>
      <c r="BK325" s="136">
        <f>ROUND(I325*H325,0)</f>
        <v>0</v>
      </c>
      <c r="BL325" s="15" t="s">
        <v>164</v>
      </c>
      <c r="BM325" s="135" t="s">
        <v>2493</v>
      </c>
    </row>
    <row r="326" spans="2:65" s="11" customFormat="1">
      <c r="B326" s="144"/>
      <c r="D326" s="138" t="s">
        <v>166</v>
      </c>
      <c r="E326" s="145" t="s">
        <v>1</v>
      </c>
      <c r="F326" s="146" t="s">
        <v>543</v>
      </c>
      <c r="H326" s="147">
        <v>15</v>
      </c>
      <c r="I326" s="148"/>
      <c r="L326" s="144"/>
      <c r="M326" s="149"/>
      <c r="T326" s="150"/>
      <c r="AT326" s="145" t="s">
        <v>166</v>
      </c>
      <c r="AU326" s="145" t="s">
        <v>6</v>
      </c>
      <c r="AV326" s="11" t="s">
        <v>85</v>
      </c>
      <c r="AW326" s="11" t="s">
        <v>31</v>
      </c>
      <c r="AX326" s="11" t="s">
        <v>6</v>
      </c>
      <c r="AY326" s="145" t="s">
        <v>159</v>
      </c>
    </row>
    <row r="327" spans="2:65" s="1" customFormat="1" ht="16.5" customHeight="1">
      <c r="B327" s="122"/>
      <c r="C327" s="123" t="s">
        <v>690</v>
      </c>
      <c r="D327" s="123" t="s">
        <v>160</v>
      </c>
      <c r="E327" s="124" t="s">
        <v>2494</v>
      </c>
      <c r="F327" s="125" t="s">
        <v>2495</v>
      </c>
      <c r="G327" s="126" t="s">
        <v>1984</v>
      </c>
      <c r="H327" s="127">
        <v>3</v>
      </c>
      <c r="I327" s="128"/>
      <c r="J327" s="129">
        <f>ROUND(I327*H327,0)</f>
        <v>0</v>
      </c>
      <c r="K327" s="130"/>
      <c r="L327" s="29"/>
      <c r="M327" s="131" t="s">
        <v>1</v>
      </c>
      <c r="N327" s="132" t="s">
        <v>41</v>
      </c>
      <c r="P327" s="133">
        <f>O327*H327</f>
        <v>0</v>
      </c>
      <c r="Q327" s="133">
        <v>0</v>
      </c>
      <c r="R327" s="133">
        <f>Q327*H327</f>
        <v>0</v>
      </c>
      <c r="S327" s="133">
        <v>0</v>
      </c>
      <c r="T327" s="134">
        <f>S327*H327</f>
        <v>0</v>
      </c>
      <c r="AR327" s="135" t="s">
        <v>164</v>
      </c>
      <c r="AT327" s="135" t="s">
        <v>160</v>
      </c>
      <c r="AU327" s="135" t="s">
        <v>6</v>
      </c>
      <c r="AY327" s="15" t="s">
        <v>159</v>
      </c>
      <c r="BE327" s="136">
        <f>IF(N327="základní",J327,0)</f>
        <v>0</v>
      </c>
      <c r="BF327" s="136">
        <f>IF(N327="snížená",J327,0)</f>
        <v>0</v>
      </c>
      <c r="BG327" s="136">
        <f>IF(N327="zákl. přenesená",J327,0)</f>
        <v>0</v>
      </c>
      <c r="BH327" s="136">
        <f>IF(N327="sníž. přenesená",J327,0)</f>
        <v>0</v>
      </c>
      <c r="BI327" s="136">
        <f>IF(N327="nulová",J327,0)</f>
        <v>0</v>
      </c>
      <c r="BJ327" s="15" t="s">
        <v>6</v>
      </c>
      <c r="BK327" s="136">
        <f>ROUND(I327*H327,0)</f>
        <v>0</v>
      </c>
      <c r="BL327" s="15" t="s">
        <v>164</v>
      </c>
      <c r="BM327" s="135" t="s">
        <v>2496</v>
      </c>
    </row>
    <row r="328" spans="2:65" s="11" customFormat="1">
      <c r="B328" s="144"/>
      <c r="D328" s="138" t="s">
        <v>166</v>
      </c>
      <c r="E328" s="145" t="s">
        <v>1</v>
      </c>
      <c r="F328" s="146" t="s">
        <v>258</v>
      </c>
      <c r="H328" s="147">
        <v>3</v>
      </c>
      <c r="I328" s="148"/>
      <c r="L328" s="144"/>
      <c r="M328" s="149"/>
      <c r="T328" s="150"/>
      <c r="AT328" s="145" t="s">
        <v>166</v>
      </c>
      <c r="AU328" s="145" t="s">
        <v>6</v>
      </c>
      <c r="AV328" s="11" t="s">
        <v>85</v>
      </c>
      <c r="AW328" s="11" t="s">
        <v>31</v>
      </c>
      <c r="AX328" s="11" t="s">
        <v>6</v>
      </c>
      <c r="AY328" s="145" t="s">
        <v>159</v>
      </c>
    </row>
    <row r="329" spans="2:65" s="1" customFormat="1" ht="16.5" customHeight="1">
      <c r="B329" s="122"/>
      <c r="C329" s="123" t="s">
        <v>694</v>
      </c>
      <c r="D329" s="123" t="s">
        <v>160</v>
      </c>
      <c r="E329" s="124" t="s">
        <v>2497</v>
      </c>
      <c r="F329" s="125" t="s">
        <v>2498</v>
      </c>
      <c r="G329" s="126" t="s">
        <v>1984</v>
      </c>
      <c r="H329" s="127">
        <v>4</v>
      </c>
      <c r="I329" s="128"/>
      <c r="J329" s="129">
        <f>ROUND(I329*H329,0)</f>
        <v>0</v>
      </c>
      <c r="K329" s="130"/>
      <c r="L329" s="29"/>
      <c r="M329" s="131" t="s">
        <v>1</v>
      </c>
      <c r="N329" s="132" t="s">
        <v>41</v>
      </c>
      <c r="P329" s="133">
        <f>O329*H329</f>
        <v>0</v>
      </c>
      <c r="Q329" s="133">
        <v>0</v>
      </c>
      <c r="R329" s="133">
        <f>Q329*H329</f>
        <v>0</v>
      </c>
      <c r="S329" s="133">
        <v>0</v>
      </c>
      <c r="T329" s="134">
        <f>S329*H329</f>
        <v>0</v>
      </c>
      <c r="AR329" s="135" t="s">
        <v>164</v>
      </c>
      <c r="AT329" s="135" t="s">
        <v>160</v>
      </c>
      <c r="AU329" s="135" t="s">
        <v>6</v>
      </c>
      <c r="AY329" s="15" t="s">
        <v>159</v>
      </c>
      <c r="BE329" s="136">
        <f>IF(N329="základní",J329,0)</f>
        <v>0</v>
      </c>
      <c r="BF329" s="136">
        <f>IF(N329="snížená",J329,0)</f>
        <v>0</v>
      </c>
      <c r="BG329" s="136">
        <f>IF(N329="zákl. přenesená",J329,0)</f>
        <v>0</v>
      </c>
      <c r="BH329" s="136">
        <f>IF(N329="sníž. přenesená",J329,0)</f>
        <v>0</v>
      </c>
      <c r="BI329" s="136">
        <f>IF(N329="nulová",J329,0)</f>
        <v>0</v>
      </c>
      <c r="BJ329" s="15" t="s">
        <v>6</v>
      </c>
      <c r="BK329" s="136">
        <f>ROUND(I329*H329,0)</f>
        <v>0</v>
      </c>
      <c r="BL329" s="15" t="s">
        <v>164</v>
      </c>
      <c r="BM329" s="135" t="s">
        <v>2499</v>
      </c>
    </row>
    <row r="330" spans="2:65" s="11" customFormat="1">
      <c r="B330" s="144"/>
      <c r="D330" s="138" t="s">
        <v>166</v>
      </c>
      <c r="E330" s="145" t="s">
        <v>1</v>
      </c>
      <c r="F330" s="146" t="s">
        <v>231</v>
      </c>
      <c r="H330" s="147">
        <v>4</v>
      </c>
      <c r="I330" s="148"/>
      <c r="L330" s="144"/>
      <c r="M330" s="149"/>
      <c r="T330" s="150"/>
      <c r="AT330" s="145" t="s">
        <v>166</v>
      </c>
      <c r="AU330" s="145" t="s">
        <v>6</v>
      </c>
      <c r="AV330" s="11" t="s">
        <v>85</v>
      </c>
      <c r="AW330" s="11" t="s">
        <v>31</v>
      </c>
      <c r="AX330" s="11" t="s">
        <v>6</v>
      </c>
      <c r="AY330" s="145" t="s">
        <v>159</v>
      </c>
    </row>
    <row r="331" spans="2:65" s="1" customFormat="1" ht="16.5" customHeight="1">
      <c r="B331" s="122"/>
      <c r="C331" s="123" t="s">
        <v>700</v>
      </c>
      <c r="D331" s="123" t="s">
        <v>160</v>
      </c>
      <c r="E331" s="124" t="s">
        <v>2500</v>
      </c>
      <c r="F331" s="125" t="s">
        <v>2501</v>
      </c>
      <c r="G331" s="126" t="s">
        <v>1984</v>
      </c>
      <c r="H331" s="127">
        <v>1</v>
      </c>
      <c r="I331" s="128"/>
      <c r="J331" s="129">
        <f>ROUND(I331*H331,0)</f>
        <v>0</v>
      </c>
      <c r="K331" s="130"/>
      <c r="L331" s="29"/>
      <c r="M331" s="131" t="s">
        <v>1</v>
      </c>
      <c r="N331" s="132" t="s">
        <v>41</v>
      </c>
      <c r="P331" s="133">
        <f>O331*H331</f>
        <v>0</v>
      </c>
      <c r="Q331" s="133">
        <v>0</v>
      </c>
      <c r="R331" s="133">
        <f>Q331*H331</f>
        <v>0</v>
      </c>
      <c r="S331" s="133">
        <v>0</v>
      </c>
      <c r="T331" s="134">
        <f>S331*H331</f>
        <v>0</v>
      </c>
      <c r="AR331" s="135" t="s">
        <v>164</v>
      </c>
      <c r="AT331" s="135" t="s">
        <v>160</v>
      </c>
      <c r="AU331" s="135" t="s">
        <v>6</v>
      </c>
      <c r="AY331" s="15" t="s">
        <v>159</v>
      </c>
      <c r="BE331" s="136">
        <f>IF(N331="základní",J331,0)</f>
        <v>0</v>
      </c>
      <c r="BF331" s="136">
        <f>IF(N331="snížená",J331,0)</f>
        <v>0</v>
      </c>
      <c r="BG331" s="136">
        <f>IF(N331="zákl. přenesená",J331,0)</f>
        <v>0</v>
      </c>
      <c r="BH331" s="136">
        <f>IF(N331="sníž. přenesená",J331,0)</f>
        <v>0</v>
      </c>
      <c r="BI331" s="136">
        <f>IF(N331="nulová",J331,0)</f>
        <v>0</v>
      </c>
      <c r="BJ331" s="15" t="s">
        <v>6</v>
      </c>
      <c r="BK331" s="136">
        <f>ROUND(I331*H331,0)</f>
        <v>0</v>
      </c>
      <c r="BL331" s="15" t="s">
        <v>164</v>
      </c>
      <c r="BM331" s="135" t="s">
        <v>2502</v>
      </c>
    </row>
    <row r="332" spans="2:65" s="11" customFormat="1">
      <c r="B332" s="144"/>
      <c r="D332" s="138" t="s">
        <v>166</v>
      </c>
      <c r="E332" s="145" t="s">
        <v>1</v>
      </c>
      <c r="F332" s="146" t="s">
        <v>186</v>
      </c>
      <c r="H332" s="147">
        <v>1</v>
      </c>
      <c r="I332" s="148"/>
      <c r="L332" s="144"/>
      <c r="M332" s="149"/>
      <c r="T332" s="150"/>
      <c r="AT332" s="145" t="s">
        <v>166</v>
      </c>
      <c r="AU332" s="145" t="s">
        <v>6</v>
      </c>
      <c r="AV332" s="11" t="s">
        <v>85</v>
      </c>
      <c r="AW332" s="11" t="s">
        <v>31</v>
      </c>
      <c r="AX332" s="11" t="s">
        <v>6</v>
      </c>
      <c r="AY332" s="145" t="s">
        <v>159</v>
      </c>
    </row>
    <row r="333" spans="2:65" s="1" customFormat="1" ht="16.5" customHeight="1">
      <c r="B333" s="122"/>
      <c r="C333" s="123" t="s">
        <v>706</v>
      </c>
      <c r="D333" s="123" t="s">
        <v>160</v>
      </c>
      <c r="E333" s="124" t="s">
        <v>2503</v>
      </c>
      <c r="F333" s="125" t="s">
        <v>2504</v>
      </c>
      <c r="G333" s="126" t="s">
        <v>1984</v>
      </c>
      <c r="H333" s="127">
        <v>5</v>
      </c>
      <c r="I333" s="128"/>
      <c r="J333" s="129">
        <f>ROUND(I333*H333,0)</f>
        <v>0</v>
      </c>
      <c r="K333" s="130"/>
      <c r="L333" s="29"/>
      <c r="M333" s="131" t="s">
        <v>1</v>
      </c>
      <c r="N333" s="132" t="s">
        <v>41</v>
      </c>
      <c r="P333" s="133">
        <f>O333*H333</f>
        <v>0</v>
      </c>
      <c r="Q333" s="133">
        <v>0</v>
      </c>
      <c r="R333" s="133">
        <f>Q333*H333</f>
        <v>0</v>
      </c>
      <c r="S333" s="133">
        <v>0</v>
      </c>
      <c r="T333" s="134">
        <f>S333*H333</f>
        <v>0</v>
      </c>
      <c r="AR333" s="135" t="s">
        <v>164</v>
      </c>
      <c r="AT333" s="135" t="s">
        <v>160</v>
      </c>
      <c r="AU333" s="135" t="s">
        <v>6</v>
      </c>
      <c r="AY333" s="15" t="s">
        <v>159</v>
      </c>
      <c r="BE333" s="136">
        <f>IF(N333="základní",J333,0)</f>
        <v>0</v>
      </c>
      <c r="BF333" s="136">
        <f>IF(N333="snížená",J333,0)</f>
        <v>0</v>
      </c>
      <c r="BG333" s="136">
        <f>IF(N333="zákl. přenesená",J333,0)</f>
        <v>0</v>
      </c>
      <c r="BH333" s="136">
        <f>IF(N333="sníž. přenesená",J333,0)</f>
        <v>0</v>
      </c>
      <c r="BI333" s="136">
        <f>IF(N333="nulová",J333,0)</f>
        <v>0</v>
      </c>
      <c r="BJ333" s="15" t="s">
        <v>6</v>
      </c>
      <c r="BK333" s="136">
        <f>ROUND(I333*H333,0)</f>
        <v>0</v>
      </c>
      <c r="BL333" s="15" t="s">
        <v>164</v>
      </c>
      <c r="BM333" s="135" t="s">
        <v>2505</v>
      </c>
    </row>
    <row r="334" spans="2:65" s="11" customFormat="1">
      <c r="B334" s="144"/>
      <c r="D334" s="138" t="s">
        <v>166</v>
      </c>
      <c r="E334" s="145" t="s">
        <v>1</v>
      </c>
      <c r="F334" s="146" t="s">
        <v>175</v>
      </c>
      <c r="H334" s="147">
        <v>5</v>
      </c>
      <c r="I334" s="148"/>
      <c r="L334" s="144"/>
      <c r="M334" s="149"/>
      <c r="T334" s="150"/>
      <c r="AT334" s="145" t="s">
        <v>166</v>
      </c>
      <c r="AU334" s="145" t="s">
        <v>6</v>
      </c>
      <c r="AV334" s="11" t="s">
        <v>85</v>
      </c>
      <c r="AW334" s="11" t="s">
        <v>31</v>
      </c>
      <c r="AX334" s="11" t="s">
        <v>6</v>
      </c>
      <c r="AY334" s="145" t="s">
        <v>159</v>
      </c>
    </row>
    <row r="335" spans="2:65" s="9" customFormat="1" ht="25.9" customHeight="1">
      <c r="B335" s="112"/>
      <c r="D335" s="113" t="s">
        <v>75</v>
      </c>
      <c r="E335" s="114" t="s">
        <v>2506</v>
      </c>
      <c r="F335" s="114" t="s">
        <v>2507</v>
      </c>
      <c r="I335" s="115"/>
      <c r="J335" s="116">
        <f>BK335</f>
        <v>0</v>
      </c>
      <c r="L335" s="112"/>
      <c r="M335" s="117"/>
      <c r="P335" s="118">
        <f>SUM(P336:P337)</f>
        <v>0</v>
      </c>
      <c r="R335" s="118">
        <f>SUM(R336:R337)</f>
        <v>0</v>
      </c>
      <c r="T335" s="119">
        <f>SUM(T336:T337)</f>
        <v>0</v>
      </c>
      <c r="AR335" s="113" t="s">
        <v>6</v>
      </c>
      <c r="AT335" s="120" t="s">
        <v>75</v>
      </c>
      <c r="AU335" s="120" t="s">
        <v>76</v>
      </c>
      <c r="AY335" s="113" t="s">
        <v>159</v>
      </c>
      <c r="BK335" s="121">
        <f>SUM(BK336:BK337)</f>
        <v>0</v>
      </c>
    </row>
    <row r="336" spans="2:65" s="1" customFormat="1" ht="16.5" customHeight="1">
      <c r="B336" s="122"/>
      <c r="C336" s="123" t="s">
        <v>712</v>
      </c>
      <c r="D336" s="123" t="s">
        <v>160</v>
      </c>
      <c r="E336" s="124" t="s">
        <v>2508</v>
      </c>
      <c r="F336" s="125" t="s">
        <v>2509</v>
      </c>
      <c r="G336" s="126" t="s">
        <v>1984</v>
      </c>
      <c r="H336" s="127">
        <v>8</v>
      </c>
      <c r="I336" s="128"/>
      <c r="J336" s="129">
        <f>ROUND(I336*H336,0)</f>
        <v>0</v>
      </c>
      <c r="K336" s="130"/>
      <c r="L336" s="29"/>
      <c r="M336" s="131" t="s">
        <v>1</v>
      </c>
      <c r="N336" s="132" t="s">
        <v>41</v>
      </c>
      <c r="P336" s="133">
        <f>O336*H336</f>
        <v>0</v>
      </c>
      <c r="Q336" s="133">
        <v>0</v>
      </c>
      <c r="R336" s="133">
        <f>Q336*H336</f>
        <v>0</v>
      </c>
      <c r="S336" s="133">
        <v>0</v>
      </c>
      <c r="T336" s="134">
        <f>S336*H336</f>
        <v>0</v>
      </c>
      <c r="AR336" s="135" t="s">
        <v>164</v>
      </c>
      <c r="AT336" s="135" t="s">
        <v>160</v>
      </c>
      <c r="AU336" s="135" t="s">
        <v>6</v>
      </c>
      <c r="AY336" s="15" t="s">
        <v>159</v>
      </c>
      <c r="BE336" s="136">
        <f>IF(N336="základní",J336,0)</f>
        <v>0</v>
      </c>
      <c r="BF336" s="136">
        <f>IF(N336="snížená",J336,0)</f>
        <v>0</v>
      </c>
      <c r="BG336" s="136">
        <f>IF(N336="zákl. přenesená",J336,0)</f>
        <v>0</v>
      </c>
      <c r="BH336" s="136">
        <f>IF(N336="sníž. přenesená",J336,0)</f>
        <v>0</v>
      </c>
      <c r="BI336" s="136">
        <f>IF(N336="nulová",J336,0)</f>
        <v>0</v>
      </c>
      <c r="BJ336" s="15" t="s">
        <v>6</v>
      </c>
      <c r="BK336" s="136">
        <f>ROUND(I336*H336,0)</f>
        <v>0</v>
      </c>
      <c r="BL336" s="15" t="s">
        <v>164</v>
      </c>
      <c r="BM336" s="135" t="s">
        <v>2510</v>
      </c>
    </row>
    <row r="337" spans="2:65" s="11" customFormat="1">
      <c r="B337" s="144"/>
      <c r="D337" s="138" t="s">
        <v>166</v>
      </c>
      <c r="E337" s="145" t="s">
        <v>1</v>
      </c>
      <c r="F337" s="146" t="s">
        <v>187</v>
      </c>
      <c r="H337" s="147">
        <v>8</v>
      </c>
      <c r="I337" s="148"/>
      <c r="L337" s="144"/>
      <c r="M337" s="149"/>
      <c r="T337" s="150"/>
      <c r="AT337" s="145" t="s">
        <v>166</v>
      </c>
      <c r="AU337" s="145" t="s">
        <v>6</v>
      </c>
      <c r="AV337" s="11" t="s">
        <v>85</v>
      </c>
      <c r="AW337" s="11" t="s">
        <v>31</v>
      </c>
      <c r="AX337" s="11" t="s">
        <v>6</v>
      </c>
      <c r="AY337" s="145" t="s">
        <v>159</v>
      </c>
    </row>
    <row r="338" spans="2:65" s="9" customFormat="1" ht="25.9" customHeight="1">
      <c r="B338" s="112"/>
      <c r="D338" s="113" t="s">
        <v>75</v>
      </c>
      <c r="E338" s="114" t="s">
        <v>2511</v>
      </c>
      <c r="F338" s="114" t="s">
        <v>2248</v>
      </c>
      <c r="I338" s="115"/>
      <c r="J338" s="116">
        <f>BK338</f>
        <v>0</v>
      </c>
      <c r="L338" s="112"/>
      <c r="M338" s="117"/>
      <c r="P338" s="118">
        <f>SUM(P339:P367)</f>
        <v>0</v>
      </c>
      <c r="R338" s="118">
        <f>SUM(R339:R367)</f>
        <v>0</v>
      </c>
      <c r="T338" s="119">
        <f>SUM(T339:T367)</f>
        <v>0</v>
      </c>
      <c r="AR338" s="113" t="s">
        <v>6</v>
      </c>
      <c r="AT338" s="120" t="s">
        <v>75</v>
      </c>
      <c r="AU338" s="120" t="s">
        <v>76</v>
      </c>
      <c r="AY338" s="113" t="s">
        <v>159</v>
      </c>
      <c r="BK338" s="121">
        <f>SUM(BK339:BK367)</f>
        <v>0</v>
      </c>
    </row>
    <row r="339" spans="2:65" s="1" customFormat="1" ht="16.5" customHeight="1">
      <c r="B339" s="122"/>
      <c r="C339" s="123" t="s">
        <v>716</v>
      </c>
      <c r="D339" s="123" t="s">
        <v>160</v>
      </c>
      <c r="E339" s="124" t="s">
        <v>2512</v>
      </c>
      <c r="F339" s="125" t="s">
        <v>2513</v>
      </c>
      <c r="G339" s="126" t="s">
        <v>291</v>
      </c>
      <c r="H339" s="127">
        <v>1100</v>
      </c>
      <c r="I339" s="128"/>
      <c r="J339" s="129">
        <f>ROUND(I339*H339,0)</f>
        <v>0</v>
      </c>
      <c r="K339" s="130"/>
      <c r="L339" s="29"/>
      <c r="M339" s="131" t="s">
        <v>1</v>
      </c>
      <c r="N339" s="132" t="s">
        <v>41</v>
      </c>
      <c r="P339" s="133">
        <f>O339*H339</f>
        <v>0</v>
      </c>
      <c r="Q339" s="133">
        <v>0</v>
      </c>
      <c r="R339" s="133">
        <f>Q339*H339</f>
        <v>0</v>
      </c>
      <c r="S339" s="133">
        <v>0</v>
      </c>
      <c r="T339" s="134">
        <f>S339*H339</f>
        <v>0</v>
      </c>
      <c r="AR339" s="135" t="s">
        <v>164</v>
      </c>
      <c r="AT339" s="135" t="s">
        <v>160</v>
      </c>
      <c r="AU339" s="135" t="s">
        <v>6</v>
      </c>
      <c r="AY339" s="15" t="s">
        <v>159</v>
      </c>
      <c r="BE339" s="136">
        <f>IF(N339="základní",J339,0)</f>
        <v>0</v>
      </c>
      <c r="BF339" s="136">
        <f>IF(N339="snížená",J339,0)</f>
        <v>0</v>
      </c>
      <c r="BG339" s="136">
        <f>IF(N339="zákl. přenesená",J339,0)</f>
        <v>0</v>
      </c>
      <c r="BH339" s="136">
        <f>IF(N339="sníž. přenesená",J339,0)</f>
        <v>0</v>
      </c>
      <c r="BI339" s="136">
        <f>IF(N339="nulová",J339,0)</f>
        <v>0</v>
      </c>
      <c r="BJ339" s="15" t="s">
        <v>6</v>
      </c>
      <c r="BK339" s="136">
        <f>ROUND(I339*H339,0)</f>
        <v>0</v>
      </c>
      <c r="BL339" s="15" t="s">
        <v>164</v>
      </c>
      <c r="BM339" s="135" t="s">
        <v>2514</v>
      </c>
    </row>
    <row r="340" spans="2:65" s="11" customFormat="1">
      <c r="B340" s="144"/>
      <c r="D340" s="138" t="s">
        <v>166</v>
      </c>
      <c r="E340" s="145" t="s">
        <v>1</v>
      </c>
      <c r="F340" s="146" t="s">
        <v>2515</v>
      </c>
      <c r="H340" s="147">
        <v>1100</v>
      </c>
      <c r="I340" s="148"/>
      <c r="L340" s="144"/>
      <c r="M340" s="149"/>
      <c r="T340" s="150"/>
      <c r="AT340" s="145" t="s">
        <v>166</v>
      </c>
      <c r="AU340" s="145" t="s">
        <v>6</v>
      </c>
      <c r="AV340" s="11" t="s">
        <v>85</v>
      </c>
      <c r="AW340" s="11" t="s">
        <v>31</v>
      </c>
      <c r="AX340" s="11" t="s">
        <v>6</v>
      </c>
      <c r="AY340" s="145" t="s">
        <v>159</v>
      </c>
    </row>
    <row r="341" spans="2:65" s="1" customFormat="1" ht="16.5" customHeight="1">
      <c r="B341" s="122"/>
      <c r="C341" s="123" t="s">
        <v>721</v>
      </c>
      <c r="D341" s="123" t="s">
        <v>160</v>
      </c>
      <c r="E341" s="124" t="s">
        <v>2516</v>
      </c>
      <c r="F341" s="125" t="s">
        <v>2517</v>
      </c>
      <c r="G341" s="126" t="s">
        <v>291</v>
      </c>
      <c r="H341" s="127">
        <v>380</v>
      </c>
      <c r="I341" s="128"/>
      <c r="J341" s="129">
        <f>ROUND(I341*H341,0)</f>
        <v>0</v>
      </c>
      <c r="K341" s="130"/>
      <c r="L341" s="29"/>
      <c r="M341" s="131" t="s">
        <v>1</v>
      </c>
      <c r="N341" s="132" t="s">
        <v>41</v>
      </c>
      <c r="P341" s="133">
        <f>O341*H341</f>
        <v>0</v>
      </c>
      <c r="Q341" s="133">
        <v>0</v>
      </c>
      <c r="R341" s="133">
        <f>Q341*H341</f>
        <v>0</v>
      </c>
      <c r="S341" s="133">
        <v>0</v>
      </c>
      <c r="T341" s="134">
        <f>S341*H341</f>
        <v>0</v>
      </c>
      <c r="AR341" s="135" t="s">
        <v>164</v>
      </c>
      <c r="AT341" s="135" t="s">
        <v>160</v>
      </c>
      <c r="AU341" s="135" t="s">
        <v>6</v>
      </c>
      <c r="AY341" s="15" t="s">
        <v>159</v>
      </c>
      <c r="BE341" s="136">
        <f>IF(N341="základní",J341,0)</f>
        <v>0</v>
      </c>
      <c r="BF341" s="136">
        <f>IF(N341="snížená",J341,0)</f>
        <v>0</v>
      </c>
      <c r="BG341" s="136">
        <f>IF(N341="zákl. přenesená",J341,0)</f>
        <v>0</v>
      </c>
      <c r="BH341" s="136">
        <f>IF(N341="sníž. přenesená",J341,0)</f>
        <v>0</v>
      </c>
      <c r="BI341" s="136">
        <f>IF(N341="nulová",J341,0)</f>
        <v>0</v>
      </c>
      <c r="BJ341" s="15" t="s">
        <v>6</v>
      </c>
      <c r="BK341" s="136">
        <f>ROUND(I341*H341,0)</f>
        <v>0</v>
      </c>
      <c r="BL341" s="15" t="s">
        <v>164</v>
      </c>
      <c r="BM341" s="135" t="s">
        <v>2518</v>
      </c>
    </row>
    <row r="342" spans="2:65" s="11" customFormat="1">
      <c r="B342" s="144"/>
      <c r="D342" s="138" t="s">
        <v>166</v>
      </c>
      <c r="E342" s="145" t="s">
        <v>1</v>
      </c>
      <c r="F342" s="146" t="s">
        <v>2519</v>
      </c>
      <c r="H342" s="147">
        <v>380</v>
      </c>
      <c r="I342" s="148"/>
      <c r="L342" s="144"/>
      <c r="M342" s="149"/>
      <c r="T342" s="150"/>
      <c r="AT342" s="145" t="s">
        <v>166</v>
      </c>
      <c r="AU342" s="145" t="s">
        <v>6</v>
      </c>
      <c r="AV342" s="11" t="s">
        <v>85</v>
      </c>
      <c r="AW342" s="11" t="s">
        <v>31</v>
      </c>
      <c r="AX342" s="11" t="s">
        <v>6</v>
      </c>
      <c r="AY342" s="145" t="s">
        <v>159</v>
      </c>
    </row>
    <row r="343" spans="2:65" s="1" customFormat="1" ht="16.5" customHeight="1">
      <c r="B343" s="122"/>
      <c r="C343" s="123" t="s">
        <v>725</v>
      </c>
      <c r="D343" s="123" t="s">
        <v>160</v>
      </c>
      <c r="E343" s="124" t="s">
        <v>2520</v>
      </c>
      <c r="F343" s="125" t="s">
        <v>2265</v>
      </c>
      <c r="G343" s="126" t="s">
        <v>291</v>
      </c>
      <c r="H343" s="127">
        <v>350</v>
      </c>
      <c r="I343" s="128"/>
      <c r="J343" s="129">
        <f>ROUND(I343*H343,0)</f>
        <v>0</v>
      </c>
      <c r="K343" s="130"/>
      <c r="L343" s="29"/>
      <c r="M343" s="131" t="s">
        <v>1</v>
      </c>
      <c r="N343" s="132" t="s">
        <v>41</v>
      </c>
      <c r="P343" s="133">
        <f>O343*H343</f>
        <v>0</v>
      </c>
      <c r="Q343" s="133">
        <v>0</v>
      </c>
      <c r="R343" s="133">
        <f>Q343*H343</f>
        <v>0</v>
      </c>
      <c r="S343" s="133">
        <v>0</v>
      </c>
      <c r="T343" s="134">
        <f>S343*H343</f>
        <v>0</v>
      </c>
      <c r="AR343" s="135" t="s">
        <v>164</v>
      </c>
      <c r="AT343" s="135" t="s">
        <v>160</v>
      </c>
      <c r="AU343" s="135" t="s">
        <v>6</v>
      </c>
      <c r="AY343" s="15" t="s">
        <v>159</v>
      </c>
      <c r="BE343" s="136">
        <f>IF(N343="základní",J343,0)</f>
        <v>0</v>
      </c>
      <c r="BF343" s="136">
        <f>IF(N343="snížená",J343,0)</f>
        <v>0</v>
      </c>
      <c r="BG343" s="136">
        <f>IF(N343="zákl. přenesená",J343,0)</f>
        <v>0</v>
      </c>
      <c r="BH343" s="136">
        <f>IF(N343="sníž. přenesená",J343,0)</f>
        <v>0</v>
      </c>
      <c r="BI343" s="136">
        <f>IF(N343="nulová",J343,0)</f>
        <v>0</v>
      </c>
      <c r="BJ343" s="15" t="s">
        <v>6</v>
      </c>
      <c r="BK343" s="136">
        <f>ROUND(I343*H343,0)</f>
        <v>0</v>
      </c>
      <c r="BL343" s="15" t="s">
        <v>164</v>
      </c>
      <c r="BM343" s="135" t="s">
        <v>2521</v>
      </c>
    </row>
    <row r="344" spans="2:65" s="11" customFormat="1">
      <c r="B344" s="144"/>
      <c r="D344" s="138" t="s">
        <v>166</v>
      </c>
      <c r="E344" s="145" t="s">
        <v>1</v>
      </c>
      <c r="F344" s="146" t="s">
        <v>2522</v>
      </c>
      <c r="H344" s="147">
        <v>350</v>
      </c>
      <c r="I344" s="148"/>
      <c r="L344" s="144"/>
      <c r="M344" s="149"/>
      <c r="T344" s="150"/>
      <c r="AT344" s="145" t="s">
        <v>166</v>
      </c>
      <c r="AU344" s="145" t="s">
        <v>6</v>
      </c>
      <c r="AV344" s="11" t="s">
        <v>85</v>
      </c>
      <c r="AW344" s="11" t="s">
        <v>31</v>
      </c>
      <c r="AX344" s="11" t="s">
        <v>6</v>
      </c>
      <c r="AY344" s="145" t="s">
        <v>159</v>
      </c>
    </row>
    <row r="345" spans="2:65" s="1" customFormat="1" ht="16.5" customHeight="1">
      <c r="B345" s="122"/>
      <c r="C345" s="123" t="s">
        <v>731</v>
      </c>
      <c r="D345" s="123" t="s">
        <v>160</v>
      </c>
      <c r="E345" s="124" t="s">
        <v>2523</v>
      </c>
      <c r="F345" s="125" t="s">
        <v>2395</v>
      </c>
      <c r="G345" s="126" t="s">
        <v>291</v>
      </c>
      <c r="H345" s="127">
        <v>430</v>
      </c>
      <c r="I345" s="128"/>
      <c r="J345" s="129">
        <f>ROUND(I345*H345,0)</f>
        <v>0</v>
      </c>
      <c r="K345" s="130"/>
      <c r="L345" s="29"/>
      <c r="M345" s="131" t="s">
        <v>1</v>
      </c>
      <c r="N345" s="132" t="s">
        <v>41</v>
      </c>
      <c r="P345" s="133">
        <f>O345*H345</f>
        <v>0</v>
      </c>
      <c r="Q345" s="133">
        <v>0</v>
      </c>
      <c r="R345" s="133">
        <f>Q345*H345</f>
        <v>0</v>
      </c>
      <c r="S345" s="133">
        <v>0</v>
      </c>
      <c r="T345" s="134">
        <f>S345*H345</f>
        <v>0</v>
      </c>
      <c r="AR345" s="135" t="s">
        <v>164</v>
      </c>
      <c r="AT345" s="135" t="s">
        <v>160</v>
      </c>
      <c r="AU345" s="135" t="s">
        <v>6</v>
      </c>
      <c r="AY345" s="15" t="s">
        <v>159</v>
      </c>
      <c r="BE345" s="136">
        <f>IF(N345="základní",J345,0)</f>
        <v>0</v>
      </c>
      <c r="BF345" s="136">
        <f>IF(N345="snížená",J345,0)</f>
        <v>0</v>
      </c>
      <c r="BG345" s="136">
        <f>IF(N345="zákl. přenesená",J345,0)</f>
        <v>0</v>
      </c>
      <c r="BH345" s="136">
        <f>IF(N345="sníž. přenesená",J345,0)</f>
        <v>0</v>
      </c>
      <c r="BI345" s="136">
        <f>IF(N345="nulová",J345,0)</f>
        <v>0</v>
      </c>
      <c r="BJ345" s="15" t="s">
        <v>6</v>
      </c>
      <c r="BK345" s="136">
        <f>ROUND(I345*H345,0)</f>
        <v>0</v>
      </c>
      <c r="BL345" s="15" t="s">
        <v>164</v>
      </c>
      <c r="BM345" s="135" t="s">
        <v>2524</v>
      </c>
    </row>
    <row r="346" spans="2:65" s="11" customFormat="1">
      <c r="B346" s="144"/>
      <c r="D346" s="138" t="s">
        <v>166</v>
      </c>
      <c r="E346" s="145" t="s">
        <v>1</v>
      </c>
      <c r="F346" s="146" t="s">
        <v>2525</v>
      </c>
      <c r="H346" s="147">
        <v>430</v>
      </c>
      <c r="I346" s="148"/>
      <c r="L346" s="144"/>
      <c r="M346" s="149"/>
      <c r="T346" s="150"/>
      <c r="AT346" s="145" t="s">
        <v>166</v>
      </c>
      <c r="AU346" s="145" t="s">
        <v>6</v>
      </c>
      <c r="AV346" s="11" t="s">
        <v>85</v>
      </c>
      <c r="AW346" s="11" t="s">
        <v>31</v>
      </c>
      <c r="AX346" s="11" t="s">
        <v>6</v>
      </c>
      <c r="AY346" s="145" t="s">
        <v>159</v>
      </c>
    </row>
    <row r="347" spans="2:65" s="1" customFormat="1" ht="16.5" customHeight="1">
      <c r="B347" s="122"/>
      <c r="C347" s="123" t="s">
        <v>743</v>
      </c>
      <c r="D347" s="123" t="s">
        <v>160</v>
      </c>
      <c r="E347" s="124" t="s">
        <v>2526</v>
      </c>
      <c r="F347" s="125" t="s">
        <v>2527</v>
      </c>
      <c r="G347" s="126" t="s">
        <v>291</v>
      </c>
      <c r="H347" s="127">
        <v>180</v>
      </c>
      <c r="I347" s="128"/>
      <c r="J347" s="129">
        <f>ROUND(I347*H347,0)</f>
        <v>0</v>
      </c>
      <c r="K347" s="130"/>
      <c r="L347" s="29"/>
      <c r="M347" s="131" t="s">
        <v>1</v>
      </c>
      <c r="N347" s="132" t="s">
        <v>41</v>
      </c>
      <c r="P347" s="133">
        <f>O347*H347</f>
        <v>0</v>
      </c>
      <c r="Q347" s="133">
        <v>0</v>
      </c>
      <c r="R347" s="133">
        <f>Q347*H347</f>
        <v>0</v>
      </c>
      <c r="S347" s="133">
        <v>0</v>
      </c>
      <c r="T347" s="134">
        <f>S347*H347</f>
        <v>0</v>
      </c>
      <c r="AR347" s="135" t="s">
        <v>164</v>
      </c>
      <c r="AT347" s="135" t="s">
        <v>160</v>
      </c>
      <c r="AU347" s="135" t="s">
        <v>6</v>
      </c>
      <c r="AY347" s="15" t="s">
        <v>159</v>
      </c>
      <c r="BE347" s="136">
        <f>IF(N347="základní",J347,0)</f>
        <v>0</v>
      </c>
      <c r="BF347" s="136">
        <f>IF(N347="snížená",J347,0)</f>
        <v>0</v>
      </c>
      <c r="BG347" s="136">
        <f>IF(N347="zákl. přenesená",J347,0)</f>
        <v>0</v>
      </c>
      <c r="BH347" s="136">
        <f>IF(N347="sníž. přenesená",J347,0)</f>
        <v>0</v>
      </c>
      <c r="BI347" s="136">
        <f>IF(N347="nulová",J347,0)</f>
        <v>0</v>
      </c>
      <c r="BJ347" s="15" t="s">
        <v>6</v>
      </c>
      <c r="BK347" s="136">
        <f>ROUND(I347*H347,0)</f>
        <v>0</v>
      </c>
      <c r="BL347" s="15" t="s">
        <v>164</v>
      </c>
      <c r="BM347" s="135" t="s">
        <v>2528</v>
      </c>
    </row>
    <row r="348" spans="2:65" s="11" customFormat="1">
      <c r="B348" s="144"/>
      <c r="D348" s="138" t="s">
        <v>166</v>
      </c>
      <c r="E348" s="145" t="s">
        <v>1</v>
      </c>
      <c r="F348" s="146" t="s">
        <v>1960</v>
      </c>
      <c r="H348" s="147">
        <v>180</v>
      </c>
      <c r="I348" s="148"/>
      <c r="L348" s="144"/>
      <c r="M348" s="149"/>
      <c r="T348" s="150"/>
      <c r="AT348" s="145" t="s">
        <v>166</v>
      </c>
      <c r="AU348" s="145" t="s">
        <v>6</v>
      </c>
      <c r="AV348" s="11" t="s">
        <v>85</v>
      </c>
      <c r="AW348" s="11" t="s">
        <v>31</v>
      </c>
      <c r="AX348" s="11" t="s">
        <v>6</v>
      </c>
      <c r="AY348" s="145" t="s">
        <v>159</v>
      </c>
    </row>
    <row r="349" spans="2:65" s="1" customFormat="1" ht="16.5" customHeight="1">
      <c r="B349" s="122"/>
      <c r="C349" s="123" t="s">
        <v>750</v>
      </c>
      <c r="D349" s="123" t="s">
        <v>160</v>
      </c>
      <c r="E349" s="124" t="s">
        <v>2529</v>
      </c>
      <c r="F349" s="125" t="s">
        <v>2530</v>
      </c>
      <c r="G349" s="126" t="s">
        <v>1984</v>
      </c>
      <c r="H349" s="127">
        <v>15</v>
      </c>
      <c r="I349" s="128"/>
      <c r="J349" s="129">
        <f>ROUND(I349*H349,0)</f>
        <v>0</v>
      </c>
      <c r="K349" s="130"/>
      <c r="L349" s="29"/>
      <c r="M349" s="131" t="s">
        <v>1</v>
      </c>
      <c r="N349" s="132" t="s">
        <v>41</v>
      </c>
      <c r="P349" s="133">
        <f>O349*H349</f>
        <v>0</v>
      </c>
      <c r="Q349" s="133">
        <v>0</v>
      </c>
      <c r="R349" s="133">
        <f>Q349*H349</f>
        <v>0</v>
      </c>
      <c r="S349" s="133">
        <v>0</v>
      </c>
      <c r="T349" s="134">
        <f>S349*H349</f>
        <v>0</v>
      </c>
      <c r="AR349" s="135" t="s">
        <v>164</v>
      </c>
      <c r="AT349" s="135" t="s">
        <v>160</v>
      </c>
      <c r="AU349" s="135" t="s">
        <v>6</v>
      </c>
      <c r="AY349" s="15" t="s">
        <v>159</v>
      </c>
      <c r="BE349" s="136">
        <f>IF(N349="základní",J349,0)</f>
        <v>0</v>
      </c>
      <c r="BF349" s="136">
        <f>IF(N349="snížená",J349,0)</f>
        <v>0</v>
      </c>
      <c r="BG349" s="136">
        <f>IF(N349="zákl. přenesená",J349,0)</f>
        <v>0</v>
      </c>
      <c r="BH349" s="136">
        <f>IF(N349="sníž. přenesená",J349,0)</f>
        <v>0</v>
      </c>
      <c r="BI349" s="136">
        <f>IF(N349="nulová",J349,0)</f>
        <v>0</v>
      </c>
      <c r="BJ349" s="15" t="s">
        <v>6</v>
      </c>
      <c r="BK349" s="136">
        <f>ROUND(I349*H349,0)</f>
        <v>0</v>
      </c>
      <c r="BL349" s="15" t="s">
        <v>164</v>
      </c>
      <c r="BM349" s="135" t="s">
        <v>2531</v>
      </c>
    </row>
    <row r="350" spans="2:65" s="11" customFormat="1">
      <c r="B350" s="144"/>
      <c r="D350" s="138" t="s">
        <v>166</v>
      </c>
      <c r="E350" s="145" t="s">
        <v>1</v>
      </c>
      <c r="F350" s="146" t="s">
        <v>543</v>
      </c>
      <c r="H350" s="147">
        <v>15</v>
      </c>
      <c r="I350" s="148"/>
      <c r="L350" s="144"/>
      <c r="M350" s="149"/>
      <c r="T350" s="150"/>
      <c r="AT350" s="145" t="s">
        <v>166</v>
      </c>
      <c r="AU350" s="145" t="s">
        <v>6</v>
      </c>
      <c r="AV350" s="11" t="s">
        <v>85</v>
      </c>
      <c r="AW350" s="11" t="s">
        <v>31</v>
      </c>
      <c r="AX350" s="11" t="s">
        <v>6</v>
      </c>
      <c r="AY350" s="145" t="s">
        <v>159</v>
      </c>
    </row>
    <row r="351" spans="2:65" s="1" customFormat="1" ht="16.5" customHeight="1">
      <c r="B351" s="122"/>
      <c r="C351" s="123" t="s">
        <v>758</v>
      </c>
      <c r="D351" s="123" t="s">
        <v>160</v>
      </c>
      <c r="E351" s="124" t="s">
        <v>2532</v>
      </c>
      <c r="F351" s="125" t="s">
        <v>2533</v>
      </c>
      <c r="G351" s="126" t="s">
        <v>1984</v>
      </c>
      <c r="H351" s="127">
        <v>35</v>
      </c>
      <c r="I351" s="128"/>
      <c r="J351" s="129">
        <f>ROUND(I351*H351,0)</f>
        <v>0</v>
      </c>
      <c r="K351" s="130"/>
      <c r="L351" s="29"/>
      <c r="M351" s="131" t="s">
        <v>1</v>
      </c>
      <c r="N351" s="132" t="s">
        <v>41</v>
      </c>
      <c r="P351" s="133">
        <f>O351*H351</f>
        <v>0</v>
      </c>
      <c r="Q351" s="133">
        <v>0</v>
      </c>
      <c r="R351" s="133">
        <f>Q351*H351</f>
        <v>0</v>
      </c>
      <c r="S351" s="133">
        <v>0</v>
      </c>
      <c r="T351" s="134">
        <f>S351*H351</f>
        <v>0</v>
      </c>
      <c r="AR351" s="135" t="s">
        <v>164</v>
      </c>
      <c r="AT351" s="135" t="s">
        <v>160</v>
      </c>
      <c r="AU351" s="135" t="s">
        <v>6</v>
      </c>
      <c r="AY351" s="15" t="s">
        <v>159</v>
      </c>
      <c r="BE351" s="136">
        <f>IF(N351="základní",J351,0)</f>
        <v>0</v>
      </c>
      <c r="BF351" s="136">
        <f>IF(N351="snížená",J351,0)</f>
        <v>0</v>
      </c>
      <c r="BG351" s="136">
        <f>IF(N351="zákl. přenesená",J351,0)</f>
        <v>0</v>
      </c>
      <c r="BH351" s="136">
        <f>IF(N351="sníž. přenesená",J351,0)</f>
        <v>0</v>
      </c>
      <c r="BI351" s="136">
        <f>IF(N351="nulová",J351,0)</f>
        <v>0</v>
      </c>
      <c r="BJ351" s="15" t="s">
        <v>6</v>
      </c>
      <c r="BK351" s="136">
        <f>ROUND(I351*H351,0)</f>
        <v>0</v>
      </c>
      <c r="BL351" s="15" t="s">
        <v>164</v>
      </c>
      <c r="BM351" s="135" t="s">
        <v>2534</v>
      </c>
    </row>
    <row r="352" spans="2:65" s="11" customFormat="1">
      <c r="B352" s="144"/>
      <c r="D352" s="138" t="s">
        <v>166</v>
      </c>
      <c r="E352" s="145" t="s">
        <v>1</v>
      </c>
      <c r="F352" s="146" t="s">
        <v>2535</v>
      </c>
      <c r="H352" s="147">
        <v>35</v>
      </c>
      <c r="I352" s="148"/>
      <c r="L352" s="144"/>
      <c r="M352" s="149"/>
      <c r="T352" s="150"/>
      <c r="AT352" s="145" t="s">
        <v>166</v>
      </c>
      <c r="AU352" s="145" t="s">
        <v>6</v>
      </c>
      <c r="AV352" s="11" t="s">
        <v>85</v>
      </c>
      <c r="AW352" s="11" t="s">
        <v>31</v>
      </c>
      <c r="AX352" s="11" t="s">
        <v>6</v>
      </c>
      <c r="AY352" s="145" t="s">
        <v>159</v>
      </c>
    </row>
    <row r="353" spans="2:65" s="1" customFormat="1" ht="16.5" customHeight="1">
      <c r="B353" s="122"/>
      <c r="C353" s="123" t="s">
        <v>764</v>
      </c>
      <c r="D353" s="123" t="s">
        <v>160</v>
      </c>
      <c r="E353" s="124" t="s">
        <v>2536</v>
      </c>
      <c r="F353" s="125" t="s">
        <v>2281</v>
      </c>
      <c r="G353" s="126" t="s">
        <v>1984</v>
      </c>
      <c r="H353" s="127">
        <v>30</v>
      </c>
      <c r="I353" s="128"/>
      <c r="J353" s="129">
        <f>ROUND(I353*H353,0)</f>
        <v>0</v>
      </c>
      <c r="K353" s="130"/>
      <c r="L353" s="29"/>
      <c r="M353" s="131" t="s">
        <v>1</v>
      </c>
      <c r="N353" s="132" t="s">
        <v>41</v>
      </c>
      <c r="P353" s="133">
        <f>O353*H353</f>
        <v>0</v>
      </c>
      <c r="Q353" s="133">
        <v>0</v>
      </c>
      <c r="R353" s="133">
        <f>Q353*H353</f>
        <v>0</v>
      </c>
      <c r="S353" s="133">
        <v>0</v>
      </c>
      <c r="T353" s="134">
        <f>S353*H353</f>
        <v>0</v>
      </c>
      <c r="AR353" s="135" t="s">
        <v>164</v>
      </c>
      <c r="AT353" s="135" t="s">
        <v>160</v>
      </c>
      <c r="AU353" s="135" t="s">
        <v>6</v>
      </c>
      <c r="AY353" s="15" t="s">
        <v>159</v>
      </c>
      <c r="BE353" s="136">
        <f>IF(N353="základní",J353,0)</f>
        <v>0</v>
      </c>
      <c r="BF353" s="136">
        <f>IF(N353="snížená",J353,0)</f>
        <v>0</v>
      </c>
      <c r="BG353" s="136">
        <f>IF(N353="zákl. přenesená",J353,0)</f>
        <v>0</v>
      </c>
      <c r="BH353" s="136">
        <f>IF(N353="sníž. přenesená",J353,0)</f>
        <v>0</v>
      </c>
      <c r="BI353" s="136">
        <f>IF(N353="nulová",J353,0)</f>
        <v>0</v>
      </c>
      <c r="BJ353" s="15" t="s">
        <v>6</v>
      </c>
      <c r="BK353" s="136">
        <f>ROUND(I353*H353,0)</f>
        <v>0</v>
      </c>
      <c r="BL353" s="15" t="s">
        <v>164</v>
      </c>
      <c r="BM353" s="135" t="s">
        <v>2537</v>
      </c>
    </row>
    <row r="354" spans="2:65" s="11" customFormat="1">
      <c r="B354" s="144"/>
      <c r="D354" s="138" t="s">
        <v>166</v>
      </c>
      <c r="E354" s="145" t="s">
        <v>1</v>
      </c>
      <c r="F354" s="146" t="s">
        <v>519</v>
      </c>
      <c r="H354" s="147">
        <v>30</v>
      </c>
      <c r="I354" s="148"/>
      <c r="L354" s="144"/>
      <c r="M354" s="149"/>
      <c r="T354" s="150"/>
      <c r="AT354" s="145" t="s">
        <v>166</v>
      </c>
      <c r="AU354" s="145" t="s">
        <v>6</v>
      </c>
      <c r="AV354" s="11" t="s">
        <v>85</v>
      </c>
      <c r="AW354" s="11" t="s">
        <v>31</v>
      </c>
      <c r="AX354" s="11" t="s">
        <v>6</v>
      </c>
      <c r="AY354" s="145" t="s">
        <v>159</v>
      </c>
    </row>
    <row r="355" spans="2:65" s="1" customFormat="1" ht="16.5" customHeight="1">
      <c r="B355" s="122"/>
      <c r="C355" s="123" t="s">
        <v>772</v>
      </c>
      <c r="D355" s="123" t="s">
        <v>160</v>
      </c>
      <c r="E355" s="124" t="s">
        <v>2538</v>
      </c>
      <c r="F355" s="125" t="s">
        <v>2290</v>
      </c>
      <c r="G355" s="126" t="s">
        <v>291</v>
      </c>
      <c r="H355" s="127">
        <v>85</v>
      </c>
      <c r="I355" s="128"/>
      <c r="J355" s="129">
        <f>ROUND(I355*H355,0)</f>
        <v>0</v>
      </c>
      <c r="K355" s="130"/>
      <c r="L355" s="29"/>
      <c r="M355" s="131" t="s">
        <v>1</v>
      </c>
      <c r="N355" s="132" t="s">
        <v>41</v>
      </c>
      <c r="P355" s="133">
        <f>O355*H355</f>
        <v>0</v>
      </c>
      <c r="Q355" s="133">
        <v>0</v>
      </c>
      <c r="R355" s="133">
        <f>Q355*H355</f>
        <v>0</v>
      </c>
      <c r="S355" s="133">
        <v>0</v>
      </c>
      <c r="T355" s="134">
        <f>S355*H355</f>
        <v>0</v>
      </c>
      <c r="AR355" s="135" t="s">
        <v>164</v>
      </c>
      <c r="AT355" s="135" t="s">
        <v>160</v>
      </c>
      <c r="AU355" s="135" t="s">
        <v>6</v>
      </c>
      <c r="AY355" s="15" t="s">
        <v>159</v>
      </c>
      <c r="BE355" s="136">
        <f>IF(N355="základní",J355,0)</f>
        <v>0</v>
      </c>
      <c r="BF355" s="136">
        <f>IF(N355="snížená",J355,0)</f>
        <v>0</v>
      </c>
      <c r="BG355" s="136">
        <f>IF(N355="zákl. přenesená",J355,0)</f>
        <v>0</v>
      </c>
      <c r="BH355" s="136">
        <f>IF(N355="sníž. přenesená",J355,0)</f>
        <v>0</v>
      </c>
      <c r="BI355" s="136">
        <f>IF(N355="nulová",J355,0)</f>
        <v>0</v>
      </c>
      <c r="BJ355" s="15" t="s">
        <v>6</v>
      </c>
      <c r="BK355" s="136">
        <f>ROUND(I355*H355,0)</f>
        <v>0</v>
      </c>
      <c r="BL355" s="15" t="s">
        <v>164</v>
      </c>
      <c r="BM355" s="135" t="s">
        <v>2539</v>
      </c>
    </row>
    <row r="356" spans="2:65" s="11" customFormat="1">
      <c r="B356" s="144"/>
      <c r="D356" s="138" t="s">
        <v>166</v>
      </c>
      <c r="E356" s="145" t="s">
        <v>1</v>
      </c>
      <c r="F356" s="146" t="s">
        <v>2540</v>
      </c>
      <c r="H356" s="147">
        <v>85</v>
      </c>
      <c r="I356" s="148"/>
      <c r="L356" s="144"/>
      <c r="M356" s="149"/>
      <c r="T356" s="150"/>
      <c r="AT356" s="145" t="s">
        <v>166</v>
      </c>
      <c r="AU356" s="145" t="s">
        <v>6</v>
      </c>
      <c r="AV356" s="11" t="s">
        <v>85</v>
      </c>
      <c r="AW356" s="11" t="s">
        <v>31</v>
      </c>
      <c r="AX356" s="11" t="s">
        <v>6</v>
      </c>
      <c r="AY356" s="145" t="s">
        <v>159</v>
      </c>
    </row>
    <row r="357" spans="2:65" s="1" customFormat="1" ht="16.5" customHeight="1">
      <c r="B357" s="122"/>
      <c r="C357" s="123" t="s">
        <v>788</v>
      </c>
      <c r="D357" s="123" t="s">
        <v>160</v>
      </c>
      <c r="E357" s="124" t="s">
        <v>2541</v>
      </c>
      <c r="F357" s="125" t="s">
        <v>2293</v>
      </c>
      <c r="G357" s="126" t="s">
        <v>291</v>
      </c>
      <c r="H357" s="127">
        <v>110</v>
      </c>
      <c r="I357" s="128"/>
      <c r="J357" s="129">
        <f>ROUND(I357*H357,0)</f>
        <v>0</v>
      </c>
      <c r="K357" s="130"/>
      <c r="L357" s="29"/>
      <c r="M357" s="131" t="s">
        <v>1</v>
      </c>
      <c r="N357" s="132" t="s">
        <v>41</v>
      </c>
      <c r="P357" s="133">
        <f>O357*H357</f>
        <v>0</v>
      </c>
      <c r="Q357" s="133">
        <v>0</v>
      </c>
      <c r="R357" s="133">
        <f>Q357*H357</f>
        <v>0</v>
      </c>
      <c r="S357" s="133">
        <v>0</v>
      </c>
      <c r="T357" s="134">
        <f>S357*H357</f>
        <v>0</v>
      </c>
      <c r="AR357" s="135" t="s">
        <v>164</v>
      </c>
      <c r="AT357" s="135" t="s">
        <v>160</v>
      </c>
      <c r="AU357" s="135" t="s">
        <v>6</v>
      </c>
      <c r="AY357" s="15" t="s">
        <v>159</v>
      </c>
      <c r="BE357" s="136">
        <f>IF(N357="základní",J357,0)</f>
        <v>0</v>
      </c>
      <c r="BF357" s="136">
        <f>IF(N357="snížená",J357,0)</f>
        <v>0</v>
      </c>
      <c r="BG357" s="136">
        <f>IF(N357="zákl. přenesená",J357,0)</f>
        <v>0</v>
      </c>
      <c r="BH357" s="136">
        <f>IF(N357="sníž. přenesená",J357,0)</f>
        <v>0</v>
      </c>
      <c r="BI357" s="136">
        <f>IF(N357="nulová",J357,0)</f>
        <v>0</v>
      </c>
      <c r="BJ357" s="15" t="s">
        <v>6</v>
      </c>
      <c r="BK357" s="136">
        <f>ROUND(I357*H357,0)</f>
        <v>0</v>
      </c>
      <c r="BL357" s="15" t="s">
        <v>164</v>
      </c>
      <c r="BM357" s="135" t="s">
        <v>2542</v>
      </c>
    </row>
    <row r="358" spans="2:65" s="11" customFormat="1">
      <c r="B358" s="144"/>
      <c r="D358" s="138" t="s">
        <v>166</v>
      </c>
      <c r="E358" s="145" t="s">
        <v>1</v>
      </c>
      <c r="F358" s="146" t="s">
        <v>2295</v>
      </c>
      <c r="H358" s="147">
        <v>110</v>
      </c>
      <c r="I358" s="148"/>
      <c r="L358" s="144"/>
      <c r="M358" s="149"/>
      <c r="T358" s="150"/>
      <c r="AT358" s="145" t="s">
        <v>166</v>
      </c>
      <c r="AU358" s="145" t="s">
        <v>6</v>
      </c>
      <c r="AV358" s="11" t="s">
        <v>85</v>
      </c>
      <c r="AW358" s="11" t="s">
        <v>31</v>
      </c>
      <c r="AX358" s="11" t="s">
        <v>6</v>
      </c>
      <c r="AY358" s="145" t="s">
        <v>159</v>
      </c>
    </row>
    <row r="359" spans="2:65" s="1" customFormat="1" ht="16.5" customHeight="1">
      <c r="B359" s="122"/>
      <c r="C359" s="123" t="s">
        <v>792</v>
      </c>
      <c r="D359" s="123" t="s">
        <v>160</v>
      </c>
      <c r="E359" s="124" t="s">
        <v>2543</v>
      </c>
      <c r="F359" s="125" t="s">
        <v>2297</v>
      </c>
      <c r="G359" s="126" t="s">
        <v>1984</v>
      </c>
      <c r="H359" s="127">
        <v>18</v>
      </c>
      <c r="I359" s="128"/>
      <c r="J359" s="129">
        <f>ROUND(I359*H359,0)</f>
        <v>0</v>
      </c>
      <c r="K359" s="130"/>
      <c r="L359" s="29"/>
      <c r="M359" s="131" t="s">
        <v>1</v>
      </c>
      <c r="N359" s="132" t="s">
        <v>41</v>
      </c>
      <c r="P359" s="133">
        <f>O359*H359</f>
        <v>0</v>
      </c>
      <c r="Q359" s="133">
        <v>0</v>
      </c>
      <c r="R359" s="133">
        <f>Q359*H359</f>
        <v>0</v>
      </c>
      <c r="S359" s="133">
        <v>0</v>
      </c>
      <c r="T359" s="134">
        <f>S359*H359</f>
        <v>0</v>
      </c>
      <c r="AR359" s="135" t="s">
        <v>164</v>
      </c>
      <c r="AT359" s="135" t="s">
        <v>160</v>
      </c>
      <c r="AU359" s="135" t="s">
        <v>6</v>
      </c>
      <c r="AY359" s="15" t="s">
        <v>159</v>
      </c>
      <c r="BE359" s="136">
        <f>IF(N359="základní",J359,0)</f>
        <v>0</v>
      </c>
      <c r="BF359" s="136">
        <f>IF(N359="snížená",J359,0)</f>
        <v>0</v>
      </c>
      <c r="BG359" s="136">
        <f>IF(N359="zákl. přenesená",J359,0)</f>
        <v>0</v>
      </c>
      <c r="BH359" s="136">
        <f>IF(N359="sníž. přenesená",J359,0)</f>
        <v>0</v>
      </c>
      <c r="BI359" s="136">
        <f>IF(N359="nulová",J359,0)</f>
        <v>0</v>
      </c>
      <c r="BJ359" s="15" t="s">
        <v>6</v>
      </c>
      <c r="BK359" s="136">
        <f>ROUND(I359*H359,0)</f>
        <v>0</v>
      </c>
      <c r="BL359" s="15" t="s">
        <v>164</v>
      </c>
      <c r="BM359" s="135" t="s">
        <v>2544</v>
      </c>
    </row>
    <row r="360" spans="2:65" s="11" customFormat="1">
      <c r="B360" s="144"/>
      <c r="D360" s="138" t="s">
        <v>166</v>
      </c>
      <c r="E360" s="145" t="s">
        <v>1</v>
      </c>
      <c r="F360" s="146" t="s">
        <v>305</v>
      </c>
      <c r="H360" s="147">
        <v>18</v>
      </c>
      <c r="I360" s="148"/>
      <c r="L360" s="144"/>
      <c r="M360" s="149"/>
      <c r="T360" s="150"/>
      <c r="AT360" s="145" t="s">
        <v>166</v>
      </c>
      <c r="AU360" s="145" t="s">
        <v>6</v>
      </c>
      <c r="AV360" s="11" t="s">
        <v>85</v>
      </c>
      <c r="AW360" s="11" t="s">
        <v>31</v>
      </c>
      <c r="AX360" s="11" t="s">
        <v>6</v>
      </c>
      <c r="AY360" s="145" t="s">
        <v>159</v>
      </c>
    </row>
    <row r="361" spans="2:65" s="1" customFormat="1" ht="16.5" customHeight="1">
      <c r="B361" s="122"/>
      <c r="C361" s="123" t="s">
        <v>796</v>
      </c>
      <c r="D361" s="123" t="s">
        <v>160</v>
      </c>
      <c r="E361" s="124" t="s">
        <v>2545</v>
      </c>
      <c r="F361" s="125" t="s">
        <v>2546</v>
      </c>
      <c r="G361" s="126" t="s">
        <v>516</v>
      </c>
      <c r="H361" s="127">
        <v>8</v>
      </c>
      <c r="I361" s="128"/>
      <c r="J361" s="129">
        <f>ROUND(I361*H361,0)</f>
        <v>0</v>
      </c>
      <c r="K361" s="130"/>
      <c r="L361" s="29"/>
      <c r="M361" s="131" t="s">
        <v>1</v>
      </c>
      <c r="N361" s="132" t="s">
        <v>41</v>
      </c>
      <c r="P361" s="133">
        <f>O361*H361</f>
        <v>0</v>
      </c>
      <c r="Q361" s="133">
        <v>0</v>
      </c>
      <c r="R361" s="133">
        <f>Q361*H361</f>
        <v>0</v>
      </c>
      <c r="S361" s="133">
        <v>0</v>
      </c>
      <c r="T361" s="134">
        <f>S361*H361</f>
        <v>0</v>
      </c>
      <c r="AR361" s="135" t="s">
        <v>164</v>
      </c>
      <c r="AT361" s="135" t="s">
        <v>160</v>
      </c>
      <c r="AU361" s="135" t="s">
        <v>6</v>
      </c>
      <c r="AY361" s="15" t="s">
        <v>159</v>
      </c>
      <c r="BE361" s="136">
        <f>IF(N361="základní",J361,0)</f>
        <v>0</v>
      </c>
      <c r="BF361" s="136">
        <f>IF(N361="snížená",J361,0)</f>
        <v>0</v>
      </c>
      <c r="BG361" s="136">
        <f>IF(N361="zákl. přenesená",J361,0)</f>
        <v>0</v>
      </c>
      <c r="BH361" s="136">
        <f>IF(N361="sníž. přenesená",J361,0)</f>
        <v>0</v>
      </c>
      <c r="BI361" s="136">
        <f>IF(N361="nulová",J361,0)</f>
        <v>0</v>
      </c>
      <c r="BJ361" s="15" t="s">
        <v>6</v>
      </c>
      <c r="BK361" s="136">
        <f>ROUND(I361*H361,0)</f>
        <v>0</v>
      </c>
      <c r="BL361" s="15" t="s">
        <v>164</v>
      </c>
      <c r="BM361" s="135" t="s">
        <v>2547</v>
      </c>
    </row>
    <row r="362" spans="2:65" s="11" customFormat="1">
      <c r="B362" s="144"/>
      <c r="D362" s="138" t="s">
        <v>166</v>
      </c>
      <c r="E362" s="145" t="s">
        <v>1</v>
      </c>
      <c r="F362" s="146" t="s">
        <v>187</v>
      </c>
      <c r="H362" s="147">
        <v>8</v>
      </c>
      <c r="I362" s="148"/>
      <c r="L362" s="144"/>
      <c r="M362" s="149"/>
      <c r="T362" s="150"/>
      <c r="AT362" s="145" t="s">
        <v>166</v>
      </c>
      <c r="AU362" s="145" t="s">
        <v>6</v>
      </c>
      <c r="AV362" s="11" t="s">
        <v>85</v>
      </c>
      <c r="AW362" s="11" t="s">
        <v>31</v>
      </c>
      <c r="AX362" s="11" t="s">
        <v>6</v>
      </c>
      <c r="AY362" s="145" t="s">
        <v>159</v>
      </c>
    </row>
    <row r="363" spans="2:65" s="1" customFormat="1" ht="16.5" customHeight="1">
      <c r="B363" s="122"/>
      <c r="C363" s="123" t="s">
        <v>800</v>
      </c>
      <c r="D363" s="123" t="s">
        <v>160</v>
      </c>
      <c r="E363" s="124" t="s">
        <v>2548</v>
      </c>
      <c r="F363" s="125" t="s">
        <v>2549</v>
      </c>
      <c r="G363" s="126" t="s">
        <v>516</v>
      </c>
      <c r="H363" s="127">
        <v>70</v>
      </c>
      <c r="I363" s="128"/>
      <c r="J363" s="129">
        <f>ROUND(I363*H363,0)</f>
        <v>0</v>
      </c>
      <c r="K363" s="130"/>
      <c r="L363" s="29"/>
      <c r="M363" s="131" t="s">
        <v>1</v>
      </c>
      <c r="N363" s="132" t="s">
        <v>41</v>
      </c>
      <c r="P363" s="133">
        <f>O363*H363</f>
        <v>0</v>
      </c>
      <c r="Q363" s="133">
        <v>0</v>
      </c>
      <c r="R363" s="133">
        <f>Q363*H363</f>
        <v>0</v>
      </c>
      <c r="S363" s="133">
        <v>0</v>
      </c>
      <c r="T363" s="134">
        <f>S363*H363</f>
        <v>0</v>
      </c>
      <c r="AR363" s="135" t="s">
        <v>164</v>
      </c>
      <c r="AT363" s="135" t="s">
        <v>160</v>
      </c>
      <c r="AU363" s="135" t="s">
        <v>6</v>
      </c>
      <c r="AY363" s="15" t="s">
        <v>159</v>
      </c>
      <c r="BE363" s="136">
        <f>IF(N363="základní",J363,0)</f>
        <v>0</v>
      </c>
      <c r="BF363" s="136">
        <f>IF(N363="snížená",J363,0)</f>
        <v>0</v>
      </c>
      <c r="BG363" s="136">
        <f>IF(N363="zákl. přenesená",J363,0)</f>
        <v>0</v>
      </c>
      <c r="BH363" s="136">
        <f>IF(N363="sníž. přenesená",J363,0)</f>
        <v>0</v>
      </c>
      <c r="BI363" s="136">
        <f>IF(N363="nulová",J363,0)</f>
        <v>0</v>
      </c>
      <c r="BJ363" s="15" t="s">
        <v>6</v>
      </c>
      <c r="BK363" s="136">
        <f>ROUND(I363*H363,0)</f>
        <v>0</v>
      </c>
      <c r="BL363" s="15" t="s">
        <v>164</v>
      </c>
      <c r="BM363" s="135" t="s">
        <v>2550</v>
      </c>
    </row>
    <row r="364" spans="2:65" s="1" customFormat="1" ht="39">
      <c r="B364" s="29"/>
      <c r="D364" s="138" t="s">
        <v>303</v>
      </c>
      <c r="F364" s="158" t="s">
        <v>2551</v>
      </c>
      <c r="I364" s="159"/>
      <c r="L364" s="29"/>
      <c r="M364" s="160"/>
      <c r="T364" s="50"/>
      <c r="AT364" s="15" t="s">
        <v>303</v>
      </c>
      <c r="AU364" s="15" t="s">
        <v>6</v>
      </c>
    </row>
    <row r="365" spans="2:65" s="11" customFormat="1">
      <c r="B365" s="144"/>
      <c r="D365" s="138" t="s">
        <v>166</v>
      </c>
      <c r="E365" s="145" t="s">
        <v>1</v>
      </c>
      <c r="F365" s="146" t="s">
        <v>2552</v>
      </c>
      <c r="H365" s="147">
        <v>70</v>
      </c>
      <c r="I365" s="148"/>
      <c r="L365" s="144"/>
      <c r="M365" s="149"/>
      <c r="T365" s="150"/>
      <c r="AT365" s="145" t="s">
        <v>166</v>
      </c>
      <c r="AU365" s="145" t="s">
        <v>6</v>
      </c>
      <c r="AV365" s="11" t="s">
        <v>85</v>
      </c>
      <c r="AW365" s="11" t="s">
        <v>31</v>
      </c>
      <c r="AX365" s="11" t="s">
        <v>6</v>
      </c>
      <c r="AY365" s="145" t="s">
        <v>159</v>
      </c>
    </row>
    <row r="366" spans="2:65" s="1" customFormat="1" ht="16.5" customHeight="1">
      <c r="B366" s="122"/>
      <c r="C366" s="123" t="s">
        <v>804</v>
      </c>
      <c r="D366" s="123" t="s">
        <v>160</v>
      </c>
      <c r="E366" s="124" t="s">
        <v>2553</v>
      </c>
      <c r="F366" s="125" t="s">
        <v>2313</v>
      </c>
      <c r="G366" s="126" t="s">
        <v>2156</v>
      </c>
      <c r="H366" s="127">
        <v>1</v>
      </c>
      <c r="I366" s="128"/>
      <c r="J366" s="129">
        <f>ROUND(I366*H366,0)</f>
        <v>0</v>
      </c>
      <c r="K366" s="130"/>
      <c r="L366" s="29"/>
      <c r="M366" s="131" t="s">
        <v>1</v>
      </c>
      <c r="N366" s="132" t="s">
        <v>41</v>
      </c>
      <c r="P366" s="133">
        <f>O366*H366</f>
        <v>0</v>
      </c>
      <c r="Q366" s="133">
        <v>0</v>
      </c>
      <c r="R366" s="133">
        <f>Q366*H366</f>
        <v>0</v>
      </c>
      <c r="S366" s="133">
        <v>0</v>
      </c>
      <c r="T366" s="134">
        <f>S366*H366</f>
        <v>0</v>
      </c>
      <c r="AR366" s="135" t="s">
        <v>164</v>
      </c>
      <c r="AT366" s="135" t="s">
        <v>160</v>
      </c>
      <c r="AU366" s="135" t="s">
        <v>6</v>
      </c>
      <c r="AY366" s="15" t="s">
        <v>159</v>
      </c>
      <c r="BE366" s="136">
        <f>IF(N366="základní",J366,0)</f>
        <v>0</v>
      </c>
      <c r="BF366" s="136">
        <f>IF(N366="snížená",J366,0)</f>
        <v>0</v>
      </c>
      <c r="BG366" s="136">
        <f>IF(N366="zákl. přenesená",J366,0)</f>
        <v>0</v>
      </c>
      <c r="BH366" s="136">
        <f>IF(N366="sníž. přenesená",J366,0)</f>
        <v>0</v>
      </c>
      <c r="BI366" s="136">
        <f>IF(N366="nulová",J366,0)</f>
        <v>0</v>
      </c>
      <c r="BJ366" s="15" t="s">
        <v>6</v>
      </c>
      <c r="BK366" s="136">
        <f>ROUND(I366*H366,0)</f>
        <v>0</v>
      </c>
      <c r="BL366" s="15" t="s">
        <v>164</v>
      </c>
      <c r="BM366" s="135" t="s">
        <v>2554</v>
      </c>
    </row>
    <row r="367" spans="2:65" s="11" customFormat="1">
      <c r="B367" s="144"/>
      <c r="D367" s="138" t="s">
        <v>166</v>
      </c>
      <c r="E367" s="145" t="s">
        <v>1</v>
      </c>
      <c r="F367" s="146" t="s">
        <v>186</v>
      </c>
      <c r="H367" s="147">
        <v>1</v>
      </c>
      <c r="I367" s="148"/>
      <c r="L367" s="144"/>
      <c r="M367" s="149"/>
      <c r="T367" s="150"/>
      <c r="AT367" s="145" t="s">
        <v>166</v>
      </c>
      <c r="AU367" s="145" t="s">
        <v>6</v>
      </c>
      <c r="AV367" s="11" t="s">
        <v>85</v>
      </c>
      <c r="AW367" s="11" t="s">
        <v>31</v>
      </c>
      <c r="AX367" s="11" t="s">
        <v>6</v>
      </c>
      <c r="AY367" s="145" t="s">
        <v>159</v>
      </c>
    </row>
    <row r="368" spans="2:65" s="9" customFormat="1" ht="25.9" customHeight="1">
      <c r="B368" s="112"/>
      <c r="D368" s="113" t="s">
        <v>75</v>
      </c>
      <c r="E368" s="114" t="s">
        <v>618</v>
      </c>
      <c r="F368" s="114" t="s">
        <v>2555</v>
      </c>
      <c r="I368" s="115"/>
      <c r="J368" s="116">
        <f>BK368</f>
        <v>0</v>
      </c>
      <c r="L368" s="112"/>
      <c r="M368" s="117"/>
      <c r="P368" s="118">
        <f>SUM(P369:P370)</f>
        <v>0</v>
      </c>
      <c r="R368" s="118">
        <f>SUM(R369:R370)</f>
        <v>0</v>
      </c>
      <c r="T368" s="119">
        <f>SUM(T369:T370)</f>
        <v>0</v>
      </c>
      <c r="AR368" s="113" t="s">
        <v>6</v>
      </c>
      <c r="AT368" s="120" t="s">
        <v>75</v>
      </c>
      <c r="AU368" s="120" t="s">
        <v>76</v>
      </c>
      <c r="AY368" s="113" t="s">
        <v>159</v>
      </c>
      <c r="BK368" s="121">
        <f>SUM(BK369:BK370)</f>
        <v>0</v>
      </c>
    </row>
    <row r="369" spans="2:65" s="1" customFormat="1" ht="24.2" customHeight="1">
      <c r="B369" s="122"/>
      <c r="C369" s="123" t="s">
        <v>809</v>
      </c>
      <c r="D369" s="123" t="s">
        <v>160</v>
      </c>
      <c r="E369" s="124" t="s">
        <v>2556</v>
      </c>
      <c r="F369" s="125" t="s">
        <v>2557</v>
      </c>
      <c r="G369" s="126" t="s">
        <v>1984</v>
      </c>
      <c r="H369" s="127">
        <v>10</v>
      </c>
      <c r="I369" s="128"/>
      <c r="J369" s="129">
        <f>ROUND(I369*H369,0)</f>
        <v>0</v>
      </c>
      <c r="K369" s="130"/>
      <c r="L369" s="29"/>
      <c r="M369" s="131" t="s">
        <v>1</v>
      </c>
      <c r="N369" s="132" t="s">
        <v>41</v>
      </c>
      <c r="P369" s="133">
        <f>O369*H369</f>
        <v>0</v>
      </c>
      <c r="Q369" s="133">
        <v>0</v>
      </c>
      <c r="R369" s="133">
        <f>Q369*H369</f>
        <v>0</v>
      </c>
      <c r="S369" s="133">
        <v>0</v>
      </c>
      <c r="T369" s="134">
        <f>S369*H369</f>
        <v>0</v>
      </c>
      <c r="AR369" s="135" t="s">
        <v>164</v>
      </c>
      <c r="AT369" s="135" t="s">
        <v>160</v>
      </c>
      <c r="AU369" s="135" t="s">
        <v>6</v>
      </c>
      <c r="AY369" s="15" t="s">
        <v>159</v>
      </c>
      <c r="BE369" s="136">
        <f>IF(N369="základní",J369,0)</f>
        <v>0</v>
      </c>
      <c r="BF369" s="136">
        <f>IF(N369="snížená",J369,0)</f>
        <v>0</v>
      </c>
      <c r="BG369" s="136">
        <f>IF(N369="zákl. přenesená",J369,0)</f>
        <v>0</v>
      </c>
      <c r="BH369" s="136">
        <f>IF(N369="sníž. přenesená",J369,0)</f>
        <v>0</v>
      </c>
      <c r="BI369" s="136">
        <f>IF(N369="nulová",J369,0)</f>
        <v>0</v>
      </c>
      <c r="BJ369" s="15" t="s">
        <v>6</v>
      </c>
      <c r="BK369" s="136">
        <f>ROUND(I369*H369,0)</f>
        <v>0</v>
      </c>
      <c r="BL369" s="15" t="s">
        <v>164</v>
      </c>
      <c r="BM369" s="135" t="s">
        <v>2558</v>
      </c>
    </row>
    <row r="370" spans="2:65" s="11" customFormat="1">
      <c r="B370" s="144"/>
      <c r="D370" s="138" t="s">
        <v>166</v>
      </c>
      <c r="E370" s="145" t="s">
        <v>1</v>
      </c>
      <c r="F370" s="146" t="s">
        <v>1399</v>
      </c>
      <c r="H370" s="147">
        <v>10</v>
      </c>
      <c r="I370" s="148"/>
      <c r="L370" s="144"/>
      <c r="M370" s="179"/>
      <c r="N370" s="180"/>
      <c r="O370" s="180"/>
      <c r="P370" s="180"/>
      <c r="Q370" s="180"/>
      <c r="R370" s="180"/>
      <c r="S370" s="180"/>
      <c r="T370" s="181"/>
      <c r="AT370" s="145" t="s">
        <v>166</v>
      </c>
      <c r="AU370" s="145" t="s">
        <v>6</v>
      </c>
      <c r="AV370" s="11" t="s">
        <v>85</v>
      </c>
      <c r="AW370" s="11" t="s">
        <v>31</v>
      </c>
      <c r="AX370" s="11" t="s">
        <v>6</v>
      </c>
      <c r="AY370" s="145" t="s">
        <v>159</v>
      </c>
    </row>
    <row r="371" spans="2:65" s="1" customFormat="1" ht="6.95" customHeight="1">
      <c r="B371" s="41"/>
      <c r="C371" s="42"/>
      <c r="D371" s="42"/>
      <c r="E371" s="42"/>
      <c r="F371" s="42"/>
      <c r="G371" s="42"/>
      <c r="H371" s="42"/>
      <c r="I371" s="42"/>
      <c r="J371" s="42"/>
      <c r="K371" s="42"/>
      <c r="L371" s="29"/>
    </row>
  </sheetData>
  <autoFilter ref="C130:K370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5"/>
  <sheetViews>
    <sheetView showGridLines="0" topLeftCell="A184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6.5" customWidth="1"/>
    <col min="7" max="7" width="10.33203125" customWidth="1"/>
    <col min="8" max="8" width="14" customWidth="1"/>
    <col min="9" max="9" width="15.83203125" customWidth="1"/>
    <col min="10" max="10" width="35.8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100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2559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2560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ROUND(J121,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ROUND((SUM(BE121:BE254)),  0)</f>
        <v>0</v>
      </c>
      <c r="I33" s="87">
        <v>0.21</v>
      </c>
      <c r="J33" s="86">
        <f>ROUND(((SUM(BE121:BE254))*I33),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ROUND((SUM(BF121:BF254)),  0)</f>
        <v>0</v>
      </c>
      <c r="I34" s="87">
        <v>0.12</v>
      </c>
      <c r="J34" s="86">
        <f>ROUND(((SUM(BF121:BF254))*I34),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ROUND((SUM(BG121:BG254)),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ROUND((SUM(BH121:BH254)),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ROUND((SUM(BI121:BI254)),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4.75" customHeight="1">
      <c r="B87" s="188"/>
      <c r="E87" s="237" t="str">
        <f>E9</f>
        <v>06 - VYTÁPĚNÍ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ING. R. FRANCLOVÁ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J121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2561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7" customFormat="1" ht="24.95" customHeight="1">
      <c r="B98" s="99"/>
      <c r="D98" s="100" t="s">
        <v>2562</v>
      </c>
      <c r="E98" s="101"/>
      <c r="F98" s="101"/>
      <c r="G98" s="101"/>
      <c r="H98" s="101"/>
      <c r="I98" s="101"/>
      <c r="J98" s="102">
        <f>J149</f>
        <v>0</v>
      </c>
      <c r="L98" s="99"/>
    </row>
    <row r="99" spans="2:12" s="7" customFormat="1" ht="24.95" customHeight="1">
      <c r="B99" s="99"/>
      <c r="D99" s="100" t="s">
        <v>2563</v>
      </c>
      <c r="E99" s="101"/>
      <c r="F99" s="101"/>
      <c r="G99" s="101"/>
      <c r="H99" s="101"/>
      <c r="I99" s="101"/>
      <c r="J99" s="102">
        <f>J184</f>
        <v>0</v>
      </c>
      <c r="L99" s="99"/>
    </row>
    <row r="100" spans="2:12" s="7" customFormat="1" ht="24.95" customHeight="1">
      <c r="B100" s="99"/>
      <c r="D100" s="100" t="s">
        <v>2564</v>
      </c>
      <c r="E100" s="101"/>
      <c r="F100" s="101"/>
      <c r="G100" s="101"/>
      <c r="H100" s="101"/>
      <c r="I100" s="101"/>
      <c r="J100" s="102">
        <f>J201</f>
        <v>0</v>
      </c>
      <c r="L100" s="99"/>
    </row>
    <row r="101" spans="2:12" s="7" customFormat="1" ht="24.95" customHeight="1">
      <c r="B101" s="99"/>
      <c r="D101" s="100" t="s">
        <v>143</v>
      </c>
      <c r="E101" s="101"/>
      <c r="F101" s="101"/>
      <c r="G101" s="101"/>
      <c r="H101" s="101"/>
      <c r="I101" s="101"/>
      <c r="J101" s="102">
        <f>J238</f>
        <v>0</v>
      </c>
      <c r="L101" s="99"/>
    </row>
    <row r="102" spans="2:12" s="1" customFormat="1" ht="21.75" customHeight="1">
      <c r="B102" s="29"/>
      <c r="L102" s="29"/>
    </row>
    <row r="103" spans="2:12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12" s="1" customFormat="1" ht="24.95" customHeight="1">
      <c r="B108" s="29"/>
      <c r="C108" s="19" t="s">
        <v>144</v>
      </c>
      <c r="L108" s="29"/>
    </row>
    <row r="109" spans="2:12" s="1" customFormat="1" ht="6.95" customHeight="1">
      <c r="B109" s="29"/>
      <c r="L109" s="29"/>
    </row>
    <row r="110" spans="2:12" s="1" customFormat="1" ht="12" customHeight="1">
      <c r="B110" s="29"/>
      <c r="C110" s="24" t="s">
        <v>16</v>
      </c>
      <c r="L110" s="29"/>
    </row>
    <row r="111" spans="2:12" s="1" customFormat="1" ht="16.5" customHeight="1">
      <c r="B111" s="29"/>
      <c r="E111" s="239" t="str">
        <f>E7</f>
        <v>KUTNÁ HORA - PARC. Č. 294 - ÚPRAVA PROSTOR PO VŠ - PENZION</v>
      </c>
      <c r="F111" s="240"/>
      <c r="G111" s="240"/>
      <c r="H111" s="240"/>
      <c r="L111" s="29"/>
    </row>
    <row r="112" spans="2:12" s="1" customFormat="1" ht="12" customHeight="1">
      <c r="B112" s="29"/>
      <c r="C112" s="24" t="s">
        <v>113</v>
      </c>
      <c r="L112" s="29"/>
    </row>
    <row r="113" spans="2:65" s="1" customFormat="1" ht="16.5" customHeight="1">
      <c r="B113" s="29"/>
      <c r="E113" s="241" t="str">
        <f>E9</f>
        <v>06 - VYTÁPĚNÍ</v>
      </c>
      <c r="F113" s="242"/>
      <c r="G113" s="242"/>
      <c r="H113" s="242"/>
      <c r="L113" s="29"/>
    </row>
    <row r="114" spans="2:65" s="1" customFormat="1" ht="6.95" customHeight="1">
      <c r="B114" s="29"/>
      <c r="L114" s="29"/>
    </row>
    <row r="115" spans="2:65" s="1" customFormat="1" ht="12" customHeight="1">
      <c r="B115" s="29"/>
      <c r="C115" s="24" t="s">
        <v>20</v>
      </c>
      <c r="F115" s="23" t="str">
        <f>F12</f>
        <v>KUTNÁ HORA</v>
      </c>
      <c r="I115" s="24" t="s">
        <v>22</v>
      </c>
      <c r="J115" s="47">
        <f>IF(J12="","",J12)</f>
        <v>45775</v>
      </c>
      <c r="L115" s="29"/>
    </row>
    <row r="116" spans="2:65" s="1" customFormat="1" ht="6.95" customHeight="1">
      <c r="B116" s="29"/>
      <c r="L116" s="29"/>
    </row>
    <row r="117" spans="2:65" s="1" customFormat="1" ht="25.7" customHeight="1">
      <c r="B117" s="29"/>
      <c r="C117" s="24" t="s">
        <v>23</v>
      </c>
      <c r="F117" s="23" t="str">
        <f>E15</f>
        <v>GASK, BARBORSKÁ 51-53, KUTNÁ HORA</v>
      </c>
      <c r="I117" s="24" t="s">
        <v>29</v>
      </c>
      <c r="J117" s="27" t="str">
        <f>E21</f>
        <v>KODET ARCHITEKTI S.R.O.</v>
      </c>
      <c r="L117" s="29"/>
    </row>
    <row r="118" spans="2:65" s="1" customFormat="1" ht="15.2" customHeight="1">
      <c r="B118" s="29"/>
      <c r="C118" s="24" t="s">
        <v>27</v>
      </c>
      <c r="F118" s="23" t="str">
        <f>IF(E18="","",E18)</f>
        <v>Vyplň údaj</v>
      </c>
      <c r="I118" s="24" t="s">
        <v>32</v>
      </c>
      <c r="J118" s="27" t="str">
        <f>E24</f>
        <v>ING. R. FRANCLOVÁ</v>
      </c>
      <c r="L118" s="29"/>
    </row>
    <row r="119" spans="2:65" s="1" customFormat="1" ht="10.35" customHeight="1">
      <c r="B119" s="29"/>
      <c r="L119" s="29"/>
    </row>
    <row r="120" spans="2:65" s="8" customFormat="1" ht="29.25" customHeight="1">
      <c r="B120" s="103"/>
      <c r="C120" s="104" t="s">
        <v>145</v>
      </c>
      <c r="D120" s="105" t="s">
        <v>61</v>
      </c>
      <c r="E120" s="105" t="s">
        <v>57</v>
      </c>
      <c r="F120" s="105" t="s">
        <v>58</v>
      </c>
      <c r="G120" s="105" t="s">
        <v>146</v>
      </c>
      <c r="H120" s="105" t="s">
        <v>147</v>
      </c>
      <c r="I120" s="105" t="s">
        <v>148</v>
      </c>
      <c r="J120" s="106" t="s">
        <v>117</v>
      </c>
      <c r="K120" s="107" t="s">
        <v>149</v>
      </c>
      <c r="L120" s="103"/>
      <c r="M120" s="53" t="s">
        <v>1</v>
      </c>
      <c r="N120" s="54" t="s">
        <v>40</v>
      </c>
      <c r="O120" s="54" t="s">
        <v>150</v>
      </c>
      <c r="P120" s="54" t="s">
        <v>151</v>
      </c>
      <c r="Q120" s="54" t="s">
        <v>152</v>
      </c>
      <c r="R120" s="54" t="s">
        <v>153</v>
      </c>
      <c r="S120" s="54" t="s">
        <v>154</v>
      </c>
      <c r="T120" s="55" t="s">
        <v>155</v>
      </c>
    </row>
    <row r="121" spans="2:65" s="1" customFormat="1" ht="37.5" customHeight="1">
      <c r="B121" s="29"/>
      <c r="C121" s="58" t="s">
        <v>156</v>
      </c>
      <c r="J121" s="108">
        <f>BK121</f>
        <v>0</v>
      </c>
      <c r="L121" s="29"/>
      <c r="M121" s="56"/>
      <c r="N121" s="48"/>
      <c r="O121" s="48"/>
      <c r="P121" s="109">
        <f>P122+P149+P184+P201+P238</f>
        <v>0</v>
      </c>
      <c r="Q121" s="48"/>
      <c r="R121" s="109">
        <f>R122+R149+R184+R201+R238</f>
        <v>0</v>
      </c>
      <c r="S121" s="48"/>
      <c r="T121" s="110">
        <f>T122+T149+T184+T201+T238</f>
        <v>0</v>
      </c>
      <c r="AT121" s="15" t="s">
        <v>75</v>
      </c>
      <c r="AU121" s="15" t="s">
        <v>119</v>
      </c>
      <c r="BK121" s="111">
        <f>BK122+BK149+BK184+BK201+BK238</f>
        <v>0</v>
      </c>
    </row>
    <row r="122" spans="2:65" s="9" customFormat="1" ht="25.9" customHeight="1">
      <c r="B122" s="112"/>
      <c r="D122" s="113" t="s">
        <v>75</v>
      </c>
      <c r="E122" s="114" t="s">
        <v>157</v>
      </c>
      <c r="F122" s="114" t="s">
        <v>2565</v>
      </c>
      <c r="I122" s="115"/>
      <c r="J122" s="116">
        <f>BK122</f>
        <v>0</v>
      </c>
      <c r="L122" s="112"/>
      <c r="M122" s="117"/>
      <c r="P122" s="118">
        <f>SUM(P123:P148)</f>
        <v>0</v>
      </c>
      <c r="R122" s="118">
        <f>SUM(R123:R148)</f>
        <v>0</v>
      </c>
      <c r="T122" s="119">
        <f>SUM(T123:T148)</f>
        <v>0</v>
      </c>
      <c r="AR122" s="113" t="s">
        <v>6</v>
      </c>
      <c r="AT122" s="120" t="s">
        <v>75</v>
      </c>
      <c r="AU122" s="120" t="s">
        <v>76</v>
      </c>
      <c r="AY122" s="113" t="s">
        <v>159</v>
      </c>
      <c r="BK122" s="121">
        <f>SUM(BK123:BK148)</f>
        <v>0</v>
      </c>
    </row>
    <row r="123" spans="2:65" s="1" customFormat="1" ht="16.5" customHeight="1">
      <c r="B123" s="122"/>
      <c r="C123" s="123" t="s">
        <v>6</v>
      </c>
      <c r="D123" s="123" t="s">
        <v>160</v>
      </c>
      <c r="E123" s="124" t="s">
        <v>2566</v>
      </c>
      <c r="F123" s="125" t="s">
        <v>2567</v>
      </c>
      <c r="G123" s="126" t="s">
        <v>997</v>
      </c>
      <c r="H123" s="127">
        <v>1</v>
      </c>
      <c r="I123" s="128"/>
      <c r="J123" s="129">
        <f>ROUND(I123*H123,0)</f>
        <v>0</v>
      </c>
      <c r="K123" s="130"/>
      <c r="L123" s="29"/>
      <c r="M123" s="131" t="s">
        <v>1</v>
      </c>
      <c r="N123" s="132" t="s">
        <v>41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164</v>
      </c>
      <c r="AT123" s="135" t="s">
        <v>160</v>
      </c>
      <c r="AU123" s="135" t="s">
        <v>6</v>
      </c>
      <c r="AY123" s="15" t="s">
        <v>159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5" t="s">
        <v>6</v>
      </c>
      <c r="BK123" s="136">
        <f>ROUND(I123*H123,0)</f>
        <v>0</v>
      </c>
      <c r="BL123" s="15" t="s">
        <v>164</v>
      </c>
      <c r="BM123" s="135" t="s">
        <v>2568</v>
      </c>
    </row>
    <row r="124" spans="2:65" s="11" customFormat="1">
      <c r="B124" s="144"/>
      <c r="D124" s="138" t="s">
        <v>166</v>
      </c>
      <c r="E124" s="145" t="s">
        <v>1</v>
      </c>
      <c r="F124" s="146" t="s">
        <v>186</v>
      </c>
      <c r="H124" s="147">
        <v>1</v>
      </c>
      <c r="I124" s="148"/>
      <c r="L124" s="144"/>
      <c r="M124" s="149"/>
      <c r="T124" s="150"/>
      <c r="AT124" s="145" t="s">
        <v>166</v>
      </c>
      <c r="AU124" s="145" t="s">
        <v>6</v>
      </c>
      <c r="AV124" s="11" t="s">
        <v>85</v>
      </c>
      <c r="AW124" s="11" t="s">
        <v>31</v>
      </c>
      <c r="AX124" s="11" t="s">
        <v>6</v>
      </c>
      <c r="AY124" s="145" t="s">
        <v>159</v>
      </c>
    </row>
    <row r="125" spans="2:65" s="1" customFormat="1" ht="16.5" customHeight="1">
      <c r="B125" s="122"/>
      <c r="C125" s="123" t="s">
        <v>85</v>
      </c>
      <c r="D125" s="123" t="s">
        <v>160</v>
      </c>
      <c r="E125" s="124" t="s">
        <v>2569</v>
      </c>
      <c r="F125" s="125" t="s">
        <v>2570</v>
      </c>
      <c r="G125" s="126" t="s">
        <v>997</v>
      </c>
      <c r="H125" s="127">
        <v>1</v>
      </c>
      <c r="I125" s="128"/>
      <c r="J125" s="129">
        <f>ROUND(I125*H125,0)</f>
        <v>0</v>
      </c>
      <c r="K125" s="130"/>
      <c r="L125" s="29"/>
      <c r="M125" s="131" t="s">
        <v>1</v>
      </c>
      <c r="N125" s="132" t="s">
        <v>41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164</v>
      </c>
      <c r="AT125" s="135" t="s">
        <v>160</v>
      </c>
      <c r="AU125" s="135" t="s">
        <v>6</v>
      </c>
      <c r="AY125" s="15" t="s">
        <v>159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5" t="s">
        <v>6</v>
      </c>
      <c r="BK125" s="136">
        <f>ROUND(I125*H125,0)</f>
        <v>0</v>
      </c>
      <c r="BL125" s="15" t="s">
        <v>164</v>
      </c>
      <c r="BM125" s="135" t="s">
        <v>2571</v>
      </c>
    </row>
    <row r="126" spans="2:65" s="11" customFormat="1">
      <c r="B126" s="144"/>
      <c r="D126" s="138" t="s">
        <v>166</v>
      </c>
      <c r="E126" s="145" t="s">
        <v>1</v>
      </c>
      <c r="F126" s="146" t="s">
        <v>186</v>
      </c>
      <c r="H126" s="147">
        <v>1</v>
      </c>
      <c r="I126" s="148"/>
      <c r="L126" s="144"/>
      <c r="M126" s="149"/>
      <c r="T126" s="150"/>
      <c r="AT126" s="145" t="s">
        <v>166</v>
      </c>
      <c r="AU126" s="145" t="s">
        <v>6</v>
      </c>
      <c r="AV126" s="11" t="s">
        <v>85</v>
      </c>
      <c r="AW126" s="11" t="s">
        <v>31</v>
      </c>
      <c r="AX126" s="11" t="s">
        <v>6</v>
      </c>
      <c r="AY126" s="145" t="s">
        <v>159</v>
      </c>
    </row>
    <row r="127" spans="2:65" s="1" customFormat="1" ht="16.5" customHeight="1">
      <c r="B127" s="122"/>
      <c r="C127" s="123" t="s">
        <v>176</v>
      </c>
      <c r="D127" s="123" t="s">
        <v>160</v>
      </c>
      <c r="E127" s="124" t="s">
        <v>2572</v>
      </c>
      <c r="F127" s="125" t="s">
        <v>2573</v>
      </c>
      <c r="G127" s="126" t="s">
        <v>997</v>
      </c>
      <c r="H127" s="127">
        <v>1</v>
      </c>
      <c r="I127" s="128"/>
      <c r="J127" s="129">
        <f>ROUND(I127*H127,0)</f>
        <v>0</v>
      </c>
      <c r="K127" s="130"/>
      <c r="L127" s="29"/>
      <c r="M127" s="131" t="s">
        <v>1</v>
      </c>
      <c r="N127" s="132" t="s">
        <v>41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164</v>
      </c>
      <c r="AT127" s="135" t="s">
        <v>160</v>
      </c>
      <c r="AU127" s="135" t="s">
        <v>6</v>
      </c>
      <c r="AY127" s="15" t="s">
        <v>159</v>
      </c>
      <c r="BE127" s="136">
        <f>IF(N127="základní",J127,0)</f>
        <v>0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5" t="s">
        <v>6</v>
      </c>
      <c r="BK127" s="136">
        <f>ROUND(I127*H127,0)</f>
        <v>0</v>
      </c>
      <c r="BL127" s="15" t="s">
        <v>164</v>
      </c>
      <c r="BM127" s="135" t="s">
        <v>2574</v>
      </c>
    </row>
    <row r="128" spans="2:65" s="11" customFormat="1">
      <c r="B128" s="144"/>
      <c r="D128" s="138" t="s">
        <v>166</v>
      </c>
      <c r="E128" s="145" t="s">
        <v>1</v>
      </c>
      <c r="F128" s="146" t="s">
        <v>186</v>
      </c>
      <c r="H128" s="147">
        <v>1</v>
      </c>
      <c r="I128" s="148"/>
      <c r="L128" s="144"/>
      <c r="M128" s="149"/>
      <c r="T128" s="150"/>
      <c r="AT128" s="145" t="s">
        <v>166</v>
      </c>
      <c r="AU128" s="145" t="s">
        <v>6</v>
      </c>
      <c r="AV128" s="11" t="s">
        <v>85</v>
      </c>
      <c r="AW128" s="11" t="s">
        <v>31</v>
      </c>
      <c r="AX128" s="11" t="s">
        <v>6</v>
      </c>
      <c r="AY128" s="145" t="s">
        <v>159</v>
      </c>
    </row>
    <row r="129" spans="2:65" s="1" customFormat="1" ht="16.5" customHeight="1">
      <c r="B129" s="122"/>
      <c r="C129" s="123" t="s">
        <v>164</v>
      </c>
      <c r="D129" s="123" t="s">
        <v>160</v>
      </c>
      <c r="E129" s="124" t="s">
        <v>2575</v>
      </c>
      <c r="F129" s="125" t="s">
        <v>2576</v>
      </c>
      <c r="G129" s="126" t="s">
        <v>997</v>
      </c>
      <c r="H129" s="127">
        <v>1</v>
      </c>
      <c r="I129" s="128"/>
      <c r="J129" s="129">
        <f>ROUND(I129*H129,0)</f>
        <v>0</v>
      </c>
      <c r="K129" s="130"/>
      <c r="L129" s="29"/>
      <c r="M129" s="131" t="s">
        <v>1</v>
      </c>
      <c r="N129" s="132" t="s">
        <v>41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164</v>
      </c>
      <c r="AT129" s="135" t="s">
        <v>160</v>
      </c>
      <c r="AU129" s="135" t="s">
        <v>6</v>
      </c>
      <c r="AY129" s="15" t="s">
        <v>159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5" t="s">
        <v>6</v>
      </c>
      <c r="BK129" s="136">
        <f>ROUND(I129*H129,0)</f>
        <v>0</v>
      </c>
      <c r="BL129" s="15" t="s">
        <v>164</v>
      </c>
      <c r="BM129" s="135" t="s">
        <v>2577</v>
      </c>
    </row>
    <row r="130" spans="2:65" s="11" customFormat="1">
      <c r="B130" s="144"/>
      <c r="D130" s="138" t="s">
        <v>166</v>
      </c>
      <c r="E130" s="145" t="s">
        <v>1</v>
      </c>
      <c r="F130" s="146" t="s">
        <v>186</v>
      </c>
      <c r="H130" s="147">
        <v>1</v>
      </c>
      <c r="I130" s="148"/>
      <c r="L130" s="144"/>
      <c r="M130" s="149"/>
      <c r="T130" s="150"/>
      <c r="AT130" s="145" t="s">
        <v>166</v>
      </c>
      <c r="AU130" s="145" t="s">
        <v>6</v>
      </c>
      <c r="AV130" s="11" t="s">
        <v>85</v>
      </c>
      <c r="AW130" s="11" t="s">
        <v>31</v>
      </c>
      <c r="AX130" s="11" t="s">
        <v>6</v>
      </c>
      <c r="AY130" s="145" t="s">
        <v>159</v>
      </c>
    </row>
    <row r="131" spans="2:65" s="1" customFormat="1" ht="16.5" customHeight="1">
      <c r="B131" s="122"/>
      <c r="C131" s="123" t="s">
        <v>188</v>
      </c>
      <c r="D131" s="123" t="s">
        <v>160</v>
      </c>
      <c r="E131" s="124" t="s">
        <v>2578</v>
      </c>
      <c r="F131" s="125" t="s">
        <v>2579</v>
      </c>
      <c r="G131" s="126" t="s">
        <v>997</v>
      </c>
      <c r="H131" s="127">
        <v>1</v>
      </c>
      <c r="I131" s="128"/>
      <c r="J131" s="129">
        <f>ROUND(I131*H131,0)</f>
        <v>0</v>
      </c>
      <c r="K131" s="130"/>
      <c r="L131" s="29"/>
      <c r="M131" s="131" t="s">
        <v>1</v>
      </c>
      <c r="N131" s="132" t="s">
        <v>41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164</v>
      </c>
      <c r="AT131" s="135" t="s">
        <v>160</v>
      </c>
      <c r="AU131" s="135" t="s">
        <v>6</v>
      </c>
      <c r="AY131" s="15" t="s">
        <v>159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6</v>
      </c>
      <c r="BK131" s="136">
        <f>ROUND(I131*H131,0)</f>
        <v>0</v>
      </c>
      <c r="BL131" s="15" t="s">
        <v>164</v>
      </c>
      <c r="BM131" s="135" t="s">
        <v>2580</v>
      </c>
    </row>
    <row r="132" spans="2:65" s="11" customFormat="1">
      <c r="B132" s="144"/>
      <c r="D132" s="138" t="s">
        <v>166</v>
      </c>
      <c r="E132" s="145" t="s">
        <v>1</v>
      </c>
      <c r="F132" s="146" t="s">
        <v>186</v>
      </c>
      <c r="H132" s="147">
        <v>1</v>
      </c>
      <c r="I132" s="148"/>
      <c r="L132" s="144"/>
      <c r="M132" s="149"/>
      <c r="T132" s="150"/>
      <c r="AT132" s="145" t="s">
        <v>166</v>
      </c>
      <c r="AU132" s="145" t="s">
        <v>6</v>
      </c>
      <c r="AV132" s="11" t="s">
        <v>85</v>
      </c>
      <c r="AW132" s="11" t="s">
        <v>31</v>
      </c>
      <c r="AX132" s="11" t="s">
        <v>6</v>
      </c>
      <c r="AY132" s="145" t="s">
        <v>159</v>
      </c>
    </row>
    <row r="133" spans="2:65" s="1" customFormat="1" ht="16.5" customHeight="1">
      <c r="B133" s="122"/>
      <c r="C133" s="123" t="s">
        <v>192</v>
      </c>
      <c r="D133" s="123" t="s">
        <v>160</v>
      </c>
      <c r="E133" s="124" t="s">
        <v>2581</v>
      </c>
      <c r="F133" s="125" t="s">
        <v>2582</v>
      </c>
      <c r="G133" s="126" t="s">
        <v>997</v>
      </c>
      <c r="H133" s="127">
        <v>1</v>
      </c>
      <c r="I133" s="128"/>
      <c r="J133" s="129">
        <f>ROUND(I133*H133,0)</f>
        <v>0</v>
      </c>
      <c r="K133" s="130"/>
      <c r="L133" s="29"/>
      <c r="M133" s="131" t="s">
        <v>1</v>
      </c>
      <c r="N133" s="132" t="s">
        <v>41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164</v>
      </c>
      <c r="AT133" s="135" t="s">
        <v>160</v>
      </c>
      <c r="AU133" s="135" t="s">
        <v>6</v>
      </c>
      <c r="AY133" s="15" t="s">
        <v>159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5" t="s">
        <v>6</v>
      </c>
      <c r="BK133" s="136">
        <f>ROUND(I133*H133,0)</f>
        <v>0</v>
      </c>
      <c r="BL133" s="15" t="s">
        <v>164</v>
      </c>
      <c r="BM133" s="135" t="s">
        <v>2583</v>
      </c>
    </row>
    <row r="134" spans="2:65" s="11" customFormat="1">
      <c r="B134" s="144"/>
      <c r="D134" s="138" t="s">
        <v>166</v>
      </c>
      <c r="E134" s="145" t="s">
        <v>1</v>
      </c>
      <c r="F134" s="146" t="s">
        <v>186</v>
      </c>
      <c r="H134" s="147">
        <v>1</v>
      </c>
      <c r="I134" s="148"/>
      <c r="L134" s="144"/>
      <c r="M134" s="149"/>
      <c r="T134" s="150"/>
      <c r="AT134" s="145" t="s">
        <v>166</v>
      </c>
      <c r="AU134" s="145" t="s">
        <v>6</v>
      </c>
      <c r="AV134" s="11" t="s">
        <v>85</v>
      </c>
      <c r="AW134" s="11" t="s">
        <v>31</v>
      </c>
      <c r="AX134" s="11" t="s">
        <v>6</v>
      </c>
      <c r="AY134" s="145" t="s">
        <v>159</v>
      </c>
    </row>
    <row r="135" spans="2:65" s="1" customFormat="1" ht="16.5" customHeight="1">
      <c r="B135" s="122"/>
      <c r="C135" s="123" t="s">
        <v>196</v>
      </c>
      <c r="D135" s="123" t="s">
        <v>160</v>
      </c>
      <c r="E135" s="124" t="s">
        <v>2584</v>
      </c>
      <c r="F135" s="125" t="s">
        <v>2585</v>
      </c>
      <c r="G135" s="126" t="s">
        <v>997</v>
      </c>
      <c r="H135" s="127">
        <v>1</v>
      </c>
      <c r="I135" s="128"/>
      <c r="J135" s="129">
        <f>ROUND(I135*H135,0)</f>
        <v>0</v>
      </c>
      <c r="K135" s="130"/>
      <c r="L135" s="29"/>
      <c r="M135" s="131" t="s">
        <v>1</v>
      </c>
      <c r="N135" s="132" t="s">
        <v>41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164</v>
      </c>
      <c r="AT135" s="135" t="s">
        <v>160</v>
      </c>
      <c r="AU135" s="135" t="s">
        <v>6</v>
      </c>
      <c r="AY135" s="15" t="s">
        <v>159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6</v>
      </c>
      <c r="BK135" s="136">
        <f>ROUND(I135*H135,0)</f>
        <v>0</v>
      </c>
      <c r="BL135" s="15" t="s">
        <v>164</v>
      </c>
      <c r="BM135" s="135" t="s">
        <v>2586</v>
      </c>
    </row>
    <row r="136" spans="2:65" s="11" customFormat="1">
      <c r="B136" s="144"/>
      <c r="D136" s="138" t="s">
        <v>166</v>
      </c>
      <c r="E136" s="145" t="s">
        <v>1</v>
      </c>
      <c r="F136" s="146" t="s">
        <v>186</v>
      </c>
      <c r="H136" s="147">
        <v>1</v>
      </c>
      <c r="I136" s="148"/>
      <c r="L136" s="144"/>
      <c r="M136" s="149"/>
      <c r="T136" s="150"/>
      <c r="AT136" s="145" t="s">
        <v>166</v>
      </c>
      <c r="AU136" s="145" t="s">
        <v>6</v>
      </c>
      <c r="AV136" s="11" t="s">
        <v>85</v>
      </c>
      <c r="AW136" s="11" t="s">
        <v>31</v>
      </c>
      <c r="AX136" s="11" t="s">
        <v>6</v>
      </c>
      <c r="AY136" s="145" t="s">
        <v>159</v>
      </c>
    </row>
    <row r="137" spans="2:65" s="1" customFormat="1" ht="16.5" customHeight="1">
      <c r="B137" s="122"/>
      <c r="C137" s="123" t="s">
        <v>200</v>
      </c>
      <c r="D137" s="123" t="s">
        <v>160</v>
      </c>
      <c r="E137" s="124" t="s">
        <v>2587</v>
      </c>
      <c r="F137" s="125" t="s">
        <v>2588</v>
      </c>
      <c r="G137" s="126" t="s">
        <v>997</v>
      </c>
      <c r="H137" s="127">
        <v>1</v>
      </c>
      <c r="I137" s="128"/>
      <c r="J137" s="129">
        <f>ROUND(I137*H137,0)</f>
        <v>0</v>
      </c>
      <c r="K137" s="130"/>
      <c r="L137" s="29"/>
      <c r="M137" s="131" t="s">
        <v>1</v>
      </c>
      <c r="N137" s="132" t="s">
        <v>41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164</v>
      </c>
      <c r="AT137" s="135" t="s">
        <v>160</v>
      </c>
      <c r="AU137" s="135" t="s">
        <v>6</v>
      </c>
      <c r="AY137" s="15" t="s">
        <v>159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5" t="s">
        <v>6</v>
      </c>
      <c r="BK137" s="136">
        <f>ROUND(I137*H137,0)</f>
        <v>0</v>
      </c>
      <c r="BL137" s="15" t="s">
        <v>164</v>
      </c>
      <c r="BM137" s="135" t="s">
        <v>2589</v>
      </c>
    </row>
    <row r="138" spans="2:65" s="11" customFormat="1">
      <c r="B138" s="144"/>
      <c r="D138" s="138" t="s">
        <v>166</v>
      </c>
      <c r="E138" s="145" t="s">
        <v>1</v>
      </c>
      <c r="F138" s="146" t="s">
        <v>186</v>
      </c>
      <c r="H138" s="147">
        <v>1</v>
      </c>
      <c r="I138" s="148"/>
      <c r="L138" s="144"/>
      <c r="M138" s="149"/>
      <c r="T138" s="150"/>
      <c r="AT138" s="145" t="s">
        <v>166</v>
      </c>
      <c r="AU138" s="145" t="s">
        <v>6</v>
      </c>
      <c r="AV138" s="11" t="s">
        <v>85</v>
      </c>
      <c r="AW138" s="11" t="s">
        <v>31</v>
      </c>
      <c r="AX138" s="11" t="s">
        <v>6</v>
      </c>
      <c r="AY138" s="145" t="s">
        <v>159</v>
      </c>
    </row>
    <row r="139" spans="2:65" s="1" customFormat="1" ht="16.5" customHeight="1">
      <c r="B139" s="122"/>
      <c r="C139" s="123" t="s">
        <v>204</v>
      </c>
      <c r="D139" s="123" t="s">
        <v>160</v>
      </c>
      <c r="E139" s="124" t="s">
        <v>2590</v>
      </c>
      <c r="F139" s="125" t="s">
        <v>2591</v>
      </c>
      <c r="G139" s="126" t="s">
        <v>997</v>
      </c>
      <c r="H139" s="127">
        <v>1</v>
      </c>
      <c r="I139" s="128"/>
      <c r="J139" s="129">
        <f>ROUND(I139*H139,0)</f>
        <v>0</v>
      </c>
      <c r="K139" s="130"/>
      <c r="L139" s="29"/>
      <c r="M139" s="131" t="s">
        <v>1</v>
      </c>
      <c r="N139" s="132" t="s">
        <v>41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35" t="s">
        <v>164</v>
      </c>
      <c r="AT139" s="135" t="s">
        <v>160</v>
      </c>
      <c r="AU139" s="135" t="s">
        <v>6</v>
      </c>
      <c r="AY139" s="15" t="s">
        <v>159</v>
      </c>
      <c r="BE139" s="136">
        <f>IF(N139="základní",J139,0)</f>
        <v>0</v>
      </c>
      <c r="BF139" s="136">
        <f>IF(N139="snížená",J139,0)</f>
        <v>0</v>
      </c>
      <c r="BG139" s="136">
        <f>IF(N139="zákl. přenesená",J139,0)</f>
        <v>0</v>
      </c>
      <c r="BH139" s="136">
        <f>IF(N139="sníž. přenesená",J139,0)</f>
        <v>0</v>
      </c>
      <c r="BI139" s="136">
        <f>IF(N139="nulová",J139,0)</f>
        <v>0</v>
      </c>
      <c r="BJ139" s="15" t="s">
        <v>6</v>
      </c>
      <c r="BK139" s="136">
        <f>ROUND(I139*H139,0)</f>
        <v>0</v>
      </c>
      <c r="BL139" s="15" t="s">
        <v>164</v>
      </c>
      <c r="BM139" s="135" t="s">
        <v>2592</v>
      </c>
    </row>
    <row r="140" spans="2:65" s="11" customFormat="1">
      <c r="B140" s="144"/>
      <c r="D140" s="138" t="s">
        <v>166</v>
      </c>
      <c r="E140" s="145" t="s">
        <v>1</v>
      </c>
      <c r="F140" s="146" t="s">
        <v>186</v>
      </c>
      <c r="H140" s="147">
        <v>1</v>
      </c>
      <c r="I140" s="148"/>
      <c r="L140" s="144"/>
      <c r="M140" s="149"/>
      <c r="T140" s="150"/>
      <c r="AT140" s="145" t="s">
        <v>166</v>
      </c>
      <c r="AU140" s="145" t="s">
        <v>6</v>
      </c>
      <c r="AV140" s="11" t="s">
        <v>85</v>
      </c>
      <c r="AW140" s="11" t="s">
        <v>31</v>
      </c>
      <c r="AX140" s="11" t="s">
        <v>6</v>
      </c>
      <c r="AY140" s="145" t="s">
        <v>159</v>
      </c>
    </row>
    <row r="141" spans="2:65" s="1" customFormat="1" ht="16.5" customHeight="1">
      <c r="B141" s="122"/>
      <c r="C141" s="123" t="s">
        <v>109</v>
      </c>
      <c r="D141" s="123" t="s">
        <v>160</v>
      </c>
      <c r="E141" s="124" t="s">
        <v>2593</v>
      </c>
      <c r="F141" s="125" t="s">
        <v>2594</v>
      </c>
      <c r="G141" s="126" t="s">
        <v>997</v>
      </c>
      <c r="H141" s="127">
        <v>1</v>
      </c>
      <c r="I141" s="128"/>
      <c r="J141" s="129">
        <f>ROUND(I141*H141,0)</f>
        <v>0</v>
      </c>
      <c r="K141" s="130"/>
      <c r="L141" s="29"/>
      <c r="M141" s="131" t="s">
        <v>1</v>
      </c>
      <c r="N141" s="132" t="s">
        <v>41</v>
      </c>
      <c r="P141" s="133">
        <f>O141*H141</f>
        <v>0</v>
      </c>
      <c r="Q141" s="133">
        <v>0</v>
      </c>
      <c r="R141" s="133">
        <f>Q141*H141</f>
        <v>0</v>
      </c>
      <c r="S141" s="133">
        <v>0</v>
      </c>
      <c r="T141" s="134">
        <f>S141*H141</f>
        <v>0</v>
      </c>
      <c r="AR141" s="135" t="s">
        <v>164</v>
      </c>
      <c r="AT141" s="135" t="s">
        <v>160</v>
      </c>
      <c r="AU141" s="135" t="s">
        <v>6</v>
      </c>
      <c r="AY141" s="15" t="s">
        <v>159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5" t="s">
        <v>6</v>
      </c>
      <c r="BK141" s="136">
        <f>ROUND(I141*H141,0)</f>
        <v>0</v>
      </c>
      <c r="BL141" s="15" t="s">
        <v>164</v>
      </c>
      <c r="BM141" s="135" t="s">
        <v>2595</v>
      </c>
    </row>
    <row r="142" spans="2:65" s="11" customFormat="1">
      <c r="B142" s="144"/>
      <c r="D142" s="138" t="s">
        <v>166</v>
      </c>
      <c r="E142" s="145" t="s">
        <v>1</v>
      </c>
      <c r="F142" s="146" t="s">
        <v>186</v>
      </c>
      <c r="H142" s="147">
        <v>1</v>
      </c>
      <c r="I142" s="148"/>
      <c r="L142" s="144"/>
      <c r="M142" s="149"/>
      <c r="T142" s="150"/>
      <c r="AT142" s="145" t="s">
        <v>166</v>
      </c>
      <c r="AU142" s="145" t="s">
        <v>6</v>
      </c>
      <c r="AV142" s="11" t="s">
        <v>85</v>
      </c>
      <c r="AW142" s="11" t="s">
        <v>31</v>
      </c>
      <c r="AX142" s="11" t="s">
        <v>6</v>
      </c>
      <c r="AY142" s="145" t="s">
        <v>159</v>
      </c>
    </row>
    <row r="143" spans="2:65" s="1" customFormat="1" ht="16.5" customHeight="1">
      <c r="B143" s="122"/>
      <c r="C143" s="123" t="s">
        <v>212</v>
      </c>
      <c r="D143" s="123" t="s">
        <v>160</v>
      </c>
      <c r="E143" s="124" t="s">
        <v>2596</v>
      </c>
      <c r="F143" s="125" t="s">
        <v>2597</v>
      </c>
      <c r="G143" s="126" t="s">
        <v>529</v>
      </c>
      <c r="H143" s="127">
        <v>1</v>
      </c>
      <c r="I143" s="128"/>
      <c r="J143" s="129">
        <f>ROUND(I143*H143,0)</f>
        <v>0</v>
      </c>
      <c r="K143" s="130"/>
      <c r="L143" s="29"/>
      <c r="M143" s="131" t="s">
        <v>1</v>
      </c>
      <c r="N143" s="132" t="s">
        <v>41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164</v>
      </c>
      <c r="AT143" s="135" t="s">
        <v>160</v>
      </c>
      <c r="AU143" s="135" t="s">
        <v>6</v>
      </c>
      <c r="AY143" s="15" t="s">
        <v>159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6</v>
      </c>
      <c r="BK143" s="136">
        <f>ROUND(I143*H143,0)</f>
        <v>0</v>
      </c>
      <c r="BL143" s="15" t="s">
        <v>164</v>
      </c>
      <c r="BM143" s="135" t="s">
        <v>2598</v>
      </c>
    </row>
    <row r="144" spans="2:65" s="11" customFormat="1">
      <c r="B144" s="144"/>
      <c r="D144" s="138" t="s">
        <v>166</v>
      </c>
      <c r="E144" s="145" t="s">
        <v>1</v>
      </c>
      <c r="F144" s="146" t="s">
        <v>186</v>
      </c>
      <c r="H144" s="147">
        <v>1</v>
      </c>
      <c r="I144" s="148"/>
      <c r="L144" s="144"/>
      <c r="M144" s="149"/>
      <c r="T144" s="150"/>
      <c r="AT144" s="145" t="s">
        <v>166</v>
      </c>
      <c r="AU144" s="145" t="s">
        <v>6</v>
      </c>
      <c r="AV144" s="11" t="s">
        <v>85</v>
      </c>
      <c r="AW144" s="11" t="s">
        <v>31</v>
      </c>
      <c r="AX144" s="11" t="s">
        <v>6</v>
      </c>
      <c r="AY144" s="145" t="s">
        <v>159</v>
      </c>
    </row>
    <row r="145" spans="2:65" s="1" customFormat="1" ht="16.5" customHeight="1">
      <c r="B145" s="122"/>
      <c r="C145" s="123" t="s">
        <v>8</v>
      </c>
      <c r="D145" s="123" t="s">
        <v>160</v>
      </c>
      <c r="E145" s="124" t="s">
        <v>2599</v>
      </c>
      <c r="F145" s="125" t="s">
        <v>2600</v>
      </c>
      <c r="G145" s="126" t="s">
        <v>529</v>
      </c>
      <c r="H145" s="127">
        <v>1</v>
      </c>
      <c r="I145" s="128"/>
      <c r="J145" s="129">
        <f>ROUND(I145*H145,0)</f>
        <v>0</v>
      </c>
      <c r="K145" s="130"/>
      <c r="L145" s="29"/>
      <c r="M145" s="131" t="s">
        <v>1</v>
      </c>
      <c r="N145" s="132" t="s">
        <v>41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164</v>
      </c>
      <c r="AT145" s="135" t="s">
        <v>160</v>
      </c>
      <c r="AU145" s="135" t="s">
        <v>6</v>
      </c>
      <c r="AY145" s="15" t="s">
        <v>159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6</v>
      </c>
      <c r="BK145" s="136">
        <f>ROUND(I145*H145,0)</f>
        <v>0</v>
      </c>
      <c r="BL145" s="15" t="s">
        <v>164</v>
      </c>
      <c r="BM145" s="135" t="s">
        <v>2601</v>
      </c>
    </row>
    <row r="146" spans="2:65" s="11" customFormat="1">
      <c r="B146" s="144"/>
      <c r="D146" s="138" t="s">
        <v>166</v>
      </c>
      <c r="E146" s="145" t="s">
        <v>1</v>
      </c>
      <c r="F146" s="146" t="s">
        <v>186</v>
      </c>
      <c r="H146" s="147">
        <v>1</v>
      </c>
      <c r="I146" s="148"/>
      <c r="L146" s="144"/>
      <c r="M146" s="149"/>
      <c r="T146" s="150"/>
      <c r="AT146" s="145" t="s">
        <v>166</v>
      </c>
      <c r="AU146" s="145" t="s">
        <v>6</v>
      </c>
      <c r="AV146" s="11" t="s">
        <v>85</v>
      </c>
      <c r="AW146" s="11" t="s">
        <v>31</v>
      </c>
      <c r="AX146" s="11" t="s">
        <v>6</v>
      </c>
      <c r="AY146" s="145" t="s">
        <v>159</v>
      </c>
    </row>
    <row r="147" spans="2:65" s="1" customFormat="1" ht="16.5" customHeight="1">
      <c r="B147" s="122"/>
      <c r="C147" s="123" t="s">
        <v>219</v>
      </c>
      <c r="D147" s="123" t="s">
        <v>160</v>
      </c>
      <c r="E147" s="124" t="s">
        <v>2602</v>
      </c>
      <c r="F147" s="125" t="s">
        <v>2603</v>
      </c>
      <c r="G147" s="126" t="s">
        <v>529</v>
      </c>
      <c r="H147" s="127">
        <v>1</v>
      </c>
      <c r="I147" s="128"/>
      <c r="J147" s="129">
        <f>ROUND(I147*H147,0)</f>
        <v>0</v>
      </c>
      <c r="K147" s="130"/>
      <c r="L147" s="29"/>
      <c r="M147" s="131" t="s">
        <v>1</v>
      </c>
      <c r="N147" s="132" t="s">
        <v>41</v>
      </c>
      <c r="P147" s="133">
        <f>O147*H147</f>
        <v>0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164</v>
      </c>
      <c r="AT147" s="135" t="s">
        <v>160</v>
      </c>
      <c r="AU147" s="135" t="s">
        <v>6</v>
      </c>
      <c r="AY147" s="15" t="s">
        <v>159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5" t="s">
        <v>6</v>
      </c>
      <c r="BK147" s="136">
        <f>ROUND(I147*H147,0)</f>
        <v>0</v>
      </c>
      <c r="BL147" s="15" t="s">
        <v>164</v>
      </c>
      <c r="BM147" s="135" t="s">
        <v>2604</v>
      </c>
    </row>
    <row r="148" spans="2:65" s="11" customFormat="1">
      <c r="B148" s="144"/>
      <c r="D148" s="138" t="s">
        <v>166</v>
      </c>
      <c r="E148" s="145" t="s">
        <v>1</v>
      </c>
      <c r="F148" s="146" t="s">
        <v>186</v>
      </c>
      <c r="H148" s="147">
        <v>1</v>
      </c>
      <c r="I148" s="148"/>
      <c r="L148" s="144"/>
      <c r="M148" s="149"/>
      <c r="T148" s="150"/>
      <c r="AT148" s="145" t="s">
        <v>166</v>
      </c>
      <c r="AU148" s="145" t="s">
        <v>6</v>
      </c>
      <c r="AV148" s="11" t="s">
        <v>85</v>
      </c>
      <c r="AW148" s="11" t="s">
        <v>31</v>
      </c>
      <c r="AX148" s="11" t="s">
        <v>6</v>
      </c>
      <c r="AY148" s="145" t="s">
        <v>159</v>
      </c>
    </row>
    <row r="149" spans="2:65" s="9" customFormat="1" ht="25.9" customHeight="1">
      <c r="B149" s="112"/>
      <c r="D149" s="113" t="s">
        <v>75</v>
      </c>
      <c r="E149" s="114" t="s">
        <v>532</v>
      </c>
      <c r="F149" s="114" t="s">
        <v>2605</v>
      </c>
      <c r="I149" s="115"/>
      <c r="J149" s="116">
        <f>BK149</f>
        <v>0</v>
      </c>
      <c r="L149" s="112"/>
      <c r="M149" s="117"/>
      <c r="P149" s="118">
        <f>SUM(P150:P183)</f>
        <v>0</v>
      </c>
      <c r="R149" s="118">
        <f>SUM(R150:R183)</f>
        <v>0</v>
      </c>
      <c r="T149" s="119">
        <f>SUM(T150:T183)</f>
        <v>0</v>
      </c>
      <c r="AR149" s="113" t="s">
        <v>6</v>
      </c>
      <c r="AT149" s="120" t="s">
        <v>75</v>
      </c>
      <c r="AU149" s="120" t="s">
        <v>76</v>
      </c>
      <c r="AY149" s="113" t="s">
        <v>159</v>
      </c>
      <c r="BK149" s="121">
        <f>SUM(BK150:BK183)</f>
        <v>0</v>
      </c>
    </row>
    <row r="150" spans="2:65" s="1" customFormat="1" ht="24.2" customHeight="1">
      <c r="B150" s="122"/>
      <c r="C150" s="123" t="s">
        <v>223</v>
      </c>
      <c r="D150" s="123" t="s">
        <v>160</v>
      </c>
      <c r="E150" s="124" t="s">
        <v>2606</v>
      </c>
      <c r="F150" s="125" t="s">
        <v>2607</v>
      </c>
      <c r="G150" s="126" t="s">
        <v>163</v>
      </c>
      <c r="H150" s="127">
        <v>1</v>
      </c>
      <c r="I150" s="128"/>
      <c r="J150" s="129">
        <f>ROUND(I150*H150,0)</f>
        <v>0</v>
      </c>
      <c r="K150" s="130"/>
      <c r="L150" s="29"/>
      <c r="M150" s="131" t="s">
        <v>1</v>
      </c>
      <c r="N150" s="132" t="s">
        <v>41</v>
      </c>
      <c r="P150" s="133">
        <f>O150*H150</f>
        <v>0</v>
      </c>
      <c r="Q150" s="133">
        <v>0</v>
      </c>
      <c r="R150" s="133">
        <f>Q150*H150</f>
        <v>0</v>
      </c>
      <c r="S150" s="133">
        <v>0</v>
      </c>
      <c r="T150" s="134">
        <f>S150*H150</f>
        <v>0</v>
      </c>
      <c r="AR150" s="135" t="s">
        <v>164</v>
      </c>
      <c r="AT150" s="135" t="s">
        <v>160</v>
      </c>
      <c r="AU150" s="135" t="s">
        <v>6</v>
      </c>
      <c r="AY150" s="15" t="s">
        <v>159</v>
      </c>
      <c r="BE150" s="136">
        <f>IF(N150="základní",J150,0)</f>
        <v>0</v>
      </c>
      <c r="BF150" s="136">
        <f>IF(N150="snížená",J150,0)</f>
        <v>0</v>
      </c>
      <c r="BG150" s="136">
        <f>IF(N150="zákl. přenesená",J150,0)</f>
        <v>0</v>
      </c>
      <c r="BH150" s="136">
        <f>IF(N150="sníž. přenesená",J150,0)</f>
        <v>0</v>
      </c>
      <c r="BI150" s="136">
        <f>IF(N150="nulová",J150,0)</f>
        <v>0</v>
      </c>
      <c r="BJ150" s="15" t="s">
        <v>6</v>
      </c>
      <c r="BK150" s="136">
        <f>ROUND(I150*H150,0)</f>
        <v>0</v>
      </c>
      <c r="BL150" s="15" t="s">
        <v>164</v>
      </c>
      <c r="BM150" s="135" t="s">
        <v>2608</v>
      </c>
    </row>
    <row r="151" spans="2:65" s="11" customFormat="1">
      <c r="B151" s="144"/>
      <c r="D151" s="138" t="s">
        <v>166</v>
      </c>
      <c r="E151" s="145" t="s">
        <v>1</v>
      </c>
      <c r="F151" s="146" t="s">
        <v>186</v>
      </c>
      <c r="H151" s="147">
        <v>1</v>
      </c>
      <c r="I151" s="148"/>
      <c r="L151" s="144"/>
      <c r="M151" s="149"/>
      <c r="T151" s="150"/>
      <c r="AT151" s="145" t="s">
        <v>166</v>
      </c>
      <c r="AU151" s="145" t="s">
        <v>6</v>
      </c>
      <c r="AV151" s="11" t="s">
        <v>85</v>
      </c>
      <c r="AW151" s="11" t="s">
        <v>31</v>
      </c>
      <c r="AX151" s="11" t="s">
        <v>6</v>
      </c>
      <c r="AY151" s="145" t="s">
        <v>159</v>
      </c>
    </row>
    <row r="152" spans="2:65" s="1" customFormat="1" ht="24.2" customHeight="1">
      <c r="B152" s="122"/>
      <c r="C152" s="123" t="s">
        <v>227</v>
      </c>
      <c r="D152" s="123" t="s">
        <v>160</v>
      </c>
      <c r="E152" s="124" t="s">
        <v>2609</v>
      </c>
      <c r="F152" s="125" t="s">
        <v>2610</v>
      </c>
      <c r="G152" s="126" t="s">
        <v>163</v>
      </c>
      <c r="H152" s="127">
        <v>2</v>
      </c>
      <c r="I152" s="128"/>
      <c r="J152" s="129">
        <f>ROUND(I152*H152,0)</f>
        <v>0</v>
      </c>
      <c r="K152" s="130"/>
      <c r="L152" s="29"/>
      <c r="M152" s="131" t="s">
        <v>1</v>
      </c>
      <c r="N152" s="132" t="s">
        <v>41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164</v>
      </c>
      <c r="AT152" s="135" t="s">
        <v>160</v>
      </c>
      <c r="AU152" s="135" t="s">
        <v>6</v>
      </c>
      <c r="AY152" s="15" t="s">
        <v>159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5" t="s">
        <v>6</v>
      </c>
      <c r="BK152" s="136">
        <f>ROUND(I152*H152,0)</f>
        <v>0</v>
      </c>
      <c r="BL152" s="15" t="s">
        <v>164</v>
      </c>
      <c r="BM152" s="135" t="s">
        <v>2611</v>
      </c>
    </row>
    <row r="153" spans="2:65" s="11" customFormat="1">
      <c r="B153" s="144"/>
      <c r="D153" s="138" t="s">
        <v>166</v>
      </c>
      <c r="E153" s="145" t="s">
        <v>1</v>
      </c>
      <c r="F153" s="146" t="s">
        <v>208</v>
      </c>
      <c r="H153" s="147">
        <v>2</v>
      </c>
      <c r="I153" s="148"/>
      <c r="L153" s="144"/>
      <c r="M153" s="149"/>
      <c r="T153" s="150"/>
      <c r="AT153" s="145" t="s">
        <v>166</v>
      </c>
      <c r="AU153" s="145" t="s">
        <v>6</v>
      </c>
      <c r="AV153" s="11" t="s">
        <v>85</v>
      </c>
      <c r="AW153" s="11" t="s">
        <v>31</v>
      </c>
      <c r="AX153" s="11" t="s">
        <v>6</v>
      </c>
      <c r="AY153" s="145" t="s">
        <v>159</v>
      </c>
    </row>
    <row r="154" spans="2:65" s="1" customFormat="1" ht="24.2" customHeight="1">
      <c r="B154" s="122"/>
      <c r="C154" s="123" t="s">
        <v>233</v>
      </c>
      <c r="D154" s="123" t="s">
        <v>160</v>
      </c>
      <c r="E154" s="124" t="s">
        <v>2612</v>
      </c>
      <c r="F154" s="125" t="s">
        <v>2613</v>
      </c>
      <c r="G154" s="126" t="s">
        <v>163</v>
      </c>
      <c r="H154" s="127">
        <v>3</v>
      </c>
      <c r="I154" s="128"/>
      <c r="J154" s="129">
        <f>ROUND(I154*H154,0)</f>
        <v>0</v>
      </c>
      <c r="K154" s="130"/>
      <c r="L154" s="29"/>
      <c r="M154" s="131" t="s">
        <v>1</v>
      </c>
      <c r="N154" s="132" t="s">
        <v>41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164</v>
      </c>
      <c r="AT154" s="135" t="s">
        <v>160</v>
      </c>
      <c r="AU154" s="135" t="s">
        <v>6</v>
      </c>
      <c r="AY154" s="15" t="s">
        <v>159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5" t="s">
        <v>6</v>
      </c>
      <c r="BK154" s="136">
        <f>ROUND(I154*H154,0)</f>
        <v>0</v>
      </c>
      <c r="BL154" s="15" t="s">
        <v>164</v>
      </c>
      <c r="BM154" s="135" t="s">
        <v>2614</v>
      </c>
    </row>
    <row r="155" spans="2:65" s="11" customFormat="1">
      <c r="B155" s="144"/>
      <c r="D155" s="138" t="s">
        <v>166</v>
      </c>
      <c r="E155" s="145" t="s">
        <v>1</v>
      </c>
      <c r="F155" s="146" t="s">
        <v>258</v>
      </c>
      <c r="H155" s="147">
        <v>3</v>
      </c>
      <c r="I155" s="148"/>
      <c r="L155" s="144"/>
      <c r="M155" s="149"/>
      <c r="T155" s="150"/>
      <c r="AT155" s="145" t="s">
        <v>166</v>
      </c>
      <c r="AU155" s="145" t="s">
        <v>6</v>
      </c>
      <c r="AV155" s="11" t="s">
        <v>85</v>
      </c>
      <c r="AW155" s="11" t="s">
        <v>31</v>
      </c>
      <c r="AX155" s="11" t="s">
        <v>6</v>
      </c>
      <c r="AY155" s="145" t="s">
        <v>159</v>
      </c>
    </row>
    <row r="156" spans="2:65" s="1" customFormat="1" ht="16.5" customHeight="1">
      <c r="B156" s="122"/>
      <c r="C156" s="123" t="s">
        <v>240</v>
      </c>
      <c r="D156" s="123" t="s">
        <v>160</v>
      </c>
      <c r="E156" s="124" t="s">
        <v>2615</v>
      </c>
      <c r="F156" s="125" t="s">
        <v>2616</v>
      </c>
      <c r="G156" s="126" t="s">
        <v>163</v>
      </c>
      <c r="H156" s="127">
        <v>1</v>
      </c>
      <c r="I156" s="128"/>
      <c r="J156" s="129">
        <f>ROUND(I156*H156,0)</f>
        <v>0</v>
      </c>
      <c r="K156" s="130"/>
      <c r="L156" s="29"/>
      <c r="M156" s="131" t="s">
        <v>1</v>
      </c>
      <c r="N156" s="132" t="s">
        <v>41</v>
      </c>
      <c r="P156" s="133">
        <f>O156*H156</f>
        <v>0</v>
      </c>
      <c r="Q156" s="133">
        <v>0</v>
      </c>
      <c r="R156" s="133">
        <f>Q156*H156</f>
        <v>0</v>
      </c>
      <c r="S156" s="133">
        <v>0</v>
      </c>
      <c r="T156" s="134">
        <f>S156*H156</f>
        <v>0</v>
      </c>
      <c r="AR156" s="135" t="s">
        <v>164</v>
      </c>
      <c r="AT156" s="135" t="s">
        <v>160</v>
      </c>
      <c r="AU156" s="135" t="s">
        <v>6</v>
      </c>
      <c r="AY156" s="15" t="s">
        <v>159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5" t="s">
        <v>6</v>
      </c>
      <c r="BK156" s="136">
        <f>ROUND(I156*H156,0)</f>
        <v>0</v>
      </c>
      <c r="BL156" s="15" t="s">
        <v>164</v>
      </c>
      <c r="BM156" s="135" t="s">
        <v>2617</v>
      </c>
    </row>
    <row r="157" spans="2:65" s="11" customFormat="1">
      <c r="B157" s="144"/>
      <c r="D157" s="138" t="s">
        <v>166</v>
      </c>
      <c r="E157" s="145" t="s">
        <v>1</v>
      </c>
      <c r="F157" s="146" t="s">
        <v>186</v>
      </c>
      <c r="H157" s="147">
        <v>1</v>
      </c>
      <c r="I157" s="148"/>
      <c r="L157" s="144"/>
      <c r="M157" s="149"/>
      <c r="T157" s="150"/>
      <c r="AT157" s="145" t="s">
        <v>166</v>
      </c>
      <c r="AU157" s="145" t="s">
        <v>6</v>
      </c>
      <c r="AV157" s="11" t="s">
        <v>85</v>
      </c>
      <c r="AW157" s="11" t="s">
        <v>31</v>
      </c>
      <c r="AX157" s="11" t="s">
        <v>6</v>
      </c>
      <c r="AY157" s="145" t="s">
        <v>159</v>
      </c>
    </row>
    <row r="158" spans="2:65" s="1" customFormat="1" ht="16.5" customHeight="1">
      <c r="B158" s="122"/>
      <c r="C158" s="123" t="s">
        <v>244</v>
      </c>
      <c r="D158" s="123" t="s">
        <v>160</v>
      </c>
      <c r="E158" s="124" t="s">
        <v>2618</v>
      </c>
      <c r="F158" s="125" t="s">
        <v>2619</v>
      </c>
      <c r="G158" s="126" t="s">
        <v>163</v>
      </c>
      <c r="H158" s="127">
        <v>1</v>
      </c>
      <c r="I158" s="128"/>
      <c r="J158" s="129">
        <f>ROUND(I158*H158,0)</f>
        <v>0</v>
      </c>
      <c r="K158" s="130"/>
      <c r="L158" s="29"/>
      <c r="M158" s="131" t="s">
        <v>1</v>
      </c>
      <c r="N158" s="132" t="s">
        <v>41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164</v>
      </c>
      <c r="AT158" s="135" t="s">
        <v>160</v>
      </c>
      <c r="AU158" s="135" t="s">
        <v>6</v>
      </c>
      <c r="AY158" s="15" t="s">
        <v>159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5" t="s">
        <v>6</v>
      </c>
      <c r="BK158" s="136">
        <f>ROUND(I158*H158,0)</f>
        <v>0</v>
      </c>
      <c r="BL158" s="15" t="s">
        <v>164</v>
      </c>
      <c r="BM158" s="135" t="s">
        <v>2620</v>
      </c>
    </row>
    <row r="159" spans="2:65" s="11" customFormat="1">
      <c r="B159" s="144"/>
      <c r="D159" s="138" t="s">
        <v>166</v>
      </c>
      <c r="E159" s="145" t="s">
        <v>1</v>
      </c>
      <c r="F159" s="146" t="s">
        <v>186</v>
      </c>
      <c r="H159" s="147">
        <v>1</v>
      </c>
      <c r="I159" s="148"/>
      <c r="L159" s="144"/>
      <c r="M159" s="149"/>
      <c r="T159" s="150"/>
      <c r="AT159" s="145" t="s">
        <v>166</v>
      </c>
      <c r="AU159" s="145" t="s">
        <v>6</v>
      </c>
      <c r="AV159" s="11" t="s">
        <v>85</v>
      </c>
      <c r="AW159" s="11" t="s">
        <v>31</v>
      </c>
      <c r="AX159" s="11" t="s">
        <v>6</v>
      </c>
      <c r="AY159" s="145" t="s">
        <v>159</v>
      </c>
    </row>
    <row r="160" spans="2:65" s="1" customFormat="1" ht="16.5" customHeight="1">
      <c r="B160" s="122"/>
      <c r="C160" s="123" t="s">
        <v>249</v>
      </c>
      <c r="D160" s="123" t="s">
        <v>160</v>
      </c>
      <c r="E160" s="124" t="s">
        <v>2621</v>
      </c>
      <c r="F160" s="125" t="s">
        <v>2622</v>
      </c>
      <c r="G160" s="126" t="s">
        <v>163</v>
      </c>
      <c r="H160" s="127">
        <v>1</v>
      </c>
      <c r="I160" s="128"/>
      <c r="J160" s="129">
        <f>ROUND(I160*H160,0)</f>
        <v>0</v>
      </c>
      <c r="K160" s="130"/>
      <c r="L160" s="29"/>
      <c r="M160" s="131" t="s">
        <v>1</v>
      </c>
      <c r="N160" s="132" t="s">
        <v>41</v>
      </c>
      <c r="P160" s="133">
        <f>O160*H160</f>
        <v>0</v>
      </c>
      <c r="Q160" s="133">
        <v>0</v>
      </c>
      <c r="R160" s="133">
        <f>Q160*H160</f>
        <v>0</v>
      </c>
      <c r="S160" s="133">
        <v>0</v>
      </c>
      <c r="T160" s="134">
        <f>S160*H160</f>
        <v>0</v>
      </c>
      <c r="AR160" s="135" t="s">
        <v>164</v>
      </c>
      <c r="AT160" s="135" t="s">
        <v>160</v>
      </c>
      <c r="AU160" s="135" t="s">
        <v>6</v>
      </c>
      <c r="AY160" s="15" t="s">
        <v>159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5" t="s">
        <v>6</v>
      </c>
      <c r="BK160" s="136">
        <f>ROUND(I160*H160,0)</f>
        <v>0</v>
      </c>
      <c r="BL160" s="15" t="s">
        <v>164</v>
      </c>
      <c r="BM160" s="135" t="s">
        <v>2623</v>
      </c>
    </row>
    <row r="161" spans="2:65" s="11" customFormat="1">
      <c r="B161" s="144"/>
      <c r="D161" s="138" t="s">
        <v>166</v>
      </c>
      <c r="E161" s="145" t="s">
        <v>1</v>
      </c>
      <c r="F161" s="146" t="s">
        <v>186</v>
      </c>
      <c r="H161" s="147">
        <v>1</v>
      </c>
      <c r="I161" s="148"/>
      <c r="L161" s="144"/>
      <c r="M161" s="149"/>
      <c r="T161" s="150"/>
      <c r="AT161" s="145" t="s">
        <v>166</v>
      </c>
      <c r="AU161" s="145" t="s">
        <v>6</v>
      </c>
      <c r="AV161" s="11" t="s">
        <v>85</v>
      </c>
      <c r="AW161" s="11" t="s">
        <v>31</v>
      </c>
      <c r="AX161" s="11" t="s">
        <v>6</v>
      </c>
      <c r="AY161" s="145" t="s">
        <v>159</v>
      </c>
    </row>
    <row r="162" spans="2:65" s="1" customFormat="1" ht="16.5" customHeight="1">
      <c r="B162" s="122"/>
      <c r="C162" s="123" t="s">
        <v>254</v>
      </c>
      <c r="D162" s="123" t="s">
        <v>160</v>
      </c>
      <c r="E162" s="124" t="s">
        <v>2624</v>
      </c>
      <c r="F162" s="125" t="s">
        <v>2625</v>
      </c>
      <c r="G162" s="126" t="s">
        <v>163</v>
      </c>
      <c r="H162" s="127">
        <v>1</v>
      </c>
      <c r="I162" s="128"/>
      <c r="J162" s="129">
        <f>ROUND(I162*H162,0)</f>
        <v>0</v>
      </c>
      <c r="K162" s="130"/>
      <c r="L162" s="29"/>
      <c r="M162" s="131" t="s">
        <v>1</v>
      </c>
      <c r="N162" s="132" t="s">
        <v>41</v>
      </c>
      <c r="P162" s="133">
        <f>O162*H162</f>
        <v>0</v>
      </c>
      <c r="Q162" s="133">
        <v>0</v>
      </c>
      <c r="R162" s="133">
        <f>Q162*H162</f>
        <v>0</v>
      </c>
      <c r="S162" s="133">
        <v>0</v>
      </c>
      <c r="T162" s="134">
        <f>S162*H162</f>
        <v>0</v>
      </c>
      <c r="AR162" s="135" t="s">
        <v>164</v>
      </c>
      <c r="AT162" s="135" t="s">
        <v>160</v>
      </c>
      <c r="AU162" s="135" t="s">
        <v>6</v>
      </c>
      <c r="AY162" s="15" t="s">
        <v>159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5" t="s">
        <v>6</v>
      </c>
      <c r="BK162" s="136">
        <f>ROUND(I162*H162,0)</f>
        <v>0</v>
      </c>
      <c r="BL162" s="15" t="s">
        <v>164</v>
      </c>
      <c r="BM162" s="135" t="s">
        <v>2626</v>
      </c>
    </row>
    <row r="163" spans="2:65" s="11" customFormat="1">
      <c r="B163" s="144"/>
      <c r="D163" s="138" t="s">
        <v>166</v>
      </c>
      <c r="E163" s="145" t="s">
        <v>1</v>
      </c>
      <c r="F163" s="146" t="s">
        <v>186</v>
      </c>
      <c r="H163" s="147">
        <v>1</v>
      </c>
      <c r="I163" s="148"/>
      <c r="L163" s="144"/>
      <c r="M163" s="149"/>
      <c r="T163" s="150"/>
      <c r="AT163" s="145" t="s">
        <v>166</v>
      </c>
      <c r="AU163" s="145" t="s">
        <v>6</v>
      </c>
      <c r="AV163" s="11" t="s">
        <v>85</v>
      </c>
      <c r="AW163" s="11" t="s">
        <v>31</v>
      </c>
      <c r="AX163" s="11" t="s">
        <v>6</v>
      </c>
      <c r="AY163" s="145" t="s">
        <v>159</v>
      </c>
    </row>
    <row r="164" spans="2:65" s="1" customFormat="1" ht="16.5" customHeight="1">
      <c r="B164" s="122"/>
      <c r="C164" s="123" t="s">
        <v>7</v>
      </c>
      <c r="D164" s="123" t="s">
        <v>160</v>
      </c>
      <c r="E164" s="124" t="s">
        <v>2627</v>
      </c>
      <c r="F164" s="125" t="s">
        <v>2628</v>
      </c>
      <c r="G164" s="126" t="s">
        <v>163</v>
      </c>
      <c r="H164" s="127">
        <v>3</v>
      </c>
      <c r="I164" s="128"/>
      <c r="J164" s="129">
        <f>ROUND(I164*H164,0)</f>
        <v>0</v>
      </c>
      <c r="K164" s="130"/>
      <c r="L164" s="29"/>
      <c r="M164" s="131" t="s">
        <v>1</v>
      </c>
      <c r="N164" s="132" t="s">
        <v>41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164</v>
      </c>
      <c r="AT164" s="135" t="s">
        <v>160</v>
      </c>
      <c r="AU164" s="135" t="s">
        <v>6</v>
      </c>
      <c r="AY164" s="15" t="s">
        <v>159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5" t="s">
        <v>6</v>
      </c>
      <c r="BK164" s="136">
        <f>ROUND(I164*H164,0)</f>
        <v>0</v>
      </c>
      <c r="BL164" s="15" t="s">
        <v>164</v>
      </c>
      <c r="BM164" s="135" t="s">
        <v>2629</v>
      </c>
    </row>
    <row r="165" spans="2:65" s="11" customFormat="1">
      <c r="B165" s="144"/>
      <c r="D165" s="138" t="s">
        <v>166</v>
      </c>
      <c r="E165" s="145" t="s">
        <v>1</v>
      </c>
      <c r="F165" s="146" t="s">
        <v>258</v>
      </c>
      <c r="H165" s="147">
        <v>3</v>
      </c>
      <c r="I165" s="148"/>
      <c r="L165" s="144"/>
      <c r="M165" s="149"/>
      <c r="T165" s="150"/>
      <c r="AT165" s="145" t="s">
        <v>166</v>
      </c>
      <c r="AU165" s="145" t="s">
        <v>6</v>
      </c>
      <c r="AV165" s="11" t="s">
        <v>85</v>
      </c>
      <c r="AW165" s="11" t="s">
        <v>31</v>
      </c>
      <c r="AX165" s="11" t="s">
        <v>6</v>
      </c>
      <c r="AY165" s="145" t="s">
        <v>159</v>
      </c>
    </row>
    <row r="166" spans="2:65" s="1" customFormat="1" ht="16.5" customHeight="1">
      <c r="B166" s="122"/>
      <c r="C166" s="123" t="s">
        <v>263</v>
      </c>
      <c r="D166" s="123" t="s">
        <v>160</v>
      </c>
      <c r="E166" s="124" t="s">
        <v>2630</v>
      </c>
      <c r="F166" s="125" t="s">
        <v>2631</v>
      </c>
      <c r="G166" s="126" t="s">
        <v>163</v>
      </c>
      <c r="H166" s="127">
        <v>1</v>
      </c>
      <c r="I166" s="128"/>
      <c r="J166" s="129">
        <f>ROUND(I166*H166,0)</f>
        <v>0</v>
      </c>
      <c r="K166" s="130"/>
      <c r="L166" s="29"/>
      <c r="M166" s="131" t="s">
        <v>1</v>
      </c>
      <c r="N166" s="132" t="s">
        <v>41</v>
      </c>
      <c r="P166" s="133">
        <f>O166*H166</f>
        <v>0</v>
      </c>
      <c r="Q166" s="133">
        <v>0</v>
      </c>
      <c r="R166" s="133">
        <f>Q166*H166</f>
        <v>0</v>
      </c>
      <c r="S166" s="133">
        <v>0</v>
      </c>
      <c r="T166" s="134">
        <f>S166*H166</f>
        <v>0</v>
      </c>
      <c r="AR166" s="135" t="s">
        <v>164</v>
      </c>
      <c r="AT166" s="135" t="s">
        <v>160</v>
      </c>
      <c r="AU166" s="135" t="s">
        <v>6</v>
      </c>
      <c r="AY166" s="15" t="s">
        <v>159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5" t="s">
        <v>6</v>
      </c>
      <c r="BK166" s="136">
        <f>ROUND(I166*H166,0)</f>
        <v>0</v>
      </c>
      <c r="BL166" s="15" t="s">
        <v>164</v>
      </c>
      <c r="BM166" s="135" t="s">
        <v>2632</v>
      </c>
    </row>
    <row r="167" spans="2:65" s="11" customFormat="1">
      <c r="B167" s="144"/>
      <c r="D167" s="138" t="s">
        <v>166</v>
      </c>
      <c r="E167" s="145" t="s">
        <v>1</v>
      </c>
      <c r="F167" s="146" t="s">
        <v>186</v>
      </c>
      <c r="H167" s="147">
        <v>1</v>
      </c>
      <c r="I167" s="148"/>
      <c r="L167" s="144"/>
      <c r="M167" s="149"/>
      <c r="T167" s="150"/>
      <c r="AT167" s="145" t="s">
        <v>166</v>
      </c>
      <c r="AU167" s="145" t="s">
        <v>6</v>
      </c>
      <c r="AV167" s="11" t="s">
        <v>85</v>
      </c>
      <c r="AW167" s="11" t="s">
        <v>31</v>
      </c>
      <c r="AX167" s="11" t="s">
        <v>6</v>
      </c>
      <c r="AY167" s="145" t="s">
        <v>159</v>
      </c>
    </row>
    <row r="168" spans="2:65" s="1" customFormat="1" ht="16.5" customHeight="1">
      <c r="B168" s="122"/>
      <c r="C168" s="123" t="s">
        <v>268</v>
      </c>
      <c r="D168" s="123" t="s">
        <v>160</v>
      </c>
      <c r="E168" s="124" t="s">
        <v>2633</v>
      </c>
      <c r="F168" s="125" t="s">
        <v>2634</v>
      </c>
      <c r="G168" s="126" t="s">
        <v>163</v>
      </c>
      <c r="H168" s="127">
        <v>2</v>
      </c>
      <c r="I168" s="128"/>
      <c r="J168" s="129">
        <f>ROUND(I168*H168,0)</f>
        <v>0</v>
      </c>
      <c r="K168" s="130"/>
      <c r="L168" s="29"/>
      <c r="M168" s="131" t="s">
        <v>1</v>
      </c>
      <c r="N168" s="132" t="s">
        <v>41</v>
      </c>
      <c r="P168" s="133">
        <f>O168*H168</f>
        <v>0</v>
      </c>
      <c r="Q168" s="133">
        <v>0</v>
      </c>
      <c r="R168" s="133">
        <f>Q168*H168</f>
        <v>0</v>
      </c>
      <c r="S168" s="133">
        <v>0</v>
      </c>
      <c r="T168" s="134">
        <f>S168*H168</f>
        <v>0</v>
      </c>
      <c r="AR168" s="135" t="s">
        <v>164</v>
      </c>
      <c r="AT168" s="135" t="s">
        <v>160</v>
      </c>
      <c r="AU168" s="135" t="s">
        <v>6</v>
      </c>
      <c r="AY168" s="15" t="s">
        <v>159</v>
      </c>
      <c r="BE168" s="136">
        <f>IF(N168="základní",J168,0)</f>
        <v>0</v>
      </c>
      <c r="BF168" s="136">
        <f>IF(N168="snížená",J168,0)</f>
        <v>0</v>
      </c>
      <c r="BG168" s="136">
        <f>IF(N168="zákl. přenesená",J168,0)</f>
        <v>0</v>
      </c>
      <c r="BH168" s="136">
        <f>IF(N168="sníž. přenesená",J168,0)</f>
        <v>0</v>
      </c>
      <c r="BI168" s="136">
        <f>IF(N168="nulová",J168,0)</f>
        <v>0</v>
      </c>
      <c r="BJ168" s="15" t="s">
        <v>6</v>
      </c>
      <c r="BK168" s="136">
        <f>ROUND(I168*H168,0)</f>
        <v>0</v>
      </c>
      <c r="BL168" s="15" t="s">
        <v>164</v>
      </c>
      <c r="BM168" s="135" t="s">
        <v>2635</v>
      </c>
    </row>
    <row r="169" spans="2:65" s="11" customFormat="1">
      <c r="B169" s="144"/>
      <c r="D169" s="138" t="s">
        <v>166</v>
      </c>
      <c r="E169" s="145" t="s">
        <v>1</v>
      </c>
      <c r="F169" s="146" t="s">
        <v>208</v>
      </c>
      <c r="H169" s="147">
        <v>2</v>
      </c>
      <c r="I169" s="148"/>
      <c r="L169" s="144"/>
      <c r="M169" s="149"/>
      <c r="T169" s="150"/>
      <c r="AT169" s="145" t="s">
        <v>166</v>
      </c>
      <c r="AU169" s="145" t="s">
        <v>6</v>
      </c>
      <c r="AV169" s="11" t="s">
        <v>85</v>
      </c>
      <c r="AW169" s="11" t="s">
        <v>31</v>
      </c>
      <c r="AX169" s="11" t="s">
        <v>6</v>
      </c>
      <c r="AY169" s="145" t="s">
        <v>159</v>
      </c>
    </row>
    <row r="170" spans="2:65" s="1" customFormat="1" ht="16.5" customHeight="1">
      <c r="B170" s="122"/>
      <c r="C170" s="123" t="s">
        <v>272</v>
      </c>
      <c r="D170" s="123" t="s">
        <v>160</v>
      </c>
      <c r="E170" s="124" t="s">
        <v>2636</v>
      </c>
      <c r="F170" s="125" t="s">
        <v>2637</v>
      </c>
      <c r="G170" s="126" t="s">
        <v>163</v>
      </c>
      <c r="H170" s="127">
        <v>1</v>
      </c>
      <c r="I170" s="128"/>
      <c r="J170" s="129">
        <f>ROUND(I170*H170,0)</f>
        <v>0</v>
      </c>
      <c r="K170" s="130"/>
      <c r="L170" s="29"/>
      <c r="M170" s="131" t="s">
        <v>1</v>
      </c>
      <c r="N170" s="132" t="s">
        <v>41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164</v>
      </c>
      <c r="AT170" s="135" t="s">
        <v>160</v>
      </c>
      <c r="AU170" s="135" t="s">
        <v>6</v>
      </c>
      <c r="AY170" s="15" t="s">
        <v>159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5" t="s">
        <v>6</v>
      </c>
      <c r="BK170" s="136">
        <f>ROUND(I170*H170,0)</f>
        <v>0</v>
      </c>
      <c r="BL170" s="15" t="s">
        <v>164</v>
      </c>
      <c r="BM170" s="135" t="s">
        <v>2638</v>
      </c>
    </row>
    <row r="171" spans="2:65" s="11" customFormat="1">
      <c r="B171" s="144"/>
      <c r="D171" s="138" t="s">
        <v>166</v>
      </c>
      <c r="E171" s="145" t="s">
        <v>1</v>
      </c>
      <c r="F171" s="146" t="s">
        <v>186</v>
      </c>
      <c r="H171" s="147">
        <v>1</v>
      </c>
      <c r="I171" s="148"/>
      <c r="L171" s="144"/>
      <c r="M171" s="149"/>
      <c r="T171" s="150"/>
      <c r="AT171" s="145" t="s">
        <v>166</v>
      </c>
      <c r="AU171" s="145" t="s">
        <v>6</v>
      </c>
      <c r="AV171" s="11" t="s">
        <v>85</v>
      </c>
      <c r="AW171" s="11" t="s">
        <v>31</v>
      </c>
      <c r="AX171" s="11" t="s">
        <v>6</v>
      </c>
      <c r="AY171" s="145" t="s">
        <v>159</v>
      </c>
    </row>
    <row r="172" spans="2:65" s="1" customFormat="1" ht="16.5" customHeight="1">
      <c r="B172" s="122"/>
      <c r="C172" s="123" t="s">
        <v>276</v>
      </c>
      <c r="D172" s="123" t="s">
        <v>160</v>
      </c>
      <c r="E172" s="124" t="s">
        <v>2639</v>
      </c>
      <c r="F172" s="125" t="s">
        <v>2640</v>
      </c>
      <c r="G172" s="126" t="s">
        <v>163</v>
      </c>
      <c r="H172" s="127">
        <v>1</v>
      </c>
      <c r="I172" s="128"/>
      <c r="J172" s="129">
        <f>ROUND(I172*H172,0)</f>
        <v>0</v>
      </c>
      <c r="K172" s="130"/>
      <c r="L172" s="29"/>
      <c r="M172" s="131" t="s">
        <v>1</v>
      </c>
      <c r="N172" s="132" t="s">
        <v>41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164</v>
      </c>
      <c r="AT172" s="135" t="s">
        <v>160</v>
      </c>
      <c r="AU172" s="135" t="s">
        <v>6</v>
      </c>
      <c r="AY172" s="15" t="s">
        <v>159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5" t="s">
        <v>6</v>
      </c>
      <c r="BK172" s="136">
        <f>ROUND(I172*H172,0)</f>
        <v>0</v>
      </c>
      <c r="BL172" s="15" t="s">
        <v>164</v>
      </c>
      <c r="BM172" s="135" t="s">
        <v>2641</v>
      </c>
    </row>
    <row r="173" spans="2:65" s="11" customFormat="1">
      <c r="B173" s="144"/>
      <c r="D173" s="138" t="s">
        <v>166</v>
      </c>
      <c r="E173" s="145" t="s">
        <v>1</v>
      </c>
      <c r="F173" s="146" t="s">
        <v>186</v>
      </c>
      <c r="H173" s="147">
        <v>1</v>
      </c>
      <c r="I173" s="148"/>
      <c r="L173" s="144"/>
      <c r="M173" s="149"/>
      <c r="T173" s="150"/>
      <c r="AT173" s="145" t="s">
        <v>166</v>
      </c>
      <c r="AU173" s="145" t="s">
        <v>6</v>
      </c>
      <c r="AV173" s="11" t="s">
        <v>85</v>
      </c>
      <c r="AW173" s="11" t="s">
        <v>31</v>
      </c>
      <c r="AX173" s="11" t="s">
        <v>6</v>
      </c>
      <c r="AY173" s="145" t="s">
        <v>159</v>
      </c>
    </row>
    <row r="174" spans="2:65" s="1" customFormat="1" ht="16.5" customHeight="1">
      <c r="B174" s="122"/>
      <c r="C174" s="123" t="s">
        <v>280</v>
      </c>
      <c r="D174" s="123" t="s">
        <v>160</v>
      </c>
      <c r="E174" s="124" t="s">
        <v>2642</v>
      </c>
      <c r="F174" s="125" t="s">
        <v>2643</v>
      </c>
      <c r="G174" s="126" t="s">
        <v>163</v>
      </c>
      <c r="H174" s="127">
        <v>1</v>
      </c>
      <c r="I174" s="128"/>
      <c r="J174" s="129">
        <f>ROUND(I174*H174,0)</f>
        <v>0</v>
      </c>
      <c r="K174" s="130"/>
      <c r="L174" s="29"/>
      <c r="M174" s="131" t="s">
        <v>1</v>
      </c>
      <c r="N174" s="132" t="s">
        <v>41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164</v>
      </c>
      <c r="AT174" s="135" t="s">
        <v>160</v>
      </c>
      <c r="AU174" s="135" t="s">
        <v>6</v>
      </c>
      <c r="AY174" s="15" t="s">
        <v>159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5" t="s">
        <v>6</v>
      </c>
      <c r="BK174" s="136">
        <f>ROUND(I174*H174,0)</f>
        <v>0</v>
      </c>
      <c r="BL174" s="15" t="s">
        <v>164</v>
      </c>
      <c r="BM174" s="135" t="s">
        <v>2644</v>
      </c>
    </row>
    <row r="175" spans="2:65" s="11" customFormat="1">
      <c r="B175" s="144"/>
      <c r="D175" s="138" t="s">
        <v>166</v>
      </c>
      <c r="E175" s="145" t="s">
        <v>1</v>
      </c>
      <c r="F175" s="146" t="s">
        <v>186</v>
      </c>
      <c r="H175" s="147">
        <v>1</v>
      </c>
      <c r="I175" s="148"/>
      <c r="L175" s="144"/>
      <c r="M175" s="149"/>
      <c r="T175" s="150"/>
      <c r="AT175" s="145" t="s">
        <v>166</v>
      </c>
      <c r="AU175" s="145" t="s">
        <v>6</v>
      </c>
      <c r="AV175" s="11" t="s">
        <v>85</v>
      </c>
      <c r="AW175" s="11" t="s">
        <v>31</v>
      </c>
      <c r="AX175" s="11" t="s">
        <v>6</v>
      </c>
      <c r="AY175" s="145" t="s">
        <v>159</v>
      </c>
    </row>
    <row r="176" spans="2:65" s="1" customFormat="1" ht="16.5" customHeight="1">
      <c r="B176" s="122"/>
      <c r="C176" s="123" t="s">
        <v>284</v>
      </c>
      <c r="D176" s="123" t="s">
        <v>160</v>
      </c>
      <c r="E176" s="124" t="s">
        <v>2645</v>
      </c>
      <c r="F176" s="125" t="s">
        <v>2646</v>
      </c>
      <c r="G176" s="126" t="s">
        <v>163</v>
      </c>
      <c r="H176" s="127">
        <v>2</v>
      </c>
      <c r="I176" s="128"/>
      <c r="J176" s="129">
        <f>ROUND(I176*H176,0)</f>
        <v>0</v>
      </c>
      <c r="K176" s="130"/>
      <c r="L176" s="29"/>
      <c r="M176" s="131" t="s">
        <v>1</v>
      </c>
      <c r="N176" s="132" t="s">
        <v>41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164</v>
      </c>
      <c r="AT176" s="135" t="s">
        <v>160</v>
      </c>
      <c r="AU176" s="135" t="s">
        <v>6</v>
      </c>
      <c r="AY176" s="15" t="s">
        <v>159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5" t="s">
        <v>6</v>
      </c>
      <c r="BK176" s="136">
        <f>ROUND(I176*H176,0)</f>
        <v>0</v>
      </c>
      <c r="BL176" s="15" t="s">
        <v>164</v>
      </c>
      <c r="BM176" s="135" t="s">
        <v>2647</v>
      </c>
    </row>
    <row r="177" spans="2:65" s="11" customFormat="1">
      <c r="B177" s="144"/>
      <c r="D177" s="138" t="s">
        <v>166</v>
      </c>
      <c r="E177" s="145" t="s">
        <v>1</v>
      </c>
      <c r="F177" s="146" t="s">
        <v>208</v>
      </c>
      <c r="H177" s="147">
        <v>2</v>
      </c>
      <c r="I177" s="148"/>
      <c r="L177" s="144"/>
      <c r="M177" s="149"/>
      <c r="T177" s="150"/>
      <c r="AT177" s="145" t="s">
        <v>166</v>
      </c>
      <c r="AU177" s="145" t="s">
        <v>6</v>
      </c>
      <c r="AV177" s="11" t="s">
        <v>85</v>
      </c>
      <c r="AW177" s="11" t="s">
        <v>31</v>
      </c>
      <c r="AX177" s="11" t="s">
        <v>6</v>
      </c>
      <c r="AY177" s="145" t="s">
        <v>159</v>
      </c>
    </row>
    <row r="178" spans="2:65" s="1" customFormat="1" ht="16.5" customHeight="1">
      <c r="B178" s="122"/>
      <c r="C178" s="123" t="s">
        <v>288</v>
      </c>
      <c r="D178" s="123" t="s">
        <v>160</v>
      </c>
      <c r="E178" s="124" t="s">
        <v>2648</v>
      </c>
      <c r="F178" s="125" t="s">
        <v>2649</v>
      </c>
      <c r="G178" s="126" t="s">
        <v>163</v>
      </c>
      <c r="H178" s="127">
        <v>2</v>
      </c>
      <c r="I178" s="128"/>
      <c r="J178" s="129">
        <f>ROUND(I178*H178,0)</f>
        <v>0</v>
      </c>
      <c r="K178" s="130"/>
      <c r="L178" s="29"/>
      <c r="M178" s="131" t="s">
        <v>1</v>
      </c>
      <c r="N178" s="132" t="s">
        <v>41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164</v>
      </c>
      <c r="AT178" s="135" t="s">
        <v>160</v>
      </c>
      <c r="AU178" s="135" t="s">
        <v>6</v>
      </c>
      <c r="AY178" s="15" t="s">
        <v>159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6</v>
      </c>
      <c r="BK178" s="136">
        <f>ROUND(I178*H178,0)</f>
        <v>0</v>
      </c>
      <c r="BL178" s="15" t="s">
        <v>164</v>
      </c>
      <c r="BM178" s="135" t="s">
        <v>2650</v>
      </c>
    </row>
    <row r="179" spans="2:65" s="11" customFormat="1">
      <c r="B179" s="144"/>
      <c r="D179" s="138" t="s">
        <v>166</v>
      </c>
      <c r="E179" s="145" t="s">
        <v>1</v>
      </c>
      <c r="F179" s="146" t="s">
        <v>208</v>
      </c>
      <c r="H179" s="147">
        <v>2</v>
      </c>
      <c r="I179" s="148"/>
      <c r="L179" s="144"/>
      <c r="M179" s="149"/>
      <c r="T179" s="150"/>
      <c r="AT179" s="145" t="s">
        <v>166</v>
      </c>
      <c r="AU179" s="145" t="s">
        <v>6</v>
      </c>
      <c r="AV179" s="11" t="s">
        <v>85</v>
      </c>
      <c r="AW179" s="11" t="s">
        <v>31</v>
      </c>
      <c r="AX179" s="11" t="s">
        <v>6</v>
      </c>
      <c r="AY179" s="145" t="s">
        <v>159</v>
      </c>
    </row>
    <row r="180" spans="2:65" s="1" customFormat="1" ht="16.5" customHeight="1">
      <c r="B180" s="122"/>
      <c r="C180" s="123" t="s">
        <v>295</v>
      </c>
      <c r="D180" s="123" t="s">
        <v>160</v>
      </c>
      <c r="E180" s="124" t="s">
        <v>2651</v>
      </c>
      <c r="F180" s="125" t="s">
        <v>2652</v>
      </c>
      <c r="G180" s="126" t="s">
        <v>163</v>
      </c>
      <c r="H180" s="127">
        <v>23</v>
      </c>
      <c r="I180" s="128"/>
      <c r="J180" s="129">
        <f>ROUND(I180*H180,0)</f>
        <v>0</v>
      </c>
      <c r="K180" s="130"/>
      <c r="L180" s="29"/>
      <c r="M180" s="131" t="s">
        <v>1</v>
      </c>
      <c r="N180" s="132" t="s">
        <v>41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164</v>
      </c>
      <c r="AT180" s="135" t="s">
        <v>160</v>
      </c>
      <c r="AU180" s="135" t="s">
        <v>6</v>
      </c>
      <c r="AY180" s="15" t="s">
        <v>159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5" t="s">
        <v>6</v>
      </c>
      <c r="BK180" s="136">
        <f>ROUND(I180*H180,0)</f>
        <v>0</v>
      </c>
      <c r="BL180" s="15" t="s">
        <v>164</v>
      </c>
      <c r="BM180" s="135" t="s">
        <v>2653</v>
      </c>
    </row>
    <row r="181" spans="2:65" s="11" customFormat="1">
      <c r="B181" s="144"/>
      <c r="D181" s="138" t="s">
        <v>166</v>
      </c>
      <c r="E181" s="145" t="s">
        <v>1</v>
      </c>
      <c r="F181" s="146" t="s">
        <v>2075</v>
      </c>
      <c r="H181" s="147">
        <v>23</v>
      </c>
      <c r="I181" s="148"/>
      <c r="L181" s="144"/>
      <c r="M181" s="149"/>
      <c r="T181" s="150"/>
      <c r="AT181" s="145" t="s">
        <v>166</v>
      </c>
      <c r="AU181" s="145" t="s">
        <v>6</v>
      </c>
      <c r="AV181" s="11" t="s">
        <v>85</v>
      </c>
      <c r="AW181" s="11" t="s">
        <v>31</v>
      </c>
      <c r="AX181" s="11" t="s">
        <v>6</v>
      </c>
      <c r="AY181" s="145" t="s">
        <v>159</v>
      </c>
    </row>
    <row r="182" spans="2:65" s="1" customFormat="1" ht="16.5" customHeight="1">
      <c r="B182" s="122"/>
      <c r="C182" s="123" t="s">
        <v>299</v>
      </c>
      <c r="D182" s="123" t="s">
        <v>160</v>
      </c>
      <c r="E182" s="124" t="s">
        <v>2654</v>
      </c>
      <c r="F182" s="125" t="s">
        <v>2603</v>
      </c>
      <c r="G182" s="126" t="s">
        <v>529</v>
      </c>
      <c r="H182" s="127">
        <v>1</v>
      </c>
      <c r="I182" s="128"/>
      <c r="J182" s="129">
        <f>ROUND(I182*H182,0)</f>
        <v>0</v>
      </c>
      <c r="K182" s="130"/>
      <c r="L182" s="29"/>
      <c r="M182" s="131" t="s">
        <v>1</v>
      </c>
      <c r="N182" s="132" t="s">
        <v>41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164</v>
      </c>
      <c r="AT182" s="135" t="s">
        <v>160</v>
      </c>
      <c r="AU182" s="135" t="s">
        <v>6</v>
      </c>
      <c r="AY182" s="15" t="s">
        <v>159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5" t="s">
        <v>6</v>
      </c>
      <c r="BK182" s="136">
        <f>ROUND(I182*H182,0)</f>
        <v>0</v>
      </c>
      <c r="BL182" s="15" t="s">
        <v>164</v>
      </c>
      <c r="BM182" s="135" t="s">
        <v>2655</v>
      </c>
    </row>
    <row r="183" spans="2:65" s="11" customFormat="1">
      <c r="B183" s="144"/>
      <c r="D183" s="138" t="s">
        <v>166</v>
      </c>
      <c r="E183" s="145" t="s">
        <v>1</v>
      </c>
      <c r="F183" s="146" t="s">
        <v>186</v>
      </c>
      <c r="H183" s="147">
        <v>1</v>
      </c>
      <c r="I183" s="148"/>
      <c r="L183" s="144"/>
      <c r="M183" s="149"/>
      <c r="T183" s="150"/>
      <c r="AT183" s="145" t="s">
        <v>166</v>
      </c>
      <c r="AU183" s="145" t="s">
        <v>6</v>
      </c>
      <c r="AV183" s="11" t="s">
        <v>85</v>
      </c>
      <c r="AW183" s="11" t="s">
        <v>31</v>
      </c>
      <c r="AX183" s="11" t="s">
        <v>6</v>
      </c>
      <c r="AY183" s="145" t="s">
        <v>159</v>
      </c>
    </row>
    <row r="184" spans="2:65" s="9" customFormat="1" ht="25.9" customHeight="1">
      <c r="B184" s="112"/>
      <c r="D184" s="113" t="s">
        <v>75</v>
      </c>
      <c r="E184" s="114" t="s">
        <v>544</v>
      </c>
      <c r="F184" s="114" t="s">
        <v>2656</v>
      </c>
      <c r="I184" s="115"/>
      <c r="J184" s="116">
        <f>BK184</f>
        <v>0</v>
      </c>
      <c r="L184" s="112"/>
      <c r="M184" s="117"/>
      <c r="P184" s="118">
        <f>SUM(P185:P200)</f>
        <v>0</v>
      </c>
      <c r="R184" s="118">
        <f>SUM(R185:R200)</f>
        <v>0</v>
      </c>
      <c r="T184" s="119">
        <f>SUM(T185:T200)</f>
        <v>0</v>
      </c>
      <c r="AR184" s="113" t="s">
        <v>6</v>
      </c>
      <c r="AT184" s="120" t="s">
        <v>75</v>
      </c>
      <c r="AU184" s="120" t="s">
        <v>76</v>
      </c>
      <c r="AY184" s="113" t="s">
        <v>159</v>
      </c>
      <c r="BK184" s="121">
        <f>SUM(BK185:BK200)</f>
        <v>0</v>
      </c>
    </row>
    <row r="185" spans="2:65" s="1" customFormat="1" ht="16.5" customHeight="1">
      <c r="B185" s="122"/>
      <c r="C185" s="123" t="s">
        <v>306</v>
      </c>
      <c r="D185" s="123" t="s">
        <v>160</v>
      </c>
      <c r="E185" s="124" t="s">
        <v>2657</v>
      </c>
      <c r="F185" s="125" t="s">
        <v>2658</v>
      </c>
      <c r="G185" s="126" t="s">
        <v>291</v>
      </c>
      <c r="H185" s="127">
        <v>11</v>
      </c>
      <c r="I185" s="128"/>
      <c r="J185" s="129">
        <f>ROUND(I185*H185,0)</f>
        <v>0</v>
      </c>
      <c r="K185" s="130"/>
      <c r="L185" s="29"/>
      <c r="M185" s="131" t="s">
        <v>1</v>
      </c>
      <c r="N185" s="132" t="s">
        <v>41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164</v>
      </c>
      <c r="AT185" s="135" t="s">
        <v>160</v>
      </c>
      <c r="AU185" s="135" t="s">
        <v>6</v>
      </c>
      <c r="AY185" s="15" t="s">
        <v>159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5" t="s">
        <v>6</v>
      </c>
      <c r="BK185" s="136">
        <f>ROUND(I185*H185,0)</f>
        <v>0</v>
      </c>
      <c r="BL185" s="15" t="s">
        <v>164</v>
      </c>
      <c r="BM185" s="135" t="s">
        <v>2659</v>
      </c>
    </row>
    <row r="186" spans="2:65" s="11" customFormat="1">
      <c r="B186" s="144"/>
      <c r="D186" s="138" t="s">
        <v>166</v>
      </c>
      <c r="E186" s="145" t="s">
        <v>1</v>
      </c>
      <c r="F186" s="146" t="s">
        <v>267</v>
      </c>
      <c r="H186" s="147">
        <v>11</v>
      </c>
      <c r="I186" s="148"/>
      <c r="L186" s="144"/>
      <c r="M186" s="149"/>
      <c r="T186" s="150"/>
      <c r="AT186" s="145" t="s">
        <v>166</v>
      </c>
      <c r="AU186" s="145" t="s">
        <v>6</v>
      </c>
      <c r="AV186" s="11" t="s">
        <v>85</v>
      </c>
      <c r="AW186" s="11" t="s">
        <v>31</v>
      </c>
      <c r="AX186" s="11" t="s">
        <v>6</v>
      </c>
      <c r="AY186" s="145" t="s">
        <v>159</v>
      </c>
    </row>
    <row r="187" spans="2:65" s="1" customFormat="1" ht="16.5" customHeight="1">
      <c r="B187" s="122"/>
      <c r="C187" s="123" t="s">
        <v>311</v>
      </c>
      <c r="D187" s="123" t="s">
        <v>160</v>
      </c>
      <c r="E187" s="124" t="s">
        <v>2660</v>
      </c>
      <c r="F187" s="125" t="s">
        <v>2661</v>
      </c>
      <c r="G187" s="126" t="s">
        <v>291</v>
      </c>
      <c r="H187" s="127">
        <v>9</v>
      </c>
      <c r="I187" s="128"/>
      <c r="J187" s="129">
        <f>ROUND(I187*H187,0)</f>
        <v>0</v>
      </c>
      <c r="K187" s="130"/>
      <c r="L187" s="29"/>
      <c r="M187" s="131" t="s">
        <v>1</v>
      </c>
      <c r="N187" s="132" t="s">
        <v>41</v>
      </c>
      <c r="P187" s="133">
        <f>O187*H187</f>
        <v>0</v>
      </c>
      <c r="Q187" s="133">
        <v>0</v>
      </c>
      <c r="R187" s="133">
        <f>Q187*H187</f>
        <v>0</v>
      </c>
      <c r="S187" s="133">
        <v>0</v>
      </c>
      <c r="T187" s="134">
        <f>S187*H187</f>
        <v>0</v>
      </c>
      <c r="AR187" s="135" t="s">
        <v>164</v>
      </c>
      <c r="AT187" s="135" t="s">
        <v>160</v>
      </c>
      <c r="AU187" s="135" t="s">
        <v>6</v>
      </c>
      <c r="AY187" s="15" t="s">
        <v>159</v>
      </c>
      <c r="BE187" s="136">
        <f>IF(N187="základní",J187,0)</f>
        <v>0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5" t="s">
        <v>6</v>
      </c>
      <c r="BK187" s="136">
        <f>ROUND(I187*H187,0)</f>
        <v>0</v>
      </c>
      <c r="BL187" s="15" t="s">
        <v>164</v>
      </c>
      <c r="BM187" s="135" t="s">
        <v>2662</v>
      </c>
    </row>
    <row r="188" spans="2:65" s="11" customFormat="1">
      <c r="B188" s="144"/>
      <c r="D188" s="138" t="s">
        <v>166</v>
      </c>
      <c r="E188" s="145" t="s">
        <v>1</v>
      </c>
      <c r="F188" s="146" t="s">
        <v>262</v>
      </c>
      <c r="H188" s="147">
        <v>9</v>
      </c>
      <c r="I188" s="148"/>
      <c r="L188" s="144"/>
      <c r="M188" s="149"/>
      <c r="T188" s="150"/>
      <c r="AT188" s="145" t="s">
        <v>166</v>
      </c>
      <c r="AU188" s="145" t="s">
        <v>6</v>
      </c>
      <c r="AV188" s="11" t="s">
        <v>85</v>
      </c>
      <c r="AW188" s="11" t="s">
        <v>31</v>
      </c>
      <c r="AX188" s="11" t="s">
        <v>6</v>
      </c>
      <c r="AY188" s="145" t="s">
        <v>159</v>
      </c>
    </row>
    <row r="189" spans="2:65" s="1" customFormat="1" ht="16.5" customHeight="1">
      <c r="B189" s="122"/>
      <c r="C189" s="123" t="s">
        <v>316</v>
      </c>
      <c r="D189" s="123" t="s">
        <v>160</v>
      </c>
      <c r="E189" s="124" t="s">
        <v>2663</v>
      </c>
      <c r="F189" s="125" t="s">
        <v>2664</v>
      </c>
      <c r="G189" s="126" t="s">
        <v>291</v>
      </c>
      <c r="H189" s="127">
        <v>22</v>
      </c>
      <c r="I189" s="128"/>
      <c r="J189" s="129">
        <f>ROUND(I189*H189,0)</f>
        <v>0</v>
      </c>
      <c r="K189" s="130"/>
      <c r="L189" s="29"/>
      <c r="M189" s="131" t="s">
        <v>1</v>
      </c>
      <c r="N189" s="132" t="s">
        <v>41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164</v>
      </c>
      <c r="AT189" s="135" t="s">
        <v>160</v>
      </c>
      <c r="AU189" s="135" t="s">
        <v>6</v>
      </c>
      <c r="AY189" s="15" t="s">
        <v>159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5" t="s">
        <v>6</v>
      </c>
      <c r="BK189" s="136">
        <f>ROUND(I189*H189,0)</f>
        <v>0</v>
      </c>
      <c r="BL189" s="15" t="s">
        <v>164</v>
      </c>
      <c r="BM189" s="135" t="s">
        <v>2665</v>
      </c>
    </row>
    <row r="190" spans="2:65" s="11" customFormat="1">
      <c r="B190" s="144"/>
      <c r="D190" s="138" t="s">
        <v>166</v>
      </c>
      <c r="E190" s="145" t="s">
        <v>1</v>
      </c>
      <c r="F190" s="146" t="s">
        <v>2666</v>
      </c>
      <c r="H190" s="147">
        <v>22</v>
      </c>
      <c r="I190" s="148"/>
      <c r="L190" s="144"/>
      <c r="M190" s="149"/>
      <c r="T190" s="150"/>
      <c r="AT190" s="145" t="s">
        <v>166</v>
      </c>
      <c r="AU190" s="145" t="s">
        <v>6</v>
      </c>
      <c r="AV190" s="11" t="s">
        <v>85</v>
      </c>
      <c r="AW190" s="11" t="s">
        <v>31</v>
      </c>
      <c r="AX190" s="11" t="s">
        <v>6</v>
      </c>
      <c r="AY190" s="145" t="s">
        <v>159</v>
      </c>
    </row>
    <row r="191" spans="2:65" s="1" customFormat="1" ht="16.5" customHeight="1">
      <c r="B191" s="122"/>
      <c r="C191" s="123" t="s">
        <v>321</v>
      </c>
      <c r="D191" s="123" t="s">
        <v>160</v>
      </c>
      <c r="E191" s="124" t="s">
        <v>2667</v>
      </c>
      <c r="F191" s="125" t="s">
        <v>2668</v>
      </c>
      <c r="G191" s="126" t="s">
        <v>291</v>
      </c>
      <c r="H191" s="127">
        <v>2</v>
      </c>
      <c r="I191" s="128"/>
      <c r="J191" s="129">
        <f>ROUND(I191*H191,0)</f>
        <v>0</v>
      </c>
      <c r="K191" s="130"/>
      <c r="L191" s="29"/>
      <c r="M191" s="131" t="s">
        <v>1</v>
      </c>
      <c r="N191" s="132" t="s">
        <v>41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164</v>
      </c>
      <c r="AT191" s="135" t="s">
        <v>160</v>
      </c>
      <c r="AU191" s="135" t="s">
        <v>6</v>
      </c>
      <c r="AY191" s="15" t="s">
        <v>159</v>
      </c>
      <c r="BE191" s="136">
        <f>IF(N191="základní",J191,0)</f>
        <v>0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5" t="s">
        <v>6</v>
      </c>
      <c r="BK191" s="136">
        <f>ROUND(I191*H191,0)</f>
        <v>0</v>
      </c>
      <c r="BL191" s="15" t="s">
        <v>164</v>
      </c>
      <c r="BM191" s="135" t="s">
        <v>2669</v>
      </c>
    </row>
    <row r="192" spans="2:65" s="11" customFormat="1">
      <c r="B192" s="144"/>
      <c r="D192" s="138" t="s">
        <v>166</v>
      </c>
      <c r="E192" s="145" t="s">
        <v>1</v>
      </c>
      <c r="F192" s="146" t="s">
        <v>208</v>
      </c>
      <c r="H192" s="147">
        <v>2</v>
      </c>
      <c r="I192" s="148"/>
      <c r="L192" s="144"/>
      <c r="M192" s="149"/>
      <c r="T192" s="150"/>
      <c r="AT192" s="145" t="s">
        <v>166</v>
      </c>
      <c r="AU192" s="145" t="s">
        <v>6</v>
      </c>
      <c r="AV192" s="11" t="s">
        <v>85</v>
      </c>
      <c r="AW192" s="11" t="s">
        <v>31</v>
      </c>
      <c r="AX192" s="11" t="s">
        <v>6</v>
      </c>
      <c r="AY192" s="145" t="s">
        <v>159</v>
      </c>
    </row>
    <row r="193" spans="2:65" s="1" customFormat="1" ht="16.5" customHeight="1">
      <c r="B193" s="122"/>
      <c r="C193" s="123" t="s">
        <v>329</v>
      </c>
      <c r="D193" s="123" t="s">
        <v>160</v>
      </c>
      <c r="E193" s="124" t="s">
        <v>2670</v>
      </c>
      <c r="F193" s="125" t="s">
        <v>2671</v>
      </c>
      <c r="G193" s="126" t="s">
        <v>291</v>
      </c>
      <c r="H193" s="127">
        <v>9</v>
      </c>
      <c r="I193" s="128"/>
      <c r="J193" s="129">
        <f>ROUND(I193*H193,0)</f>
        <v>0</v>
      </c>
      <c r="K193" s="130"/>
      <c r="L193" s="29"/>
      <c r="M193" s="131" t="s">
        <v>1</v>
      </c>
      <c r="N193" s="132" t="s">
        <v>41</v>
      </c>
      <c r="P193" s="133">
        <f>O193*H193</f>
        <v>0</v>
      </c>
      <c r="Q193" s="133">
        <v>0</v>
      </c>
      <c r="R193" s="133">
        <f>Q193*H193</f>
        <v>0</v>
      </c>
      <c r="S193" s="133">
        <v>0</v>
      </c>
      <c r="T193" s="134">
        <f>S193*H193</f>
        <v>0</v>
      </c>
      <c r="AR193" s="135" t="s">
        <v>164</v>
      </c>
      <c r="AT193" s="135" t="s">
        <v>160</v>
      </c>
      <c r="AU193" s="135" t="s">
        <v>6</v>
      </c>
      <c r="AY193" s="15" t="s">
        <v>159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5" t="s">
        <v>6</v>
      </c>
      <c r="BK193" s="136">
        <f>ROUND(I193*H193,0)</f>
        <v>0</v>
      </c>
      <c r="BL193" s="15" t="s">
        <v>164</v>
      </c>
      <c r="BM193" s="135" t="s">
        <v>2672</v>
      </c>
    </row>
    <row r="194" spans="2:65" s="11" customFormat="1">
      <c r="B194" s="144"/>
      <c r="D194" s="138" t="s">
        <v>166</v>
      </c>
      <c r="E194" s="145" t="s">
        <v>1</v>
      </c>
      <c r="F194" s="146" t="s">
        <v>262</v>
      </c>
      <c r="H194" s="147">
        <v>9</v>
      </c>
      <c r="I194" s="148"/>
      <c r="L194" s="144"/>
      <c r="M194" s="149"/>
      <c r="T194" s="150"/>
      <c r="AT194" s="145" t="s">
        <v>166</v>
      </c>
      <c r="AU194" s="145" t="s">
        <v>6</v>
      </c>
      <c r="AV194" s="11" t="s">
        <v>85</v>
      </c>
      <c r="AW194" s="11" t="s">
        <v>31</v>
      </c>
      <c r="AX194" s="11" t="s">
        <v>6</v>
      </c>
      <c r="AY194" s="145" t="s">
        <v>159</v>
      </c>
    </row>
    <row r="195" spans="2:65" s="1" customFormat="1" ht="16.5" customHeight="1">
      <c r="B195" s="122"/>
      <c r="C195" s="123" t="s">
        <v>335</v>
      </c>
      <c r="D195" s="123" t="s">
        <v>160</v>
      </c>
      <c r="E195" s="124" t="s">
        <v>2673</v>
      </c>
      <c r="F195" s="125" t="s">
        <v>2674</v>
      </c>
      <c r="G195" s="126" t="s">
        <v>291</v>
      </c>
      <c r="H195" s="127">
        <v>22</v>
      </c>
      <c r="I195" s="128"/>
      <c r="J195" s="129">
        <f>ROUND(I195*H195,0)</f>
        <v>0</v>
      </c>
      <c r="K195" s="130"/>
      <c r="L195" s="29"/>
      <c r="M195" s="131" t="s">
        <v>1</v>
      </c>
      <c r="N195" s="132" t="s">
        <v>41</v>
      </c>
      <c r="P195" s="133">
        <f>O195*H195</f>
        <v>0</v>
      </c>
      <c r="Q195" s="133">
        <v>0</v>
      </c>
      <c r="R195" s="133">
        <f>Q195*H195</f>
        <v>0</v>
      </c>
      <c r="S195" s="133">
        <v>0</v>
      </c>
      <c r="T195" s="134">
        <f>S195*H195</f>
        <v>0</v>
      </c>
      <c r="AR195" s="135" t="s">
        <v>164</v>
      </c>
      <c r="AT195" s="135" t="s">
        <v>160</v>
      </c>
      <c r="AU195" s="135" t="s">
        <v>6</v>
      </c>
      <c r="AY195" s="15" t="s">
        <v>159</v>
      </c>
      <c r="BE195" s="136">
        <f>IF(N195="základní",J195,0)</f>
        <v>0</v>
      </c>
      <c r="BF195" s="136">
        <f>IF(N195="snížená",J195,0)</f>
        <v>0</v>
      </c>
      <c r="BG195" s="136">
        <f>IF(N195="zákl. přenesená",J195,0)</f>
        <v>0</v>
      </c>
      <c r="BH195" s="136">
        <f>IF(N195="sníž. přenesená",J195,0)</f>
        <v>0</v>
      </c>
      <c r="BI195" s="136">
        <f>IF(N195="nulová",J195,0)</f>
        <v>0</v>
      </c>
      <c r="BJ195" s="15" t="s">
        <v>6</v>
      </c>
      <c r="BK195" s="136">
        <f>ROUND(I195*H195,0)</f>
        <v>0</v>
      </c>
      <c r="BL195" s="15" t="s">
        <v>164</v>
      </c>
      <c r="BM195" s="135" t="s">
        <v>2675</v>
      </c>
    </row>
    <row r="196" spans="2:65" s="11" customFormat="1">
      <c r="B196" s="144"/>
      <c r="D196" s="138" t="s">
        <v>166</v>
      </c>
      <c r="E196" s="145" t="s">
        <v>1</v>
      </c>
      <c r="F196" s="146" t="s">
        <v>2666</v>
      </c>
      <c r="H196" s="147">
        <v>22</v>
      </c>
      <c r="I196" s="148"/>
      <c r="L196" s="144"/>
      <c r="M196" s="149"/>
      <c r="T196" s="150"/>
      <c r="AT196" s="145" t="s">
        <v>166</v>
      </c>
      <c r="AU196" s="145" t="s">
        <v>6</v>
      </c>
      <c r="AV196" s="11" t="s">
        <v>85</v>
      </c>
      <c r="AW196" s="11" t="s">
        <v>31</v>
      </c>
      <c r="AX196" s="11" t="s">
        <v>6</v>
      </c>
      <c r="AY196" s="145" t="s">
        <v>159</v>
      </c>
    </row>
    <row r="197" spans="2:65" s="1" customFormat="1" ht="16.5" customHeight="1">
      <c r="B197" s="122"/>
      <c r="C197" s="123" t="s">
        <v>342</v>
      </c>
      <c r="D197" s="123" t="s">
        <v>160</v>
      </c>
      <c r="E197" s="124" t="s">
        <v>2676</v>
      </c>
      <c r="F197" s="125" t="s">
        <v>2677</v>
      </c>
      <c r="G197" s="126" t="s">
        <v>529</v>
      </c>
      <c r="H197" s="127">
        <v>1</v>
      </c>
      <c r="I197" s="128"/>
      <c r="J197" s="129">
        <f>ROUND(I197*H197,0)</f>
        <v>0</v>
      </c>
      <c r="K197" s="130"/>
      <c r="L197" s="29"/>
      <c r="M197" s="131" t="s">
        <v>1</v>
      </c>
      <c r="N197" s="132" t="s">
        <v>41</v>
      </c>
      <c r="P197" s="133">
        <f>O197*H197</f>
        <v>0</v>
      </c>
      <c r="Q197" s="133">
        <v>0</v>
      </c>
      <c r="R197" s="133">
        <f>Q197*H197</f>
        <v>0</v>
      </c>
      <c r="S197" s="133">
        <v>0</v>
      </c>
      <c r="T197" s="134">
        <f>S197*H197</f>
        <v>0</v>
      </c>
      <c r="AR197" s="135" t="s">
        <v>164</v>
      </c>
      <c r="AT197" s="135" t="s">
        <v>160</v>
      </c>
      <c r="AU197" s="135" t="s">
        <v>6</v>
      </c>
      <c r="AY197" s="15" t="s">
        <v>159</v>
      </c>
      <c r="BE197" s="136">
        <f>IF(N197="základní",J197,0)</f>
        <v>0</v>
      </c>
      <c r="BF197" s="136">
        <f>IF(N197="snížená",J197,0)</f>
        <v>0</v>
      </c>
      <c r="BG197" s="136">
        <f>IF(N197="zákl. přenesená",J197,0)</f>
        <v>0</v>
      </c>
      <c r="BH197" s="136">
        <f>IF(N197="sníž. přenesená",J197,0)</f>
        <v>0</v>
      </c>
      <c r="BI197" s="136">
        <f>IF(N197="nulová",J197,0)</f>
        <v>0</v>
      </c>
      <c r="BJ197" s="15" t="s">
        <v>6</v>
      </c>
      <c r="BK197" s="136">
        <f>ROUND(I197*H197,0)</f>
        <v>0</v>
      </c>
      <c r="BL197" s="15" t="s">
        <v>164</v>
      </c>
      <c r="BM197" s="135" t="s">
        <v>2678</v>
      </c>
    </row>
    <row r="198" spans="2:65" s="11" customFormat="1">
      <c r="B198" s="144"/>
      <c r="D198" s="138" t="s">
        <v>166</v>
      </c>
      <c r="E198" s="145" t="s">
        <v>1</v>
      </c>
      <c r="F198" s="146" t="s">
        <v>186</v>
      </c>
      <c r="H198" s="147">
        <v>1</v>
      </c>
      <c r="I198" s="148"/>
      <c r="L198" s="144"/>
      <c r="M198" s="149"/>
      <c r="T198" s="150"/>
      <c r="AT198" s="145" t="s">
        <v>166</v>
      </c>
      <c r="AU198" s="145" t="s">
        <v>6</v>
      </c>
      <c r="AV198" s="11" t="s">
        <v>85</v>
      </c>
      <c r="AW198" s="11" t="s">
        <v>31</v>
      </c>
      <c r="AX198" s="11" t="s">
        <v>6</v>
      </c>
      <c r="AY198" s="145" t="s">
        <v>159</v>
      </c>
    </row>
    <row r="199" spans="2:65" s="1" customFormat="1" ht="16.5" customHeight="1">
      <c r="B199" s="122"/>
      <c r="C199" s="123" t="s">
        <v>355</v>
      </c>
      <c r="D199" s="123" t="s">
        <v>160</v>
      </c>
      <c r="E199" s="124" t="s">
        <v>2679</v>
      </c>
      <c r="F199" s="125" t="s">
        <v>2603</v>
      </c>
      <c r="G199" s="126" t="s">
        <v>529</v>
      </c>
      <c r="H199" s="127">
        <v>1</v>
      </c>
      <c r="I199" s="128"/>
      <c r="J199" s="129">
        <f>ROUND(I199*H199,0)</f>
        <v>0</v>
      </c>
      <c r="K199" s="130"/>
      <c r="L199" s="29"/>
      <c r="M199" s="131" t="s">
        <v>1</v>
      </c>
      <c r="N199" s="132" t="s">
        <v>41</v>
      </c>
      <c r="P199" s="133">
        <f>O199*H199</f>
        <v>0</v>
      </c>
      <c r="Q199" s="133">
        <v>0</v>
      </c>
      <c r="R199" s="133">
        <f>Q199*H199</f>
        <v>0</v>
      </c>
      <c r="S199" s="133">
        <v>0</v>
      </c>
      <c r="T199" s="134">
        <f>S199*H199</f>
        <v>0</v>
      </c>
      <c r="AR199" s="135" t="s">
        <v>164</v>
      </c>
      <c r="AT199" s="135" t="s">
        <v>160</v>
      </c>
      <c r="AU199" s="135" t="s">
        <v>6</v>
      </c>
      <c r="AY199" s="15" t="s">
        <v>159</v>
      </c>
      <c r="BE199" s="136">
        <f>IF(N199="základní",J199,0)</f>
        <v>0</v>
      </c>
      <c r="BF199" s="136">
        <f>IF(N199="snížená",J199,0)</f>
        <v>0</v>
      </c>
      <c r="BG199" s="136">
        <f>IF(N199="zákl. přenesená",J199,0)</f>
        <v>0</v>
      </c>
      <c r="BH199" s="136">
        <f>IF(N199="sníž. přenesená",J199,0)</f>
        <v>0</v>
      </c>
      <c r="BI199" s="136">
        <f>IF(N199="nulová",J199,0)</f>
        <v>0</v>
      </c>
      <c r="BJ199" s="15" t="s">
        <v>6</v>
      </c>
      <c r="BK199" s="136">
        <f>ROUND(I199*H199,0)</f>
        <v>0</v>
      </c>
      <c r="BL199" s="15" t="s">
        <v>164</v>
      </c>
      <c r="BM199" s="135" t="s">
        <v>2680</v>
      </c>
    </row>
    <row r="200" spans="2:65" s="11" customFormat="1">
      <c r="B200" s="144"/>
      <c r="D200" s="138" t="s">
        <v>166</v>
      </c>
      <c r="E200" s="145" t="s">
        <v>1</v>
      </c>
      <c r="F200" s="146" t="s">
        <v>186</v>
      </c>
      <c r="H200" s="147">
        <v>1</v>
      </c>
      <c r="I200" s="148"/>
      <c r="L200" s="144"/>
      <c r="M200" s="149"/>
      <c r="T200" s="150"/>
      <c r="AT200" s="145" t="s">
        <v>166</v>
      </c>
      <c r="AU200" s="145" t="s">
        <v>6</v>
      </c>
      <c r="AV200" s="11" t="s">
        <v>85</v>
      </c>
      <c r="AW200" s="11" t="s">
        <v>31</v>
      </c>
      <c r="AX200" s="11" t="s">
        <v>6</v>
      </c>
      <c r="AY200" s="145" t="s">
        <v>159</v>
      </c>
    </row>
    <row r="201" spans="2:65" s="9" customFormat="1" ht="25.9" customHeight="1">
      <c r="B201" s="112"/>
      <c r="D201" s="113" t="s">
        <v>75</v>
      </c>
      <c r="E201" s="114" t="s">
        <v>618</v>
      </c>
      <c r="F201" s="114" t="s">
        <v>2681</v>
      </c>
      <c r="I201" s="115"/>
      <c r="J201" s="116">
        <f>BK201</f>
        <v>0</v>
      </c>
      <c r="L201" s="112"/>
      <c r="M201" s="117"/>
      <c r="P201" s="118">
        <f>SUM(P202:P237)</f>
        <v>0</v>
      </c>
      <c r="R201" s="118">
        <f>SUM(R202:R237)</f>
        <v>0</v>
      </c>
      <c r="T201" s="119">
        <f>SUM(T202:T237)</f>
        <v>0</v>
      </c>
      <c r="AR201" s="113" t="s">
        <v>6</v>
      </c>
      <c r="AT201" s="120" t="s">
        <v>75</v>
      </c>
      <c r="AU201" s="120" t="s">
        <v>76</v>
      </c>
      <c r="AY201" s="113" t="s">
        <v>159</v>
      </c>
      <c r="BK201" s="121">
        <f>SUM(BK202:BK237)</f>
        <v>0</v>
      </c>
    </row>
    <row r="202" spans="2:65" s="1" customFormat="1" ht="16.5" customHeight="1">
      <c r="B202" s="122"/>
      <c r="C202" s="123" t="s">
        <v>370</v>
      </c>
      <c r="D202" s="123" t="s">
        <v>160</v>
      </c>
      <c r="E202" s="124" t="s">
        <v>2682</v>
      </c>
      <c r="F202" s="125" t="s">
        <v>2683</v>
      </c>
      <c r="G202" s="126" t="s">
        <v>163</v>
      </c>
      <c r="H202" s="127">
        <v>4</v>
      </c>
      <c r="I202" s="128"/>
      <c r="J202" s="129">
        <f>ROUND(I202*H202,0)</f>
        <v>0</v>
      </c>
      <c r="K202" s="130"/>
      <c r="L202" s="29"/>
      <c r="M202" s="131" t="s">
        <v>1</v>
      </c>
      <c r="N202" s="132" t="s">
        <v>41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164</v>
      </c>
      <c r="AT202" s="135" t="s">
        <v>160</v>
      </c>
      <c r="AU202" s="135" t="s">
        <v>6</v>
      </c>
      <c r="AY202" s="15" t="s">
        <v>159</v>
      </c>
      <c r="BE202" s="136">
        <f>IF(N202="základní",J202,0)</f>
        <v>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5" t="s">
        <v>6</v>
      </c>
      <c r="BK202" s="136">
        <f>ROUND(I202*H202,0)</f>
        <v>0</v>
      </c>
      <c r="BL202" s="15" t="s">
        <v>164</v>
      </c>
      <c r="BM202" s="135" t="s">
        <v>2684</v>
      </c>
    </row>
    <row r="203" spans="2:65" s="11" customFormat="1">
      <c r="B203" s="144"/>
      <c r="D203" s="138" t="s">
        <v>166</v>
      </c>
      <c r="E203" s="145" t="s">
        <v>1</v>
      </c>
      <c r="F203" s="146" t="s">
        <v>231</v>
      </c>
      <c r="H203" s="147">
        <v>4</v>
      </c>
      <c r="I203" s="148"/>
      <c r="L203" s="144"/>
      <c r="M203" s="149"/>
      <c r="T203" s="150"/>
      <c r="AT203" s="145" t="s">
        <v>166</v>
      </c>
      <c r="AU203" s="145" t="s">
        <v>6</v>
      </c>
      <c r="AV203" s="11" t="s">
        <v>85</v>
      </c>
      <c r="AW203" s="11" t="s">
        <v>31</v>
      </c>
      <c r="AX203" s="11" t="s">
        <v>6</v>
      </c>
      <c r="AY203" s="145" t="s">
        <v>159</v>
      </c>
    </row>
    <row r="204" spans="2:65" s="1" customFormat="1" ht="16.5" customHeight="1">
      <c r="B204" s="122"/>
      <c r="C204" s="123" t="s">
        <v>375</v>
      </c>
      <c r="D204" s="123" t="s">
        <v>160</v>
      </c>
      <c r="E204" s="124" t="s">
        <v>2685</v>
      </c>
      <c r="F204" s="125" t="s">
        <v>2686</v>
      </c>
      <c r="G204" s="126" t="s">
        <v>163</v>
      </c>
      <c r="H204" s="127">
        <v>1</v>
      </c>
      <c r="I204" s="128"/>
      <c r="J204" s="129">
        <f>ROUND(I204*H204,0)</f>
        <v>0</v>
      </c>
      <c r="K204" s="130"/>
      <c r="L204" s="29"/>
      <c r="M204" s="131" t="s">
        <v>1</v>
      </c>
      <c r="N204" s="132" t="s">
        <v>41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164</v>
      </c>
      <c r="AT204" s="135" t="s">
        <v>160</v>
      </c>
      <c r="AU204" s="135" t="s">
        <v>6</v>
      </c>
      <c r="AY204" s="15" t="s">
        <v>159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5" t="s">
        <v>6</v>
      </c>
      <c r="BK204" s="136">
        <f>ROUND(I204*H204,0)</f>
        <v>0</v>
      </c>
      <c r="BL204" s="15" t="s">
        <v>164</v>
      </c>
      <c r="BM204" s="135" t="s">
        <v>2687</v>
      </c>
    </row>
    <row r="205" spans="2:65" s="11" customFormat="1">
      <c r="B205" s="144"/>
      <c r="D205" s="138" t="s">
        <v>166</v>
      </c>
      <c r="E205" s="145" t="s">
        <v>1</v>
      </c>
      <c r="F205" s="146" t="s">
        <v>186</v>
      </c>
      <c r="H205" s="147">
        <v>1</v>
      </c>
      <c r="I205" s="148"/>
      <c r="L205" s="144"/>
      <c r="M205" s="149"/>
      <c r="T205" s="150"/>
      <c r="AT205" s="145" t="s">
        <v>166</v>
      </c>
      <c r="AU205" s="145" t="s">
        <v>6</v>
      </c>
      <c r="AV205" s="11" t="s">
        <v>85</v>
      </c>
      <c r="AW205" s="11" t="s">
        <v>31</v>
      </c>
      <c r="AX205" s="11" t="s">
        <v>6</v>
      </c>
      <c r="AY205" s="145" t="s">
        <v>159</v>
      </c>
    </row>
    <row r="206" spans="2:65" s="1" customFormat="1" ht="16.5" customHeight="1">
      <c r="B206" s="122"/>
      <c r="C206" s="123" t="s">
        <v>380</v>
      </c>
      <c r="D206" s="123" t="s">
        <v>160</v>
      </c>
      <c r="E206" s="124" t="s">
        <v>2688</v>
      </c>
      <c r="F206" s="125" t="s">
        <v>2689</v>
      </c>
      <c r="G206" s="126" t="s">
        <v>163</v>
      </c>
      <c r="H206" s="127">
        <v>1</v>
      </c>
      <c r="I206" s="128"/>
      <c r="J206" s="129">
        <f>ROUND(I206*H206,0)</f>
        <v>0</v>
      </c>
      <c r="K206" s="130"/>
      <c r="L206" s="29"/>
      <c r="M206" s="131" t="s">
        <v>1</v>
      </c>
      <c r="N206" s="132" t="s">
        <v>41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164</v>
      </c>
      <c r="AT206" s="135" t="s">
        <v>160</v>
      </c>
      <c r="AU206" s="135" t="s">
        <v>6</v>
      </c>
      <c r="AY206" s="15" t="s">
        <v>159</v>
      </c>
      <c r="BE206" s="136">
        <f>IF(N206="základní",J206,0)</f>
        <v>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5" t="s">
        <v>6</v>
      </c>
      <c r="BK206" s="136">
        <f>ROUND(I206*H206,0)</f>
        <v>0</v>
      </c>
      <c r="BL206" s="15" t="s">
        <v>164</v>
      </c>
      <c r="BM206" s="135" t="s">
        <v>2690</v>
      </c>
    </row>
    <row r="207" spans="2:65" s="11" customFormat="1">
      <c r="B207" s="144"/>
      <c r="D207" s="138" t="s">
        <v>166</v>
      </c>
      <c r="E207" s="145" t="s">
        <v>1</v>
      </c>
      <c r="F207" s="146" t="s">
        <v>186</v>
      </c>
      <c r="H207" s="147">
        <v>1</v>
      </c>
      <c r="I207" s="148"/>
      <c r="L207" s="144"/>
      <c r="M207" s="149"/>
      <c r="T207" s="150"/>
      <c r="AT207" s="145" t="s">
        <v>166</v>
      </c>
      <c r="AU207" s="145" t="s">
        <v>6</v>
      </c>
      <c r="AV207" s="11" t="s">
        <v>85</v>
      </c>
      <c r="AW207" s="11" t="s">
        <v>31</v>
      </c>
      <c r="AX207" s="11" t="s">
        <v>6</v>
      </c>
      <c r="AY207" s="145" t="s">
        <v>159</v>
      </c>
    </row>
    <row r="208" spans="2:65" s="1" customFormat="1" ht="16.5" customHeight="1">
      <c r="B208" s="122"/>
      <c r="C208" s="123" t="s">
        <v>385</v>
      </c>
      <c r="D208" s="123" t="s">
        <v>160</v>
      </c>
      <c r="E208" s="124" t="s">
        <v>2691</v>
      </c>
      <c r="F208" s="125" t="s">
        <v>2692</v>
      </c>
      <c r="G208" s="126" t="s">
        <v>163</v>
      </c>
      <c r="H208" s="127">
        <v>5</v>
      </c>
      <c r="I208" s="128"/>
      <c r="J208" s="129">
        <f>ROUND(I208*H208,0)</f>
        <v>0</v>
      </c>
      <c r="K208" s="130"/>
      <c r="L208" s="29"/>
      <c r="M208" s="131" t="s">
        <v>1</v>
      </c>
      <c r="N208" s="132" t="s">
        <v>41</v>
      </c>
      <c r="P208" s="133">
        <f>O208*H208</f>
        <v>0</v>
      </c>
      <c r="Q208" s="133">
        <v>0</v>
      </c>
      <c r="R208" s="133">
        <f>Q208*H208</f>
        <v>0</v>
      </c>
      <c r="S208" s="133">
        <v>0</v>
      </c>
      <c r="T208" s="134">
        <f>S208*H208</f>
        <v>0</v>
      </c>
      <c r="AR208" s="135" t="s">
        <v>164</v>
      </c>
      <c r="AT208" s="135" t="s">
        <v>160</v>
      </c>
      <c r="AU208" s="135" t="s">
        <v>6</v>
      </c>
      <c r="AY208" s="15" t="s">
        <v>159</v>
      </c>
      <c r="BE208" s="136">
        <f>IF(N208="základní",J208,0)</f>
        <v>0</v>
      </c>
      <c r="BF208" s="136">
        <f>IF(N208="snížená",J208,0)</f>
        <v>0</v>
      </c>
      <c r="BG208" s="136">
        <f>IF(N208="zákl. přenesená",J208,0)</f>
        <v>0</v>
      </c>
      <c r="BH208" s="136">
        <f>IF(N208="sníž. přenesená",J208,0)</f>
        <v>0</v>
      </c>
      <c r="BI208" s="136">
        <f>IF(N208="nulová",J208,0)</f>
        <v>0</v>
      </c>
      <c r="BJ208" s="15" t="s">
        <v>6</v>
      </c>
      <c r="BK208" s="136">
        <f>ROUND(I208*H208,0)</f>
        <v>0</v>
      </c>
      <c r="BL208" s="15" t="s">
        <v>164</v>
      </c>
      <c r="BM208" s="135" t="s">
        <v>2693</v>
      </c>
    </row>
    <row r="209" spans="2:65" s="11" customFormat="1">
      <c r="B209" s="144"/>
      <c r="D209" s="138" t="s">
        <v>166</v>
      </c>
      <c r="E209" s="145" t="s">
        <v>1</v>
      </c>
      <c r="F209" s="146" t="s">
        <v>175</v>
      </c>
      <c r="H209" s="147">
        <v>5</v>
      </c>
      <c r="I209" s="148"/>
      <c r="L209" s="144"/>
      <c r="M209" s="149"/>
      <c r="T209" s="150"/>
      <c r="AT209" s="145" t="s">
        <v>166</v>
      </c>
      <c r="AU209" s="145" t="s">
        <v>6</v>
      </c>
      <c r="AV209" s="11" t="s">
        <v>85</v>
      </c>
      <c r="AW209" s="11" t="s">
        <v>31</v>
      </c>
      <c r="AX209" s="11" t="s">
        <v>6</v>
      </c>
      <c r="AY209" s="145" t="s">
        <v>159</v>
      </c>
    </row>
    <row r="210" spans="2:65" s="1" customFormat="1" ht="16.5" customHeight="1">
      <c r="B210" s="122"/>
      <c r="C210" s="123" t="s">
        <v>389</v>
      </c>
      <c r="D210" s="123" t="s">
        <v>160</v>
      </c>
      <c r="E210" s="124" t="s">
        <v>2694</v>
      </c>
      <c r="F210" s="125" t="s">
        <v>2695</v>
      </c>
      <c r="G210" s="126" t="s">
        <v>163</v>
      </c>
      <c r="H210" s="127">
        <v>8</v>
      </c>
      <c r="I210" s="128"/>
      <c r="J210" s="129">
        <f>ROUND(I210*H210,0)</f>
        <v>0</v>
      </c>
      <c r="K210" s="130"/>
      <c r="L210" s="29"/>
      <c r="M210" s="131" t="s">
        <v>1</v>
      </c>
      <c r="N210" s="132" t="s">
        <v>41</v>
      </c>
      <c r="P210" s="133">
        <f>O210*H210</f>
        <v>0</v>
      </c>
      <c r="Q210" s="133">
        <v>0</v>
      </c>
      <c r="R210" s="133">
        <f>Q210*H210</f>
        <v>0</v>
      </c>
      <c r="S210" s="133">
        <v>0</v>
      </c>
      <c r="T210" s="134">
        <f>S210*H210</f>
        <v>0</v>
      </c>
      <c r="AR210" s="135" t="s">
        <v>164</v>
      </c>
      <c r="AT210" s="135" t="s">
        <v>160</v>
      </c>
      <c r="AU210" s="135" t="s">
        <v>6</v>
      </c>
      <c r="AY210" s="15" t="s">
        <v>159</v>
      </c>
      <c r="BE210" s="136">
        <f>IF(N210="základní",J210,0)</f>
        <v>0</v>
      </c>
      <c r="BF210" s="136">
        <f>IF(N210="snížená",J210,0)</f>
        <v>0</v>
      </c>
      <c r="BG210" s="136">
        <f>IF(N210="zákl. přenesená",J210,0)</f>
        <v>0</v>
      </c>
      <c r="BH210" s="136">
        <f>IF(N210="sníž. přenesená",J210,0)</f>
        <v>0</v>
      </c>
      <c r="BI210" s="136">
        <f>IF(N210="nulová",J210,0)</f>
        <v>0</v>
      </c>
      <c r="BJ210" s="15" t="s">
        <v>6</v>
      </c>
      <c r="BK210" s="136">
        <f>ROUND(I210*H210,0)</f>
        <v>0</v>
      </c>
      <c r="BL210" s="15" t="s">
        <v>164</v>
      </c>
      <c r="BM210" s="135" t="s">
        <v>2696</v>
      </c>
    </row>
    <row r="211" spans="2:65" s="11" customFormat="1">
      <c r="B211" s="144"/>
      <c r="D211" s="138" t="s">
        <v>166</v>
      </c>
      <c r="E211" s="145" t="s">
        <v>1</v>
      </c>
      <c r="F211" s="146" t="s">
        <v>187</v>
      </c>
      <c r="H211" s="147">
        <v>8</v>
      </c>
      <c r="I211" s="148"/>
      <c r="L211" s="144"/>
      <c r="M211" s="149"/>
      <c r="T211" s="150"/>
      <c r="AT211" s="145" t="s">
        <v>166</v>
      </c>
      <c r="AU211" s="145" t="s">
        <v>6</v>
      </c>
      <c r="AV211" s="11" t="s">
        <v>85</v>
      </c>
      <c r="AW211" s="11" t="s">
        <v>31</v>
      </c>
      <c r="AX211" s="11" t="s">
        <v>6</v>
      </c>
      <c r="AY211" s="145" t="s">
        <v>159</v>
      </c>
    </row>
    <row r="212" spans="2:65" s="1" customFormat="1" ht="16.5" customHeight="1">
      <c r="B212" s="122"/>
      <c r="C212" s="123" t="s">
        <v>393</v>
      </c>
      <c r="D212" s="123" t="s">
        <v>160</v>
      </c>
      <c r="E212" s="124" t="s">
        <v>2697</v>
      </c>
      <c r="F212" s="125" t="s">
        <v>2698</v>
      </c>
      <c r="G212" s="126" t="s">
        <v>163</v>
      </c>
      <c r="H212" s="127">
        <v>1</v>
      </c>
      <c r="I212" s="128"/>
      <c r="J212" s="129">
        <f>ROUND(I212*H212,0)</f>
        <v>0</v>
      </c>
      <c r="K212" s="130"/>
      <c r="L212" s="29"/>
      <c r="M212" s="131" t="s">
        <v>1</v>
      </c>
      <c r="N212" s="132" t="s">
        <v>41</v>
      </c>
      <c r="P212" s="133">
        <f>O212*H212</f>
        <v>0</v>
      </c>
      <c r="Q212" s="133">
        <v>0</v>
      </c>
      <c r="R212" s="133">
        <f>Q212*H212</f>
        <v>0</v>
      </c>
      <c r="S212" s="133">
        <v>0</v>
      </c>
      <c r="T212" s="134">
        <f>S212*H212</f>
        <v>0</v>
      </c>
      <c r="AR212" s="135" t="s">
        <v>164</v>
      </c>
      <c r="AT212" s="135" t="s">
        <v>160</v>
      </c>
      <c r="AU212" s="135" t="s">
        <v>6</v>
      </c>
      <c r="AY212" s="15" t="s">
        <v>159</v>
      </c>
      <c r="BE212" s="136">
        <f>IF(N212="základní",J212,0)</f>
        <v>0</v>
      </c>
      <c r="BF212" s="136">
        <f>IF(N212="snížená",J212,0)</f>
        <v>0</v>
      </c>
      <c r="BG212" s="136">
        <f>IF(N212="zákl. přenesená",J212,0)</f>
        <v>0</v>
      </c>
      <c r="BH212" s="136">
        <f>IF(N212="sníž. přenesená",J212,0)</f>
        <v>0</v>
      </c>
      <c r="BI212" s="136">
        <f>IF(N212="nulová",J212,0)</f>
        <v>0</v>
      </c>
      <c r="BJ212" s="15" t="s">
        <v>6</v>
      </c>
      <c r="BK212" s="136">
        <f>ROUND(I212*H212,0)</f>
        <v>0</v>
      </c>
      <c r="BL212" s="15" t="s">
        <v>164</v>
      </c>
      <c r="BM212" s="135" t="s">
        <v>2699</v>
      </c>
    </row>
    <row r="213" spans="2:65" s="11" customFormat="1">
      <c r="B213" s="144"/>
      <c r="D213" s="138" t="s">
        <v>166</v>
      </c>
      <c r="E213" s="145" t="s">
        <v>1</v>
      </c>
      <c r="F213" s="146" t="s">
        <v>186</v>
      </c>
      <c r="H213" s="147">
        <v>1</v>
      </c>
      <c r="I213" s="148"/>
      <c r="L213" s="144"/>
      <c r="M213" s="149"/>
      <c r="T213" s="150"/>
      <c r="AT213" s="145" t="s">
        <v>166</v>
      </c>
      <c r="AU213" s="145" t="s">
        <v>6</v>
      </c>
      <c r="AV213" s="11" t="s">
        <v>85</v>
      </c>
      <c r="AW213" s="11" t="s">
        <v>31</v>
      </c>
      <c r="AX213" s="11" t="s">
        <v>6</v>
      </c>
      <c r="AY213" s="145" t="s">
        <v>159</v>
      </c>
    </row>
    <row r="214" spans="2:65" s="1" customFormat="1" ht="16.5" customHeight="1">
      <c r="B214" s="122"/>
      <c r="C214" s="123" t="s">
        <v>397</v>
      </c>
      <c r="D214" s="123" t="s">
        <v>160</v>
      </c>
      <c r="E214" s="124" t="s">
        <v>2700</v>
      </c>
      <c r="F214" s="125" t="s">
        <v>2701</v>
      </c>
      <c r="G214" s="126" t="s">
        <v>163</v>
      </c>
      <c r="H214" s="127">
        <v>3</v>
      </c>
      <c r="I214" s="128"/>
      <c r="J214" s="129">
        <f>ROUND(I214*H214,0)</f>
        <v>0</v>
      </c>
      <c r="K214" s="130"/>
      <c r="L214" s="29"/>
      <c r="M214" s="131" t="s">
        <v>1</v>
      </c>
      <c r="N214" s="132" t="s">
        <v>41</v>
      </c>
      <c r="P214" s="133">
        <f>O214*H214</f>
        <v>0</v>
      </c>
      <c r="Q214" s="133">
        <v>0</v>
      </c>
      <c r="R214" s="133">
        <f>Q214*H214</f>
        <v>0</v>
      </c>
      <c r="S214" s="133">
        <v>0</v>
      </c>
      <c r="T214" s="134">
        <f>S214*H214</f>
        <v>0</v>
      </c>
      <c r="AR214" s="135" t="s">
        <v>164</v>
      </c>
      <c r="AT214" s="135" t="s">
        <v>160</v>
      </c>
      <c r="AU214" s="135" t="s">
        <v>6</v>
      </c>
      <c r="AY214" s="15" t="s">
        <v>159</v>
      </c>
      <c r="BE214" s="136">
        <f>IF(N214="základní",J214,0)</f>
        <v>0</v>
      </c>
      <c r="BF214" s="136">
        <f>IF(N214="snížená",J214,0)</f>
        <v>0</v>
      </c>
      <c r="BG214" s="136">
        <f>IF(N214="zákl. přenesená",J214,0)</f>
        <v>0</v>
      </c>
      <c r="BH214" s="136">
        <f>IF(N214="sníž. přenesená",J214,0)</f>
        <v>0</v>
      </c>
      <c r="BI214" s="136">
        <f>IF(N214="nulová",J214,0)</f>
        <v>0</v>
      </c>
      <c r="BJ214" s="15" t="s">
        <v>6</v>
      </c>
      <c r="BK214" s="136">
        <f>ROUND(I214*H214,0)</f>
        <v>0</v>
      </c>
      <c r="BL214" s="15" t="s">
        <v>164</v>
      </c>
      <c r="BM214" s="135" t="s">
        <v>2702</v>
      </c>
    </row>
    <row r="215" spans="2:65" s="11" customFormat="1">
      <c r="B215" s="144"/>
      <c r="D215" s="138" t="s">
        <v>166</v>
      </c>
      <c r="E215" s="145" t="s">
        <v>1</v>
      </c>
      <c r="F215" s="146" t="s">
        <v>258</v>
      </c>
      <c r="H215" s="147">
        <v>3</v>
      </c>
      <c r="I215" s="148"/>
      <c r="L215" s="144"/>
      <c r="M215" s="149"/>
      <c r="T215" s="150"/>
      <c r="AT215" s="145" t="s">
        <v>166</v>
      </c>
      <c r="AU215" s="145" t="s">
        <v>6</v>
      </c>
      <c r="AV215" s="11" t="s">
        <v>85</v>
      </c>
      <c r="AW215" s="11" t="s">
        <v>31</v>
      </c>
      <c r="AX215" s="11" t="s">
        <v>6</v>
      </c>
      <c r="AY215" s="145" t="s">
        <v>159</v>
      </c>
    </row>
    <row r="216" spans="2:65" s="1" customFormat="1" ht="16.5" customHeight="1">
      <c r="B216" s="122"/>
      <c r="C216" s="123" t="s">
        <v>401</v>
      </c>
      <c r="D216" s="123" t="s">
        <v>160</v>
      </c>
      <c r="E216" s="124" t="s">
        <v>2703</v>
      </c>
      <c r="F216" s="125" t="s">
        <v>2704</v>
      </c>
      <c r="G216" s="126" t="s">
        <v>163</v>
      </c>
      <c r="H216" s="127">
        <v>1</v>
      </c>
      <c r="I216" s="128"/>
      <c r="J216" s="129">
        <f>ROUND(I216*H216,0)</f>
        <v>0</v>
      </c>
      <c r="K216" s="130"/>
      <c r="L216" s="29"/>
      <c r="M216" s="131" t="s">
        <v>1</v>
      </c>
      <c r="N216" s="132" t="s">
        <v>41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164</v>
      </c>
      <c r="AT216" s="135" t="s">
        <v>160</v>
      </c>
      <c r="AU216" s="135" t="s">
        <v>6</v>
      </c>
      <c r="AY216" s="15" t="s">
        <v>159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5" t="s">
        <v>6</v>
      </c>
      <c r="BK216" s="136">
        <f>ROUND(I216*H216,0)</f>
        <v>0</v>
      </c>
      <c r="BL216" s="15" t="s">
        <v>164</v>
      </c>
      <c r="BM216" s="135" t="s">
        <v>2705</v>
      </c>
    </row>
    <row r="217" spans="2:65" s="11" customFormat="1">
      <c r="B217" s="144"/>
      <c r="D217" s="138" t="s">
        <v>166</v>
      </c>
      <c r="E217" s="145" t="s">
        <v>1</v>
      </c>
      <c r="F217" s="146" t="s">
        <v>186</v>
      </c>
      <c r="H217" s="147">
        <v>1</v>
      </c>
      <c r="I217" s="148"/>
      <c r="L217" s="144"/>
      <c r="M217" s="149"/>
      <c r="T217" s="150"/>
      <c r="AT217" s="145" t="s">
        <v>166</v>
      </c>
      <c r="AU217" s="145" t="s">
        <v>6</v>
      </c>
      <c r="AV217" s="11" t="s">
        <v>85</v>
      </c>
      <c r="AW217" s="11" t="s">
        <v>31</v>
      </c>
      <c r="AX217" s="11" t="s">
        <v>6</v>
      </c>
      <c r="AY217" s="145" t="s">
        <v>159</v>
      </c>
    </row>
    <row r="218" spans="2:65" s="1" customFormat="1" ht="16.5" customHeight="1">
      <c r="B218" s="122"/>
      <c r="C218" s="123" t="s">
        <v>405</v>
      </c>
      <c r="D218" s="123" t="s">
        <v>160</v>
      </c>
      <c r="E218" s="124" t="s">
        <v>2706</v>
      </c>
      <c r="F218" s="125" t="s">
        <v>2707</v>
      </c>
      <c r="G218" s="126" t="s">
        <v>163</v>
      </c>
      <c r="H218" s="127">
        <v>2</v>
      </c>
      <c r="I218" s="128"/>
      <c r="J218" s="129">
        <f>ROUND(I218*H218,0)</f>
        <v>0</v>
      </c>
      <c r="K218" s="130"/>
      <c r="L218" s="29"/>
      <c r="M218" s="131" t="s">
        <v>1</v>
      </c>
      <c r="N218" s="132" t="s">
        <v>41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164</v>
      </c>
      <c r="AT218" s="135" t="s">
        <v>160</v>
      </c>
      <c r="AU218" s="135" t="s">
        <v>6</v>
      </c>
      <c r="AY218" s="15" t="s">
        <v>159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5" t="s">
        <v>6</v>
      </c>
      <c r="BK218" s="136">
        <f>ROUND(I218*H218,0)</f>
        <v>0</v>
      </c>
      <c r="BL218" s="15" t="s">
        <v>164</v>
      </c>
      <c r="BM218" s="135" t="s">
        <v>2708</v>
      </c>
    </row>
    <row r="219" spans="2:65" s="11" customFormat="1">
      <c r="B219" s="144"/>
      <c r="D219" s="138" t="s">
        <v>166</v>
      </c>
      <c r="E219" s="145" t="s">
        <v>1</v>
      </c>
      <c r="F219" s="146" t="s">
        <v>208</v>
      </c>
      <c r="H219" s="147">
        <v>2</v>
      </c>
      <c r="I219" s="148"/>
      <c r="L219" s="144"/>
      <c r="M219" s="149"/>
      <c r="T219" s="150"/>
      <c r="AT219" s="145" t="s">
        <v>166</v>
      </c>
      <c r="AU219" s="145" t="s">
        <v>6</v>
      </c>
      <c r="AV219" s="11" t="s">
        <v>85</v>
      </c>
      <c r="AW219" s="11" t="s">
        <v>31</v>
      </c>
      <c r="AX219" s="11" t="s">
        <v>6</v>
      </c>
      <c r="AY219" s="145" t="s">
        <v>159</v>
      </c>
    </row>
    <row r="220" spans="2:65" s="1" customFormat="1" ht="16.5" customHeight="1">
      <c r="B220" s="122"/>
      <c r="C220" s="123" t="s">
        <v>409</v>
      </c>
      <c r="D220" s="123" t="s">
        <v>160</v>
      </c>
      <c r="E220" s="124" t="s">
        <v>2709</v>
      </c>
      <c r="F220" s="125" t="s">
        <v>2710</v>
      </c>
      <c r="G220" s="126" t="s">
        <v>163</v>
      </c>
      <c r="H220" s="127">
        <v>6</v>
      </c>
      <c r="I220" s="128"/>
      <c r="J220" s="129">
        <f>ROUND(I220*H220,0)</f>
        <v>0</v>
      </c>
      <c r="K220" s="130"/>
      <c r="L220" s="29"/>
      <c r="M220" s="131" t="s">
        <v>1</v>
      </c>
      <c r="N220" s="132" t="s">
        <v>41</v>
      </c>
      <c r="P220" s="133">
        <f>O220*H220</f>
        <v>0</v>
      </c>
      <c r="Q220" s="133">
        <v>0</v>
      </c>
      <c r="R220" s="133">
        <f>Q220*H220</f>
        <v>0</v>
      </c>
      <c r="S220" s="133">
        <v>0</v>
      </c>
      <c r="T220" s="134">
        <f>S220*H220</f>
        <v>0</v>
      </c>
      <c r="AR220" s="135" t="s">
        <v>164</v>
      </c>
      <c r="AT220" s="135" t="s">
        <v>160</v>
      </c>
      <c r="AU220" s="135" t="s">
        <v>6</v>
      </c>
      <c r="AY220" s="15" t="s">
        <v>159</v>
      </c>
      <c r="BE220" s="136">
        <f>IF(N220="základní",J220,0)</f>
        <v>0</v>
      </c>
      <c r="BF220" s="136">
        <f>IF(N220="snížená",J220,0)</f>
        <v>0</v>
      </c>
      <c r="BG220" s="136">
        <f>IF(N220="zákl. přenesená",J220,0)</f>
        <v>0</v>
      </c>
      <c r="BH220" s="136">
        <f>IF(N220="sníž. přenesená",J220,0)</f>
        <v>0</v>
      </c>
      <c r="BI220" s="136">
        <f>IF(N220="nulová",J220,0)</f>
        <v>0</v>
      </c>
      <c r="BJ220" s="15" t="s">
        <v>6</v>
      </c>
      <c r="BK220" s="136">
        <f>ROUND(I220*H220,0)</f>
        <v>0</v>
      </c>
      <c r="BL220" s="15" t="s">
        <v>164</v>
      </c>
      <c r="BM220" s="135" t="s">
        <v>2711</v>
      </c>
    </row>
    <row r="221" spans="2:65" s="11" customFormat="1">
      <c r="B221" s="144"/>
      <c r="D221" s="138" t="s">
        <v>166</v>
      </c>
      <c r="E221" s="145" t="s">
        <v>1</v>
      </c>
      <c r="F221" s="146" t="s">
        <v>168</v>
      </c>
      <c r="H221" s="147">
        <v>6</v>
      </c>
      <c r="I221" s="148"/>
      <c r="L221" s="144"/>
      <c r="M221" s="149"/>
      <c r="T221" s="150"/>
      <c r="AT221" s="145" t="s">
        <v>166</v>
      </c>
      <c r="AU221" s="145" t="s">
        <v>6</v>
      </c>
      <c r="AV221" s="11" t="s">
        <v>85</v>
      </c>
      <c r="AW221" s="11" t="s">
        <v>31</v>
      </c>
      <c r="AX221" s="11" t="s">
        <v>6</v>
      </c>
      <c r="AY221" s="145" t="s">
        <v>159</v>
      </c>
    </row>
    <row r="222" spans="2:65" s="1" customFormat="1" ht="16.5" customHeight="1">
      <c r="B222" s="122"/>
      <c r="C222" s="123" t="s">
        <v>413</v>
      </c>
      <c r="D222" s="123" t="s">
        <v>160</v>
      </c>
      <c r="E222" s="124" t="s">
        <v>2712</v>
      </c>
      <c r="F222" s="125" t="s">
        <v>2713</v>
      </c>
      <c r="G222" s="126" t="s">
        <v>163</v>
      </c>
      <c r="H222" s="127">
        <v>2</v>
      </c>
      <c r="I222" s="128"/>
      <c r="J222" s="129">
        <f>ROUND(I222*H222,0)</f>
        <v>0</v>
      </c>
      <c r="K222" s="130"/>
      <c r="L222" s="29"/>
      <c r="M222" s="131" t="s">
        <v>1</v>
      </c>
      <c r="N222" s="132" t="s">
        <v>41</v>
      </c>
      <c r="P222" s="133">
        <f>O222*H222</f>
        <v>0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R222" s="135" t="s">
        <v>164</v>
      </c>
      <c r="AT222" s="135" t="s">
        <v>160</v>
      </c>
      <c r="AU222" s="135" t="s">
        <v>6</v>
      </c>
      <c r="AY222" s="15" t="s">
        <v>159</v>
      </c>
      <c r="BE222" s="136">
        <f>IF(N222="základní",J222,0)</f>
        <v>0</v>
      </c>
      <c r="BF222" s="136">
        <f>IF(N222="snížená",J222,0)</f>
        <v>0</v>
      </c>
      <c r="BG222" s="136">
        <f>IF(N222="zákl. přenesená",J222,0)</f>
        <v>0</v>
      </c>
      <c r="BH222" s="136">
        <f>IF(N222="sníž. přenesená",J222,0)</f>
        <v>0</v>
      </c>
      <c r="BI222" s="136">
        <f>IF(N222="nulová",J222,0)</f>
        <v>0</v>
      </c>
      <c r="BJ222" s="15" t="s">
        <v>6</v>
      </c>
      <c r="BK222" s="136">
        <f>ROUND(I222*H222,0)</f>
        <v>0</v>
      </c>
      <c r="BL222" s="15" t="s">
        <v>164</v>
      </c>
      <c r="BM222" s="135" t="s">
        <v>2714</v>
      </c>
    </row>
    <row r="223" spans="2:65" s="11" customFormat="1">
      <c r="B223" s="144"/>
      <c r="D223" s="138" t="s">
        <v>166</v>
      </c>
      <c r="E223" s="145" t="s">
        <v>1</v>
      </c>
      <c r="F223" s="146" t="s">
        <v>208</v>
      </c>
      <c r="H223" s="147">
        <v>2</v>
      </c>
      <c r="I223" s="148"/>
      <c r="L223" s="144"/>
      <c r="M223" s="149"/>
      <c r="T223" s="150"/>
      <c r="AT223" s="145" t="s">
        <v>166</v>
      </c>
      <c r="AU223" s="145" t="s">
        <v>6</v>
      </c>
      <c r="AV223" s="11" t="s">
        <v>85</v>
      </c>
      <c r="AW223" s="11" t="s">
        <v>31</v>
      </c>
      <c r="AX223" s="11" t="s">
        <v>6</v>
      </c>
      <c r="AY223" s="145" t="s">
        <v>159</v>
      </c>
    </row>
    <row r="224" spans="2:65" s="1" customFormat="1" ht="16.5" customHeight="1">
      <c r="B224" s="122"/>
      <c r="C224" s="123" t="s">
        <v>418</v>
      </c>
      <c r="D224" s="123" t="s">
        <v>160</v>
      </c>
      <c r="E224" s="124" t="s">
        <v>2715</v>
      </c>
      <c r="F224" s="125" t="s">
        <v>2716</v>
      </c>
      <c r="G224" s="126" t="s">
        <v>163</v>
      </c>
      <c r="H224" s="127">
        <v>1</v>
      </c>
      <c r="I224" s="128"/>
      <c r="J224" s="129">
        <f>ROUND(I224*H224,0)</f>
        <v>0</v>
      </c>
      <c r="K224" s="130"/>
      <c r="L224" s="29"/>
      <c r="M224" s="131" t="s">
        <v>1</v>
      </c>
      <c r="N224" s="132" t="s">
        <v>41</v>
      </c>
      <c r="P224" s="133">
        <f>O224*H224</f>
        <v>0</v>
      </c>
      <c r="Q224" s="133">
        <v>0</v>
      </c>
      <c r="R224" s="133">
        <f>Q224*H224</f>
        <v>0</v>
      </c>
      <c r="S224" s="133">
        <v>0</v>
      </c>
      <c r="T224" s="134">
        <f>S224*H224</f>
        <v>0</v>
      </c>
      <c r="AR224" s="135" t="s">
        <v>164</v>
      </c>
      <c r="AT224" s="135" t="s">
        <v>160</v>
      </c>
      <c r="AU224" s="135" t="s">
        <v>6</v>
      </c>
      <c r="AY224" s="15" t="s">
        <v>159</v>
      </c>
      <c r="BE224" s="136">
        <f>IF(N224="základní",J224,0)</f>
        <v>0</v>
      </c>
      <c r="BF224" s="136">
        <f>IF(N224="snížená",J224,0)</f>
        <v>0</v>
      </c>
      <c r="BG224" s="136">
        <f>IF(N224="zákl. přenesená",J224,0)</f>
        <v>0</v>
      </c>
      <c r="BH224" s="136">
        <f>IF(N224="sníž. přenesená",J224,0)</f>
        <v>0</v>
      </c>
      <c r="BI224" s="136">
        <f>IF(N224="nulová",J224,0)</f>
        <v>0</v>
      </c>
      <c r="BJ224" s="15" t="s">
        <v>6</v>
      </c>
      <c r="BK224" s="136">
        <f>ROUND(I224*H224,0)</f>
        <v>0</v>
      </c>
      <c r="BL224" s="15" t="s">
        <v>164</v>
      </c>
      <c r="BM224" s="135" t="s">
        <v>2717</v>
      </c>
    </row>
    <row r="225" spans="2:65" s="11" customFormat="1">
      <c r="B225" s="144"/>
      <c r="D225" s="138" t="s">
        <v>166</v>
      </c>
      <c r="E225" s="145" t="s">
        <v>1</v>
      </c>
      <c r="F225" s="146" t="s">
        <v>186</v>
      </c>
      <c r="H225" s="147">
        <v>1</v>
      </c>
      <c r="I225" s="148"/>
      <c r="L225" s="144"/>
      <c r="M225" s="149"/>
      <c r="T225" s="150"/>
      <c r="AT225" s="145" t="s">
        <v>166</v>
      </c>
      <c r="AU225" s="145" t="s">
        <v>6</v>
      </c>
      <c r="AV225" s="11" t="s">
        <v>85</v>
      </c>
      <c r="AW225" s="11" t="s">
        <v>31</v>
      </c>
      <c r="AX225" s="11" t="s">
        <v>6</v>
      </c>
      <c r="AY225" s="145" t="s">
        <v>159</v>
      </c>
    </row>
    <row r="226" spans="2:65" s="1" customFormat="1" ht="16.5" customHeight="1">
      <c r="B226" s="122"/>
      <c r="C226" s="123" t="s">
        <v>425</v>
      </c>
      <c r="D226" s="123" t="s">
        <v>160</v>
      </c>
      <c r="E226" s="124" t="s">
        <v>2718</v>
      </c>
      <c r="F226" s="125" t="s">
        <v>2719</v>
      </c>
      <c r="G226" s="126" t="s">
        <v>163</v>
      </c>
      <c r="H226" s="127">
        <v>2</v>
      </c>
      <c r="I226" s="128"/>
      <c r="J226" s="129">
        <f>ROUND(I226*H226,0)</f>
        <v>0</v>
      </c>
      <c r="K226" s="130"/>
      <c r="L226" s="29"/>
      <c r="M226" s="131" t="s">
        <v>1</v>
      </c>
      <c r="N226" s="132" t="s">
        <v>41</v>
      </c>
      <c r="P226" s="133">
        <f>O226*H226</f>
        <v>0</v>
      </c>
      <c r="Q226" s="133">
        <v>0</v>
      </c>
      <c r="R226" s="133">
        <f>Q226*H226</f>
        <v>0</v>
      </c>
      <c r="S226" s="133">
        <v>0</v>
      </c>
      <c r="T226" s="134">
        <f>S226*H226</f>
        <v>0</v>
      </c>
      <c r="AR226" s="135" t="s">
        <v>164</v>
      </c>
      <c r="AT226" s="135" t="s">
        <v>160</v>
      </c>
      <c r="AU226" s="135" t="s">
        <v>6</v>
      </c>
      <c r="AY226" s="15" t="s">
        <v>159</v>
      </c>
      <c r="BE226" s="136">
        <f>IF(N226="základní",J226,0)</f>
        <v>0</v>
      </c>
      <c r="BF226" s="136">
        <f>IF(N226="snížená",J226,0)</f>
        <v>0</v>
      </c>
      <c r="BG226" s="136">
        <f>IF(N226="zákl. přenesená",J226,0)</f>
        <v>0</v>
      </c>
      <c r="BH226" s="136">
        <f>IF(N226="sníž. přenesená",J226,0)</f>
        <v>0</v>
      </c>
      <c r="BI226" s="136">
        <f>IF(N226="nulová",J226,0)</f>
        <v>0</v>
      </c>
      <c r="BJ226" s="15" t="s">
        <v>6</v>
      </c>
      <c r="BK226" s="136">
        <f>ROUND(I226*H226,0)</f>
        <v>0</v>
      </c>
      <c r="BL226" s="15" t="s">
        <v>164</v>
      </c>
      <c r="BM226" s="135" t="s">
        <v>2720</v>
      </c>
    </row>
    <row r="227" spans="2:65" s="11" customFormat="1">
      <c r="B227" s="144"/>
      <c r="D227" s="138" t="s">
        <v>166</v>
      </c>
      <c r="E227" s="145" t="s">
        <v>1</v>
      </c>
      <c r="F227" s="146" t="s">
        <v>208</v>
      </c>
      <c r="H227" s="147">
        <v>2</v>
      </c>
      <c r="I227" s="148"/>
      <c r="L227" s="144"/>
      <c r="M227" s="149"/>
      <c r="T227" s="150"/>
      <c r="AT227" s="145" t="s">
        <v>166</v>
      </c>
      <c r="AU227" s="145" t="s">
        <v>6</v>
      </c>
      <c r="AV227" s="11" t="s">
        <v>85</v>
      </c>
      <c r="AW227" s="11" t="s">
        <v>31</v>
      </c>
      <c r="AX227" s="11" t="s">
        <v>6</v>
      </c>
      <c r="AY227" s="145" t="s">
        <v>159</v>
      </c>
    </row>
    <row r="228" spans="2:65" s="1" customFormat="1" ht="16.5" customHeight="1">
      <c r="B228" s="122"/>
      <c r="C228" s="123" t="s">
        <v>430</v>
      </c>
      <c r="D228" s="123" t="s">
        <v>160</v>
      </c>
      <c r="E228" s="124" t="s">
        <v>2721</v>
      </c>
      <c r="F228" s="125" t="s">
        <v>2722</v>
      </c>
      <c r="G228" s="126" t="s">
        <v>163</v>
      </c>
      <c r="H228" s="127">
        <v>3</v>
      </c>
      <c r="I228" s="128"/>
      <c r="J228" s="129">
        <f>ROUND(I228*H228,0)</f>
        <v>0</v>
      </c>
      <c r="K228" s="130"/>
      <c r="L228" s="29"/>
      <c r="M228" s="131" t="s">
        <v>1</v>
      </c>
      <c r="N228" s="132" t="s">
        <v>41</v>
      </c>
      <c r="P228" s="133">
        <f>O228*H228</f>
        <v>0</v>
      </c>
      <c r="Q228" s="133">
        <v>0</v>
      </c>
      <c r="R228" s="133">
        <f>Q228*H228</f>
        <v>0</v>
      </c>
      <c r="S228" s="133">
        <v>0</v>
      </c>
      <c r="T228" s="134">
        <f>S228*H228</f>
        <v>0</v>
      </c>
      <c r="AR228" s="135" t="s">
        <v>164</v>
      </c>
      <c r="AT228" s="135" t="s">
        <v>160</v>
      </c>
      <c r="AU228" s="135" t="s">
        <v>6</v>
      </c>
      <c r="AY228" s="15" t="s">
        <v>159</v>
      </c>
      <c r="BE228" s="136">
        <f>IF(N228="základní",J228,0)</f>
        <v>0</v>
      </c>
      <c r="BF228" s="136">
        <f>IF(N228="snížená",J228,0)</f>
        <v>0</v>
      </c>
      <c r="BG228" s="136">
        <f>IF(N228="zákl. přenesená",J228,0)</f>
        <v>0</v>
      </c>
      <c r="BH228" s="136">
        <f>IF(N228="sníž. přenesená",J228,0)</f>
        <v>0</v>
      </c>
      <c r="BI228" s="136">
        <f>IF(N228="nulová",J228,0)</f>
        <v>0</v>
      </c>
      <c r="BJ228" s="15" t="s">
        <v>6</v>
      </c>
      <c r="BK228" s="136">
        <f>ROUND(I228*H228,0)</f>
        <v>0</v>
      </c>
      <c r="BL228" s="15" t="s">
        <v>164</v>
      </c>
      <c r="BM228" s="135" t="s">
        <v>2723</v>
      </c>
    </row>
    <row r="229" spans="2:65" s="11" customFormat="1">
      <c r="B229" s="144"/>
      <c r="D229" s="138" t="s">
        <v>166</v>
      </c>
      <c r="E229" s="145" t="s">
        <v>1</v>
      </c>
      <c r="F229" s="146" t="s">
        <v>258</v>
      </c>
      <c r="H229" s="147">
        <v>3</v>
      </c>
      <c r="I229" s="148"/>
      <c r="L229" s="144"/>
      <c r="M229" s="149"/>
      <c r="T229" s="150"/>
      <c r="AT229" s="145" t="s">
        <v>166</v>
      </c>
      <c r="AU229" s="145" t="s">
        <v>6</v>
      </c>
      <c r="AV229" s="11" t="s">
        <v>85</v>
      </c>
      <c r="AW229" s="11" t="s">
        <v>31</v>
      </c>
      <c r="AX229" s="11" t="s">
        <v>6</v>
      </c>
      <c r="AY229" s="145" t="s">
        <v>159</v>
      </c>
    </row>
    <row r="230" spans="2:65" s="1" customFormat="1" ht="16.5" customHeight="1">
      <c r="B230" s="122"/>
      <c r="C230" s="123" t="s">
        <v>440</v>
      </c>
      <c r="D230" s="123" t="s">
        <v>160</v>
      </c>
      <c r="E230" s="124" t="s">
        <v>2724</v>
      </c>
      <c r="F230" s="125" t="s">
        <v>2725</v>
      </c>
      <c r="G230" s="126" t="s">
        <v>163</v>
      </c>
      <c r="H230" s="127">
        <v>17</v>
      </c>
      <c r="I230" s="128"/>
      <c r="J230" s="129">
        <f>ROUND(I230*H230,0)</f>
        <v>0</v>
      </c>
      <c r="K230" s="130"/>
      <c r="L230" s="29"/>
      <c r="M230" s="131" t="s">
        <v>1</v>
      </c>
      <c r="N230" s="132" t="s">
        <v>41</v>
      </c>
      <c r="P230" s="133">
        <f>O230*H230</f>
        <v>0</v>
      </c>
      <c r="Q230" s="133">
        <v>0</v>
      </c>
      <c r="R230" s="133">
        <f>Q230*H230</f>
        <v>0</v>
      </c>
      <c r="S230" s="133">
        <v>0</v>
      </c>
      <c r="T230" s="134">
        <f>S230*H230</f>
        <v>0</v>
      </c>
      <c r="AR230" s="135" t="s">
        <v>164</v>
      </c>
      <c r="AT230" s="135" t="s">
        <v>160</v>
      </c>
      <c r="AU230" s="135" t="s">
        <v>6</v>
      </c>
      <c r="AY230" s="15" t="s">
        <v>159</v>
      </c>
      <c r="BE230" s="136">
        <f>IF(N230="základní",J230,0)</f>
        <v>0</v>
      </c>
      <c r="BF230" s="136">
        <f>IF(N230="snížená",J230,0)</f>
        <v>0</v>
      </c>
      <c r="BG230" s="136">
        <f>IF(N230="zákl. přenesená",J230,0)</f>
        <v>0</v>
      </c>
      <c r="BH230" s="136">
        <f>IF(N230="sníž. přenesená",J230,0)</f>
        <v>0</v>
      </c>
      <c r="BI230" s="136">
        <f>IF(N230="nulová",J230,0)</f>
        <v>0</v>
      </c>
      <c r="BJ230" s="15" t="s">
        <v>6</v>
      </c>
      <c r="BK230" s="136">
        <f>ROUND(I230*H230,0)</f>
        <v>0</v>
      </c>
      <c r="BL230" s="15" t="s">
        <v>164</v>
      </c>
      <c r="BM230" s="135" t="s">
        <v>2726</v>
      </c>
    </row>
    <row r="231" spans="2:65" s="11" customFormat="1">
      <c r="B231" s="144"/>
      <c r="D231" s="138" t="s">
        <v>166</v>
      </c>
      <c r="E231" s="145" t="s">
        <v>1</v>
      </c>
      <c r="F231" s="146" t="s">
        <v>2727</v>
      </c>
      <c r="H231" s="147">
        <v>17</v>
      </c>
      <c r="I231" s="148"/>
      <c r="L231" s="144"/>
      <c r="M231" s="149"/>
      <c r="T231" s="150"/>
      <c r="AT231" s="145" t="s">
        <v>166</v>
      </c>
      <c r="AU231" s="145" t="s">
        <v>6</v>
      </c>
      <c r="AV231" s="11" t="s">
        <v>85</v>
      </c>
      <c r="AW231" s="11" t="s">
        <v>31</v>
      </c>
      <c r="AX231" s="11" t="s">
        <v>6</v>
      </c>
      <c r="AY231" s="145" t="s">
        <v>159</v>
      </c>
    </row>
    <row r="232" spans="2:65" s="1" customFormat="1" ht="16.5" customHeight="1">
      <c r="B232" s="122"/>
      <c r="C232" s="123" t="s">
        <v>445</v>
      </c>
      <c r="D232" s="123" t="s">
        <v>160</v>
      </c>
      <c r="E232" s="124" t="s">
        <v>2728</v>
      </c>
      <c r="F232" s="125" t="s">
        <v>2729</v>
      </c>
      <c r="G232" s="126" t="s">
        <v>163</v>
      </c>
      <c r="H232" s="127">
        <v>17</v>
      </c>
      <c r="I232" s="128"/>
      <c r="J232" s="129">
        <f>ROUND(I232*H232,0)</f>
        <v>0</v>
      </c>
      <c r="K232" s="130"/>
      <c r="L232" s="29"/>
      <c r="M232" s="131" t="s">
        <v>1</v>
      </c>
      <c r="N232" s="132" t="s">
        <v>41</v>
      </c>
      <c r="P232" s="133">
        <f>O232*H232</f>
        <v>0</v>
      </c>
      <c r="Q232" s="133">
        <v>0</v>
      </c>
      <c r="R232" s="133">
        <f>Q232*H232</f>
        <v>0</v>
      </c>
      <c r="S232" s="133">
        <v>0</v>
      </c>
      <c r="T232" s="134">
        <f>S232*H232</f>
        <v>0</v>
      </c>
      <c r="AR232" s="135" t="s">
        <v>164</v>
      </c>
      <c r="AT232" s="135" t="s">
        <v>160</v>
      </c>
      <c r="AU232" s="135" t="s">
        <v>6</v>
      </c>
      <c r="AY232" s="15" t="s">
        <v>159</v>
      </c>
      <c r="BE232" s="136">
        <f>IF(N232="základní",J232,0)</f>
        <v>0</v>
      </c>
      <c r="BF232" s="136">
        <f>IF(N232="snížená",J232,0)</f>
        <v>0</v>
      </c>
      <c r="BG232" s="136">
        <f>IF(N232="zákl. přenesená",J232,0)</f>
        <v>0</v>
      </c>
      <c r="BH232" s="136">
        <f>IF(N232="sníž. přenesená",J232,0)</f>
        <v>0</v>
      </c>
      <c r="BI232" s="136">
        <f>IF(N232="nulová",J232,0)</f>
        <v>0</v>
      </c>
      <c r="BJ232" s="15" t="s">
        <v>6</v>
      </c>
      <c r="BK232" s="136">
        <f>ROUND(I232*H232,0)</f>
        <v>0</v>
      </c>
      <c r="BL232" s="15" t="s">
        <v>164</v>
      </c>
      <c r="BM232" s="135" t="s">
        <v>2730</v>
      </c>
    </row>
    <row r="233" spans="2:65" s="11" customFormat="1">
      <c r="B233" s="144"/>
      <c r="D233" s="138" t="s">
        <v>166</v>
      </c>
      <c r="E233" s="145" t="s">
        <v>1</v>
      </c>
      <c r="F233" s="146" t="s">
        <v>2727</v>
      </c>
      <c r="H233" s="147">
        <v>17</v>
      </c>
      <c r="I233" s="148"/>
      <c r="L233" s="144"/>
      <c r="M233" s="149"/>
      <c r="T233" s="150"/>
      <c r="AT233" s="145" t="s">
        <v>166</v>
      </c>
      <c r="AU233" s="145" t="s">
        <v>6</v>
      </c>
      <c r="AV233" s="11" t="s">
        <v>85</v>
      </c>
      <c r="AW233" s="11" t="s">
        <v>31</v>
      </c>
      <c r="AX233" s="11" t="s">
        <v>6</v>
      </c>
      <c r="AY233" s="145" t="s">
        <v>159</v>
      </c>
    </row>
    <row r="234" spans="2:65" s="1" customFormat="1" ht="16.5" customHeight="1">
      <c r="B234" s="122"/>
      <c r="C234" s="123" t="s">
        <v>455</v>
      </c>
      <c r="D234" s="123" t="s">
        <v>160</v>
      </c>
      <c r="E234" s="124" t="s">
        <v>2731</v>
      </c>
      <c r="F234" s="125" t="s">
        <v>2732</v>
      </c>
      <c r="G234" s="126" t="s">
        <v>163</v>
      </c>
      <c r="H234" s="127">
        <v>74</v>
      </c>
      <c r="I234" s="128"/>
      <c r="J234" s="129">
        <f>ROUND(I234*H234,0)</f>
        <v>0</v>
      </c>
      <c r="K234" s="130"/>
      <c r="L234" s="29"/>
      <c r="M234" s="131" t="s">
        <v>1</v>
      </c>
      <c r="N234" s="132" t="s">
        <v>41</v>
      </c>
      <c r="P234" s="133">
        <f>O234*H234</f>
        <v>0</v>
      </c>
      <c r="Q234" s="133">
        <v>0</v>
      </c>
      <c r="R234" s="133">
        <f>Q234*H234</f>
        <v>0</v>
      </c>
      <c r="S234" s="133">
        <v>0</v>
      </c>
      <c r="T234" s="134">
        <f>S234*H234</f>
        <v>0</v>
      </c>
      <c r="AR234" s="135" t="s">
        <v>164</v>
      </c>
      <c r="AT234" s="135" t="s">
        <v>160</v>
      </c>
      <c r="AU234" s="135" t="s">
        <v>6</v>
      </c>
      <c r="AY234" s="15" t="s">
        <v>159</v>
      </c>
      <c r="BE234" s="136">
        <f>IF(N234="základní",J234,0)</f>
        <v>0</v>
      </c>
      <c r="BF234" s="136">
        <f>IF(N234="snížená",J234,0)</f>
        <v>0</v>
      </c>
      <c r="BG234" s="136">
        <f>IF(N234="zákl. přenesená",J234,0)</f>
        <v>0</v>
      </c>
      <c r="BH234" s="136">
        <f>IF(N234="sníž. přenesená",J234,0)</f>
        <v>0</v>
      </c>
      <c r="BI234" s="136">
        <f>IF(N234="nulová",J234,0)</f>
        <v>0</v>
      </c>
      <c r="BJ234" s="15" t="s">
        <v>6</v>
      </c>
      <c r="BK234" s="136">
        <f>ROUND(I234*H234,0)</f>
        <v>0</v>
      </c>
      <c r="BL234" s="15" t="s">
        <v>164</v>
      </c>
      <c r="BM234" s="135" t="s">
        <v>2733</v>
      </c>
    </row>
    <row r="235" spans="2:65" s="11" customFormat="1">
      <c r="B235" s="144"/>
      <c r="D235" s="138" t="s">
        <v>166</v>
      </c>
      <c r="E235" s="145" t="s">
        <v>1</v>
      </c>
      <c r="F235" s="146" t="s">
        <v>2734</v>
      </c>
      <c r="H235" s="147">
        <v>74</v>
      </c>
      <c r="I235" s="148"/>
      <c r="L235" s="144"/>
      <c r="M235" s="149"/>
      <c r="T235" s="150"/>
      <c r="AT235" s="145" t="s">
        <v>166</v>
      </c>
      <c r="AU235" s="145" t="s">
        <v>6</v>
      </c>
      <c r="AV235" s="11" t="s">
        <v>85</v>
      </c>
      <c r="AW235" s="11" t="s">
        <v>31</v>
      </c>
      <c r="AX235" s="11" t="s">
        <v>6</v>
      </c>
      <c r="AY235" s="145" t="s">
        <v>159</v>
      </c>
    </row>
    <row r="236" spans="2:65" s="1" customFormat="1" ht="16.5" customHeight="1">
      <c r="B236" s="122"/>
      <c r="C236" s="123" t="s">
        <v>461</v>
      </c>
      <c r="D236" s="123" t="s">
        <v>160</v>
      </c>
      <c r="E236" s="124" t="s">
        <v>2735</v>
      </c>
      <c r="F236" s="125" t="s">
        <v>2603</v>
      </c>
      <c r="G236" s="126" t="s">
        <v>529</v>
      </c>
      <c r="H236" s="127">
        <v>1</v>
      </c>
      <c r="I236" s="128"/>
      <c r="J236" s="129">
        <f>ROUND(I236*H236,0)</f>
        <v>0</v>
      </c>
      <c r="K236" s="130"/>
      <c r="L236" s="29"/>
      <c r="M236" s="131" t="s">
        <v>1</v>
      </c>
      <c r="N236" s="132" t="s">
        <v>41</v>
      </c>
      <c r="P236" s="133">
        <f>O236*H236</f>
        <v>0</v>
      </c>
      <c r="Q236" s="133">
        <v>0</v>
      </c>
      <c r="R236" s="133">
        <f>Q236*H236</f>
        <v>0</v>
      </c>
      <c r="S236" s="133">
        <v>0</v>
      </c>
      <c r="T236" s="134">
        <f>S236*H236</f>
        <v>0</v>
      </c>
      <c r="AR236" s="135" t="s">
        <v>164</v>
      </c>
      <c r="AT236" s="135" t="s">
        <v>160</v>
      </c>
      <c r="AU236" s="135" t="s">
        <v>6</v>
      </c>
      <c r="AY236" s="15" t="s">
        <v>159</v>
      </c>
      <c r="BE236" s="136">
        <f>IF(N236="základní",J236,0)</f>
        <v>0</v>
      </c>
      <c r="BF236" s="136">
        <f>IF(N236="snížená",J236,0)</f>
        <v>0</v>
      </c>
      <c r="BG236" s="136">
        <f>IF(N236="zákl. přenesená",J236,0)</f>
        <v>0</v>
      </c>
      <c r="BH236" s="136">
        <f>IF(N236="sníž. přenesená",J236,0)</f>
        <v>0</v>
      </c>
      <c r="BI236" s="136">
        <f>IF(N236="nulová",J236,0)</f>
        <v>0</v>
      </c>
      <c r="BJ236" s="15" t="s">
        <v>6</v>
      </c>
      <c r="BK236" s="136">
        <f>ROUND(I236*H236,0)</f>
        <v>0</v>
      </c>
      <c r="BL236" s="15" t="s">
        <v>164</v>
      </c>
      <c r="BM236" s="135" t="s">
        <v>2736</v>
      </c>
    </row>
    <row r="237" spans="2:65" s="11" customFormat="1">
      <c r="B237" s="144"/>
      <c r="D237" s="138" t="s">
        <v>166</v>
      </c>
      <c r="E237" s="145" t="s">
        <v>1</v>
      </c>
      <c r="F237" s="146" t="s">
        <v>186</v>
      </c>
      <c r="H237" s="147">
        <v>1</v>
      </c>
      <c r="I237" s="148"/>
      <c r="L237" s="144"/>
      <c r="M237" s="149"/>
      <c r="T237" s="150"/>
      <c r="AT237" s="145" t="s">
        <v>166</v>
      </c>
      <c r="AU237" s="145" t="s">
        <v>6</v>
      </c>
      <c r="AV237" s="11" t="s">
        <v>85</v>
      </c>
      <c r="AW237" s="11" t="s">
        <v>31</v>
      </c>
      <c r="AX237" s="11" t="s">
        <v>6</v>
      </c>
      <c r="AY237" s="145" t="s">
        <v>159</v>
      </c>
    </row>
    <row r="238" spans="2:65" s="9" customFormat="1" ht="25.9" customHeight="1">
      <c r="B238" s="112"/>
      <c r="D238" s="113" t="s">
        <v>75</v>
      </c>
      <c r="E238" s="114" t="s">
        <v>1484</v>
      </c>
      <c r="F238" s="114" t="s">
        <v>1485</v>
      </c>
      <c r="I238" s="115"/>
      <c r="J238" s="116">
        <f>BK238</f>
        <v>0</v>
      </c>
      <c r="L238" s="112"/>
      <c r="M238" s="117"/>
      <c r="P238" s="118">
        <f>SUM(P239:P254)</f>
        <v>0</v>
      </c>
      <c r="R238" s="118">
        <f>SUM(R239:R254)</f>
        <v>0</v>
      </c>
      <c r="T238" s="119">
        <f>SUM(T239:T254)</f>
        <v>0</v>
      </c>
      <c r="AR238" s="113" t="s">
        <v>164</v>
      </c>
      <c r="AT238" s="120" t="s">
        <v>75</v>
      </c>
      <c r="AU238" s="120" t="s">
        <v>76</v>
      </c>
      <c r="AY238" s="113" t="s">
        <v>159</v>
      </c>
      <c r="BK238" s="121">
        <f>SUM(BK239:BK254)</f>
        <v>0</v>
      </c>
    </row>
    <row r="239" spans="2:65" s="1" customFormat="1" ht="16.5" customHeight="1">
      <c r="B239" s="122"/>
      <c r="C239" s="123" t="s">
        <v>465</v>
      </c>
      <c r="D239" s="123" t="s">
        <v>160</v>
      </c>
      <c r="E239" s="124" t="s">
        <v>1511</v>
      </c>
      <c r="F239" s="125" t="s">
        <v>2737</v>
      </c>
      <c r="G239" s="126" t="s">
        <v>529</v>
      </c>
      <c r="H239" s="127">
        <v>1</v>
      </c>
      <c r="I239" s="128"/>
      <c r="J239" s="129">
        <f>ROUND(I239*H239,0)</f>
        <v>0</v>
      </c>
      <c r="K239" s="130"/>
      <c r="L239" s="29"/>
      <c r="M239" s="131" t="s">
        <v>1</v>
      </c>
      <c r="N239" s="132" t="s">
        <v>41</v>
      </c>
      <c r="P239" s="133">
        <f>O239*H239</f>
        <v>0</v>
      </c>
      <c r="Q239" s="133">
        <v>0</v>
      </c>
      <c r="R239" s="133">
        <f>Q239*H239</f>
        <v>0</v>
      </c>
      <c r="S239" s="133">
        <v>0</v>
      </c>
      <c r="T239" s="134">
        <f>S239*H239</f>
        <v>0</v>
      </c>
      <c r="AR239" s="135" t="s">
        <v>1925</v>
      </c>
      <c r="AT239" s="135" t="s">
        <v>160</v>
      </c>
      <c r="AU239" s="135" t="s">
        <v>6</v>
      </c>
      <c r="AY239" s="15" t="s">
        <v>159</v>
      </c>
      <c r="BE239" s="136">
        <f>IF(N239="základní",J239,0)</f>
        <v>0</v>
      </c>
      <c r="BF239" s="136">
        <f>IF(N239="snížená",J239,0)</f>
        <v>0</v>
      </c>
      <c r="BG239" s="136">
        <f>IF(N239="zákl. přenesená",J239,0)</f>
        <v>0</v>
      </c>
      <c r="BH239" s="136">
        <f>IF(N239="sníž. přenesená",J239,0)</f>
        <v>0</v>
      </c>
      <c r="BI239" s="136">
        <f>IF(N239="nulová",J239,0)</f>
        <v>0</v>
      </c>
      <c r="BJ239" s="15" t="s">
        <v>6</v>
      </c>
      <c r="BK239" s="136">
        <f>ROUND(I239*H239,0)</f>
        <v>0</v>
      </c>
      <c r="BL239" s="15" t="s">
        <v>1925</v>
      </c>
      <c r="BM239" s="135" t="s">
        <v>2738</v>
      </c>
    </row>
    <row r="240" spans="2:65" s="11" customFormat="1">
      <c r="B240" s="144"/>
      <c r="D240" s="138" t="s">
        <v>166</v>
      </c>
      <c r="E240" s="145" t="s">
        <v>1</v>
      </c>
      <c r="F240" s="146" t="s">
        <v>186</v>
      </c>
      <c r="H240" s="147">
        <v>1</v>
      </c>
      <c r="I240" s="148"/>
      <c r="L240" s="144"/>
      <c r="M240" s="149"/>
      <c r="T240" s="150"/>
      <c r="AT240" s="145" t="s">
        <v>166</v>
      </c>
      <c r="AU240" s="145" t="s">
        <v>6</v>
      </c>
      <c r="AV240" s="11" t="s">
        <v>85</v>
      </c>
      <c r="AW240" s="11" t="s">
        <v>31</v>
      </c>
      <c r="AX240" s="11" t="s">
        <v>6</v>
      </c>
      <c r="AY240" s="145" t="s">
        <v>159</v>
      </c>
    </row>
    <row r="241" spans="2:65" s="1" customFormat="1" ht="16.5" customHeight="1">
      <c r="B241" s="122"/>
      <c r="C241" s="123" t="s">
        <v>470</v>
      </c>
      <c r="D241" s="123" t="s">
        <v>160</v>
      </c>
      <c r="E241" s="124" t="s">
        <v>1515</v>
      </c>
      <c r="F241" s="125" t="s">
        <v>2739</v>
      </c>
      <c r="G241" s="126" t="s">
        <v>529</v>
      </c>
      <c r="H241" s="127">
        <v>19</v>
      </c>
      <c r="I241" s="128"/>
      <c r="J241" s="129">
        <f>ROUND(I241*H241,0)</f>
        <v>0</v>
      </c>
      <c r="K241" s="130"/>
      <c r="L241" s="29"/>
      <c r="M241" s="131" t="s">
        <v>1</v>
      </c>
      <c r="N241" s="132" t="s">
        <v>41</v>
      </c>
      <c r="P241" s="133">
        <f>O241*H241</f>
        <v>0</v>
      </c>
      <c r="Q241" s="133">
        <v>0</v>
      </c>
      <c r="R241" s="133">
        <f>Q241*H241</f>
        <v>0</v>
      </c>
      <c r="S241" s="133">
        <v>0</v>
      </c>
      <c r="T241" s="134">
        <f>S241*H241</f>
        <v>0</v>
      </c>
      <c r="AR241" s="135" t="s">
        <v>1925</v>
      </c>
      <c r="AT241" s="135" t="s">
        <v>160</v>
      </c>
      <c r="AU241" s="135" t="s">
        <v>6</v>
      </c>
      <c r="AY241" s="15" t="s">
        <v>159</v>
      </c>
      <c r="BE241" s="136">
        <f>IF(N241="základní",J241,0)</f>
        <v>0</v>
      </c>
      <c r="BF241" s="136">
        <f>IF(N241="snížená",J241,0)</f>
        <v>0</v>
      </c>
      <c r="BG241" s="136">
        <f>IF(N241="zákl. přenesená",J241,0)</f>
        <v>0</v>
      </c>
      <c r="BH241" s="136">
        <f>IF(N241="sníž. přenesená",J241,0)</f>
        <v>0</v>
      </c>
      <c r="BI241" s="136">
        <f>IF(N241="nulová",J241,0)</f>
        <v>0</v>
      </c>
      <c r="BJ241" s="15" t="s">
        <v>6</v>
      </c>
      <c r="BK241" s="136">
        <f>ROUND(I241*H241,0)</f>
        <v>0</v>
      </c>
      <c r="BL241" s="15" t="s">
        <v>1925</v>
      </c>
      <c r="BM241" s="135" t="s">
        <v>2740</v>
      </c>
    </row>
    <row r="242" spans="2:65" s="11" customFormat="1">
      <c r="B242" s="144"/>
      <c r="D242" s="138" t="s">
        <v>166</v>
      </c>
      <c r="E242" s="145" t="s">
        <v>1</v>
      </c>
      <c r="F242" s="146" t="s">
        <v>238</v>
      </c>
      <c r="H242" s="147">
        <v>19</v>
      </c>
      <c r="I242" s="148"/>
      <c r="L242" s="144"/>
      <c r="M242" s="149"/>
      <c r="T242" s="150"/>
      <c r="AT242" s="145" t="s">
        <v>166</v>
      </c>
      <c r="AU242" s="145" t="s">
        <v>6</v>
      </c>
      <c r="AV242" s="11" t="s">
        <v>85</v>
      </c>
      <c r="AW242" s="11" t="s">
        <v>31</v>
      </c>
      <c r="AX242" s="11" t="s">
        <v>6</v>
      </c>
      <c r="AY242" s="145" t="s">
        <v>159</v>
      </c>
    </row>
    <row r="243" spans="2:65" s="1" customFormat="1" ht="24.2" customHeight="1">
      <c r="B243" s="122"/>
      <c r="C243" s="123" t="s">
        <v>475</v>
      </c>
      <c r="D243" s="123" t="s">
        <v>160</v>
      </c>
      <c r="E243" s="124" t="s">
        <v>1519</v>
      </c>
      <c r="F243" s="125" t="s">
        <v>2741</v>
      </c>
      <c r="G243" s="126" t="s">
        <v>529</v>
      </c>
      <c r="H243" s="127">
        <v>1</v>
      </c>
      <c r="I243" s="128"/>
      <c r="J243" s="129">
        <f>ROUND(I243*H243,0)</f>
        <v>0</v>
      </c>
      <c r="K243" s="130"/>
      <c r="L243" s="29"/>
      <c r="M243" s="131" t="s">
        <v>1</v>
      </c>
      <c r="N243" s="132" t="s">
        <v>41</v>
      </c>
      <c r="P243" s="133">
        <f>O243*H243</f>
        <v>0</v>
      </c>
      <c r="Q243" s="133">
        <v>0</v>
      </c>
      <c r="R243" s="133">
        <f>Q243*H243</f>
        <v>0</v>
      </c>
      <c r="S243" s="133">
        <v>0</v>
      </c>
      <c r="T243" s="134">
        <f>S243*H243</f>
        <v>0</v>
      </c>
      <c r="AR243" s="135" t="s">
        <v>1925</v>
      </c>
      <c r="AT243" s="135" t="s">
        <v>160</v>
      </c>
      <c r="AU243" s="135" t="s">
        <v>6</v>
      </c>
      <c r="AY243" s="15" t="s">
        <v>159</v>
      </c>
      <c r="BE243" s="136">
        <f>IF(N243="základní",J243,0)</f>
        <v>0</v>
      </c>
      <c r="BF243" s="136">
        <f>IF(N243="snížená",J243,0)</f>
        <v>0</v>
      </c>
      <c r="BG243" s="136">
        <f>IF(N243="zákl. přenesená",J243,0)</f>
        <v>0</v>
      </c>
      <c r="BH243" s="136">
        <f>IF(N243="sníž. přenesená",J243,0)</f>
        <v>0</v>
      </c>
      <c r="BI243" s="136">
        <f>IF(N243="nulová",J243,0)</f>
        <v>0</v>
      </c>
      <c r="BJ243" s="15" t="s">
        <v>6</v>
      </c>
      <c r="BK243" s="136">
        <f>ROUND(I243*H243,0)</f>
        <v>0</v>
      </c>
      <c r="BL243" s="15" t="s">
        <v>1925</v>
      </c>
      <c r="BM243" s="135" t="s">
        <v>2742</v>
      </c>
    </row>
    <row r="244" spans="2:65" s="11" customFormat="1">
      <c r="B244" s="144"/>
      <c r="D244" s="138" t="s">
        <v>166</v>
      </c>
      <c r="E244" s="145" t="s">
        <v>1</v>
      </c>
      <c r="F244" s="146" t="s">
        <v>186</v>
      </c>
      <c r="H244" s="147">
        <v>1</v>
      </c>
      <c r="I244" s="148"/>
      <c r="L244" s="144"/>
      <c r="M244" s="149"/>
      <c r="T244" s="150"/>
      <c r="AT244" s="145" t="s">
        <v>166</v>
      </c>
      <c r="AU244" s="145" t="s">
        <v>6</v>
      </c>
      <c r="AV244" s="11" t="s">
        <v>85</v>
      </c>
      <c r="AW244" s="11" t="s">
        <v>31</v>
      </c>
      <c r="AX244" s="11" t="s">
        <v>6</v>
      </c>
      <c r="AY244" s="145" t="s">
        <v>159</v>
      </c>
    </row>
    <row r="245" spans="2:65" s="1" customFormat="1" ht="16.5" customHeight="1">
      <c r="B245" s="122"/>
      <c r="C245" s="123" t="s">
        <v>479</v>
      </c>
      <c r="D245" s="123" t="s">
        <v>160</v>
      </c>
      <c r="E245" s="124" t="s">
        <v>1523</v>
      </c>
      <c r="F245" s="125" t="s">
        <v>2743</v>
      </c>
      <c r="G245" s="126" t="s">
        <v>529</v>
      </c>
      <c r="H245" s="127">
        <v>1</v>
      </c>
      <c r="I245" s="128"/>
      <c r="J245" s="129">
        <f>ROUND(I245*H245,0)</f>
        <v>0</v>
      </c>
      <c r="K245" s="130"/>
      <c r="L245" s="29"/>
      <c r="M245" s="131" t="s">
        <v>1</v>
      </c>
      <c r="N245" s="132" t="s">
        <v>41</v>
      </c>
      <c r="P245" s="133">
        <f>O245*H245</f>
        <v>0</v>
      </c>
      <c r="Q245" s="133">
        <v>0</v>
      </c>
      <c r="R245" s="133">
        <f>Q245*H245</f>
        <v>0</v>
      </c>
      <c r="S245" s="133">
        <v>0</v>
      </c>
      <c r="T245" s="134">
        <f>S245*H245</f>
        <v>0</v>
      </c>
      <c r="AR245" s="135" t="s">
        <v>1925</v>
      </c>
      <c r="AT245" s="135" t="s">
        <v>160</v>
      </c>
      <c r="AU245" s="135" t="s">
        <v>6</v>
      </c>
      <c r="AY245" s="15" t="s">
        <v>159</v>
      </c>
      <c r="BE245" s="136">
        <f>IF(N245="základní",J245,0)</f>
        <v>0</v>
      </c>
      <c r="BF245" s="136">
        <f>IF(N245="snížená",J245,0)</f>
        <v>0</v>
      </c>
      <c r="BG245" s="136">
        <f>IF(N245="zákl. přenesená",J245,0)</f>
        <v>0</v>
      </c>
      <c r="BH245" s="136">
        <f>IF(N245="sníž. přenesená",J245,0)</f>
        <v>0</v>
      </c>
      <c r="BI245" s="136">
        <f>IF(N245="nulová",J245,0)</f>
        <v>0</v>
      </c>
      <c r="BJ245" s="15" t="s">
        <v>6</v>
      </c>
      <c r="BK245" s="136">
        <f>ROUND(I245*H245,0)</f>
        <v>0</v>
      </c>
      <c r="BL245" s="15" t="s">
        <v>1925</v>
      </c>
      <c r="BM245" s="135" t="s">
        <v>2744</v>
      </c>
    </row>
    <row r="246" spans="2:65" s="11" customFormat="1">
      <c r="B246" s="144"/>
      <c r="D246" s="138" t="s">
        <v>166</v>
      </c>
      <c r="E246" s="145" t="s">
        <v>1</v>
      </c>
      <c r="F246" s="146" t="s">
        <v>186</v>
      </c>
      <c r="H246" s="147">
        <v>1</v>
      </c>
      <c r="I246" s="148"/>
      <c r="L246" s="144"/>
      <c r="M246" s="149"/>
      <c r="T246" s="150"/>
      <c r="AT246" s="145" t="s">
        <v>166</v>
      </c>
      <c r="AU246" s="145" t="s">
        <v>6</v>
      </c>
      <c r="AV246" s="11" t="s">
        <v>85</v>
      </c>
      <c r="AW246" s="11" t="s">
        <v>31</v>
      </c>
      <c r="AX246" s="11" t="s">
        <v>6</v>
      </c>
      <c r="AY246" s="145" t="s">
        <v>159</v>
      </c>
    </row>
    <row r="247" spans="2:65" s="1" customFormat="1" ht="16.5" customHeight="1">
      <c r="B247" s="122"/>
      <c r="C247" s="123" t="s">
        <v>485</v>
      </c>
      <c r="D247" s="123" t="s">
        <v>160</v>
      </c>
      <c r="E247" s="124" t="s">
        <v>1527</v>
      </c>
      <c r="F247" s="125" t="s">
        <v>2745</v>
      </c>
      <c r="G247" s="126" t="s">
        <v>516</v>
      </c>
      <c r="H247" s="127">
        <v>6</v>
      </c>
      <c r="I247" s="128"/>
      <c r="J247" s="129">
        <f>ROUND(I247*H247,0)</f>
        <v>0</v>
      </c>
      <c r="K247" s="130"/>
      <c r="L247" s="29"/>
      <c r="M247" s="131" t="s">
        <v>1</v>
      </c>
      <c r="N247" s="132" t="s">
        <v>41</v>
      </c>
      <c r="P247" s="133">
        <f>O247*H247</f>
        <v>0</v>
      </c>
      <c r="Q247" s="133">
        <v>0</v>
      </c>
      <c r="R247" s="133">
        <f>Q247*H247</f>
        <v>0</v>
      </c>
      <c r="S247" s="133">
        <v>0</v>
      </c>
      <c r="T247" s="134">
        <f>S247*H247</f>
        <v>0</v>
      </c>
      <c r="AR247" s="135" t="s">
        <v>1925</v>
      </c>
      <c r="AT247" s="135" t="s">
        <v>160</v>
      </c>
      <c r="AU247" s="135" t="s">
        <v>6</v>
      </c>
      <c r="AY247" s="15" t="s">
        <v>159</v>
      </c>
      <c r="BE247" s="136">
        <f>IF(N247="základní",J247,0)</f>
        <v>0</v>
      </c>
      <c r="BF247" s="136">
        <f>IF(N247="snížená",J247,0)</f>
        <v>0</v>
      </c>
      <c r="BG247" s="136">
        <f>IF(N247="zákl. přenesená",J247,0)</f>
        <v>0</v>
      </c>
      <c r="BH247" s="136">
        <f>IF(N247="sníž. přenesená",J247,0)</f>
        <v>0</v>
      </c>
      <c r="BI247" s="136">
        <f>IF(N247="nulová",J247,0)</f>
        <v>0</v>
      </c>
      <c r="BJ247" s="15" t="s">
        <v>6</v>
      </c>
      <c r="BK247" s="136">
        <f>ROUND(I247*H247,0)</f>
        <v>0</v>
      </c>
      <c r="BL247" s="15" t="s">
        <v>1925</v>
      </c>
      <c r="BM247" s="135" t="s">
        <v>2746</v>
      </c>
    </row>
    <row r="248" spans="2:65" s="11" customFormat="1">
      <c r="B248" s="144"/>
      <c r="D248" s="138" t="s">
        <v>166</v>
      </c>
      <c r="E248" s="145" t="s">
        <v>1</v>
      </c>
      <c r="F248" s="146" t="s">
        <v>168</v>
      </c>
      <c r="H248" s="147">
        <v>6</v>
      </c>
      <c r="I248" s="148"/>
      <c r="L248" s="144"/>
      <c r="M248" s="149"/>
      <c r="T248" s="150"/>
      <c r="AT248" s="145" t="s">
        <v>166</v>
      </c>
      <c r="AU248" s="145" t="s">
        <v>6</v>
      </c>
      <c r="AV248" s="11" t="s">
        <v>85</v>
      </c>
      <c r="AW248" s="11" t="s">
        <v>31</v>
      </c>
      <c r="AX248" s="11" t="s">
        <v>6</v>
      </c>
      <c r="AY248" s="145" t="s">
        <v>159</v>
      </c>
    </row>
    <row r="249" spans="2:65" s="1" customFormat="1" ht="16.5" customHeight="1">
      <c r="B249" s="122"/>
      <c r="C249" s="123" t="s">
        <v>493</v>
      </c>
      <c r="D249" s="123" t="s">
        <v>160</v>
      </c>
      <c r="E249" s="124" t="s">
        <v>1531</v>
      </c>
      <c r="F249" s="125" t="s">
        <v>2747</v>
      </c>
      <c r="G249" s="126" t="s">
        <v>516</v>
      </c>
      <c r="H249" s="127">
        <v>6</v>
      </c>
      <c r="I249" s="128"/>
      <c r="J249" s="129">
        <f>ROUND(I249*H249,0)</f>
        <v>0</v>
      </c>
      <c r="K249" s="130"/>
      <c r="L249" s="29"/>
      <c r="M249" s="131" t="s">
        <v>1</v>
      </c>
      <c r="N249" s="132" t="s">
        <v>41</v>
      </c>
      <c r="P249" s="133">
        <f>O249*H249</f>
        <v>0</v>
      </c>
      <c r="Q249" s="133">
        <v>0</v>
      </c>
      <c r="R249" s="133">
        <f>Q249*H249</f>
        <v>0</v>
      </c>
      <c r="S249" s="133">
        <v>0</v>
      </c>
      <c r="T249" s="134">
        <f>S249*H249</f>
        <v>0</v>
      </c>
      <c r="AR249" s="135" t="s">
        <v>1925</v>
      </c>
      <c r="AT249" s="135" t="s">
        <v>160</v>
      </c>
      <c r="AU249" s="135" t="s">
        <v>6</v>
      </c>
      <c r="AY249" s="15" t="s">
        <v>159</v>
      </c>
      <c r="BE249" s="136">
        <f>IF(N249="základní",J249,0)</f>
        <v>0</v>
      </c>
      <c r="BF249" s="136">
        <f>IF(N249="snížená",J249,0)</f>
        <v>0</v>
      </c>
      <c r="BG249" s="136">
        <f>IF(N249="zákl. přenesená",J249,0)</f>
        <v>0</v>
      </c>
      <c r="BH249" s="136">
        <f>IF(N249="sníž. přenesená",J249,0)</f>
        <v>0</v>
      </c>
      <c r="BI249" s="136">
        <f>IF(N249="nulová",J249,0)</f>
        <v>0</v>
      </c>
      <c r="BJ249" s="15" t="s">
        <v>6</v>
      </c>
      <c r="BK249" s="136">
        <f>ROUND(I249*H249,0)</f>
        <v>0</v>
      </c>
      <c r="BL249" s="15" t="s">
        <v>1925</v>
      </c>
      <c r="BM249" s="135" t="s">
        <v>2748</v>
      </c>
    </row>
    <row r="250" spans="2:65" s="11" customFormat="1">
      <c r="B250" s="144"/>
      <c r="D250" s="138" t="s">
        <v>166</v>
      </c>
      <c r="E250" s="145" t="s">
        <v>1</v>
      </c>
      <c r="F250" s="146" t="s">
        <v>168</v>
      </c>
      <c r="H250" s="147">
        <v>6</v>
      </c>
      <c r="I250" s="148"/>
      <c r="L250" s="144"/>
      <c r="M250" s="149"/>
      <c r="T250" s="150"/>
      <c r="AT250" s="145" t="s">
        <v>166</v>
      </c>
      <c r="AU250" s="145" t="s">
        <v>6</v>
      </c>
      <c r="AV250" s="11" t="s">
        <v>85</v>
      </c>
      <c r="AW250" s="11" t="s">
        <v>31</v>
      </c>
      <c r="AX250" s="11" t="s">
        <v>6</v>
      </c>
      <c r="AY250" s="145" t="s">
        <v>159</v>
      </c>
    </row>
    <row r="251" spans="2:65" s="1" customFormat="1" ht="16.5" customHeight="1">
      <c r="B251" s="122"/>
      <c r="C251" s="123" t="s">
        <v>501</v>
      </c>
      <c r="D251" s="123" t="s">
        <v>160</v>
      </c>
      <c r="E251" s="124" t="s">
        <v>1535</v>
      </c>
      <c r="F251" s="125" t="s">
        <v>2749</v>
      </c>
      <c r="G251" s="126" t="s">
        <v>529</v>
      </c>
      <c r="H251" s="127">
        <v>1</v>
      </c>
      <c r="I251" s="128"/>
      <c r="J251" s="129">
        <f>ROUND(I251*H251,0)</f>
        <v>0</v>
      </c>
      <c r="K251" s="130"/>
      <c r="L251" s="29"/>
      <c r="M251" s="131" t="s">
        <v>1</v>
      </c>
      <c r="N251" s="132" t="s">
        <v>41</v>
      </c>
      <c r="P251" s="133">
        <f>O251*H251</f>
        <v>0</v>
      </c>
      <c r="Q251" s="133">
        <v>0</v>
      </c>
      <c r="R251" s="133">
        <f>Q251*H251</f>
        <v>0</v>
      </c>
      <c r="S251" s="133">
        <v>0</v>
      </c>
      <c r="T251" s="134">
        <f>S251*H251</f>
        <v>0</v>
      </c>
      <c r="AR251" s="135" t="s">
        <v>1925</v>
      </c>
      <c r="AT251" s="135" t="s">
        <v>160</v>
      </c>
      <c r="AU251" s="135" t="s">
        <v>6</v>
      </c>
      <c r="AY251" s="15" t="s">
        <v>159</v>
      </c>
      <c r="BE251" s="136">
        <f>IF(N251="základní",J251,0)</f>
        <v>0</v>
      </c>
      <c r="BF251" s="136">
        <f>IF(N251="snížená",J251,0)</f>
        <v>0</v>
      </c>
      <c r="BG251" s="136">
        <f>IF(N251="zákl. přenesená",J251,0)</f>
        <v>0</v>
      </c>
      <c r="BH251" s="136">
        <f>IF(N251="sníž. přenesená",J251,0)</f>
        <v>0</v>
      </c>
      <c r="BI251" s="136">
        <f>IF(N251="nulová",J251,0)</f>
        <v>0</v>
      </c>
      <c r="BJ251" s="15" t="s">
        <v>6</v>
      </c>
      <c r="BK251" s="136">
        <f>ROUND(I251*H251,0)</f>
        <v>0</v>
      </c>
      <c r="BL251" s="15" t="s">
        <v>1925</v>
      </c>
      <c r="BM251" s="135" t="s">
        <v>2750</v>
      </c>
    </row>
    <row r="252" spans="2:65" s="11" customFormat="1">
      <c r="B252" s="144"/>
      <c r="D252" s="138" t="s">
        <v>166</v>
      </c>
      <c r="E252" s="145" t="s">
        <v>1</v>
      </c>
      <c r="F252" s="146" t="s">
        <v>186</v>
      </c>
      <c r="H252" s="147">
        <v>1</v>
      </c>
      <c r="I252" s="148"/>
      <c r="L252" s="144"/>
      <c r="M252" s="149"/>
      <c r="T252" s="150"/>
      <c r="AT252" s="145" t="s">
        <v>166</v>
      </c>
      <c r="AU252" s="145" t="s">
        <v>6</v>
      </c>
      <c r="AV252" s="11" t="s">
        <v>85</v>
      </c>
      <c r="AW252" s="11" t="s">
        <v>31</v>
      </c>
      <c r="AX252" s="11" t="s">
        <v>6</v>
      </c>
      <c r="AY252" s="145" t="s">
        <v>159</v>
      </c>
    </row>
    <row r="253" spans="2:65" s="1" customFormat="1" ht="16.5" customHeight="1">
      <c r="B253" s="122"/>
      <c r="C253" s="123" t="s">
        <v>507</v>
      </c>
      <c r="D253" s="123" t="s">
        <v>160</v>
      </c>
      <c r="E253" s="124" t="s">
        <v>1539</v>
      </c>
      <c r="F253" s="125" t="s">
        <v>2751</v>
      </c>
      <c r="G253" s="126" t="s">
        <v>529</v>
      </c>
      <c r="H253" s="127">
        <v>1</v>
      </c>
      <c r="I253" s="128"/>
      <c r="J253" s="129">
        <f>ROUND(I253*H253,0)</f>
        <v>0</v>
      </c>
      <c r="K253" s="130"/>
      <c r="L253" s="29"/>
      <c r="M253" s="131" t="s">
        <v>1</v>
      </c>
      <c r="N253" s="132" t="s">
        <v>41</v>
      </c>
      <c r="P253" s="133">
        <f>O253*H253</f>
        <v>0</v>
      </c>
      <c r="Q253" s="133">
        <v>0</v>
      </c>
      <c r="R253" s="133">
        <f>Q253*H253</f>
        <v>0</v>
      </c>
      <c r="S253" s="133">
        <v>0</v>
      </c>
      <c r="T253" s="134">
        <f>S253*H253</f>
        <v>0</v>
      </c>
      <c r="AR253" s="135" t="s">
        <v>1925</v>
      </c>
      <c r="AT253" s="135" t="s">
        <v>160</v>
      </c>
      <c r="AU253" s="135" t="s">
        <v>6</v>
      </c>
      <c r="AY253" s="15" t="s">
        <v>159</v>
      </c>
      <c r="BE253" s="136">
        <f>IF(N253="základní",J253,0)</f>
        <v>0</v>
      </c>
      <c r="BF253" s="136">
        <f>IF(N253="snížená",J253,0)</f>
        <v>0</v>
      </c>
      <c r="BG253" s="136">
        <f>IF(N253="zákl. přenesená",J253,0)</f>
        <v>0</v>
      </c>
      <c r="BH253" s="136">
        <f>IF(N253="sníž. přenesená",J253,0)</f>
        <v>0</v>
      </c>
      <c r="BI253" s="136">
        <f>IF(N253="nulová",J253,0)</f>
        <v>0</v>
      </c>
      <c r="BJ253" s="15" t="s">
        <v>6</v>
      </c>
      <c r="BK253" s="136">
        <f>ROUND(I253*H253,0)</f>
        <v>0</v>
      </c>
      <c r="BL253" s="15" t="s">
        <v>1925</v>
      </c>
      <c r="BM253" s="135" t="s">
        <v>2752</v>
      </c>
    </row>
    <row r="254" spans="2:65" s="11" customFormat="1">
      <c r="B254" s="144"/>
      <c r="D254" s="138" t="s">
        <v>166</v>
      </c>
      <c r="E254" s="145" t="s">
        <v>1</v>
      </c>
      <c r="F254" s="146" t="s">
        <v>186</v>
      </c>
      <c r="H254" s="147">
        <v>1</v>
      </c>
      <c r="I254" s="148"/>
      <c r="L254" s="144"/>
      <c r="M254" s="179"/>
      <c r="N254" s="180"/>
      <c r="O254" s="180"/>
      <c r="P254" s="180"/>
      <c r="Q254" s="180"/>
      <c r="R254" s="180"/>
      <c r="S254" s="180"/>
      <c r="T254" s="181"/>
      <c r="AT254" s="145" t="s">
        <v>166</v>
      </c>
      <c r="AU254" s="145" t="s">
        <v>6</v>
      </c>
      <c r="AV254" s="11" t="s">
        <v>85</v>
      </c>
      <c r="AW254" s="11" t="s">
        <v>31</v>
      </c>
      <c r="AX254" s="11" t="s">
        <v>6</v>
      </c>
      <c r="AY254" s="145" t="s">
        <v>159</v>
      </c>
    </row>
    <row r="255" spans="2:65" s="1" customFormat="1" ht="6.95" customHeight="1">
      <c r="B255" s="41"/>
      <c r="C255" s="42"/>
      <c r="D255" s="42"/>
      <c r="E255" s="42"/>
      <c r="F255" s="42"/>
      <c r="G255" s="42"/>
      <c r="H255" s="42"/>
      <c r="I255" s="42"/>
      <c r="J255" s="42"/>
      <c r="K255" s="42"/>
      <c r="L255" s="29"/>
    </row>
  </sheetData>
  <autoFilter ref="C120:K254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8"/>
  <sheetViews>
    <sheetView showGridLines="0" topLeftCell="A91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34.83203125" customWidth="1"/>
    <col min="11" max="11" width="7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103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2753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2754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ROUND(J118,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ROUND((SUM(BE118:BE147)),  0)</f>
        <v>0</v>
      </c>
      <c r="I33" s="87">
        <v>0.21</v>
      </c>
      <c r="J33" s="86">
        <f>ROUND(((SUM(BE118:BE147))*I33),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ROUND((SUM(BF118:BF147)),  0)</f>
        <v>0</v>
      </c>
      <c r="I34" s="87">
        <v>0.12</v>
      </c>
      <c r="J34" s="86">
        <f>ROUND(((SUM(BF118:BF147))*I34),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ROUND((SUM(BG118:BG147)),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ROUND((SUM(BH118:BH147)),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ROUND((SUM(BI118:BI147)),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7.75" customHeight="1">
      <c r="B87" s="188"/>
      <c r="E87" s="237" t="str">
        <f>E9</f>
        <v>07 - VZDUCHOTECHNIKA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15.2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iNG. T. DVOŘÁK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J118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2755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7" customFormat="1" ht="24.95" customHeight="1">
      <c r="B98" s="99"/>
      <c r="D98" s="100" t="s">
        <v>143</v>
      </c>
      <c r="E98" s="101"/>
      <c r="F98" s="101"/>
      <c r="G98" s="101"/>
      <c r="H98" s="101"/>
      <c r="I98" s="101"/>
      <c r="J98" s="102">
        <f>J141</f>
        <v>0</v>
      </c>
      <c r="L98" s="99"/>
    </row>
    <row r="99" spans="2:12" s="1" customFormat="1" ht="21.75" customHeight="1">
      <c r="B99" s="29"/>
      <c r="L99" s="29"/>
    </row>
    <row r="100" spans="2:12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5" customHeight="1">
      <c r="B105" s="29"/>
      <c r="C105" s="19" t="s">
        <v>144</v>
      </c>
      <c r="L105" s="29"/>
    </row>
    <row r="106" spans="2:12" s="1" customFormat="1" ht="6.95" customHeight="1">
      <c r="B106" s="29"/>
      <c r="L106" s="29"/>
    </row>
    <row r="107" spans="2:12" s="1" customFormat="1" ht="12" customHeight="1">
      <c r="B107" s="29"/>
      <c r="C107" s="24" t="s">
        <v>16</v>
      </c>
      <c r="L107" s="29"/>
    </row>
    <row r="108" spans="2:12" s="1" customFormat="1" ht="16.5" customHeight="1">
      <c r="B108" s="29"/>
      <c r="E108" s="239" t="str">
        <f>E7</f>
        <v>KUTNÁ HORA - PARC. Č. 294 - ÚPRAVA PROSTOR PO VŠ - PENZION</v>
      </c>
      <c r="F108" s="240"/>
      <c r="G108" s="240"/>
      <c r="H108" s="240"/>
      <c r="L108" s="29"/>
    </row>
    <row r="109" spans="2:12" s="1" customFormat="1" ht="12" customHeight="1">
      <c r="B109" s="29"/>
      <c r="C109" s="24" t="s">
        <v>113</v>
      </c>
      <c r="L109" s="29"/>
    </row>
    <row r="110" spans="2:12" s="1" customFormat="1" ht="16.5" customHeight="1">
      <c r="B110" s="29"/>
      <c r="E110" s="241" t="str">
        <f>E9</f>
        <v>07 - VZDUCHOTECHNIKA</v>
      </c>
      <c r="F110" s="242"/>
      <c r="G110" s="242"/>
      <c r="H110" s="242"/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4" t="s">
        <v>20</v>
      </c>
      <c r="F112" s="23" t="str">
        <f>F12</f>
        <v>KUTNÁ HORA</v>
      </c>
      <c r="I112" s="24" t="s">
        <v>22</v>
      </c>
      <c r="J112" s="47">
        <f>IF(J12="","",J12)</f>
        <v>45775</v>
      </c>
      <c r="L112" s="29"/>
    </row>
    <row r="113" spans="2:65" s="1" customFormat="1" ht="6.95" customHeight="1">
      <c r="B113" s="29"/>
      <c r="L113" s="29"/>
    </row>
    <row r="114" spans="2:65" s="1" customFormat="1" ht="25.7" customHeight="1">
      <c r="B114" s="29"/>
      <c r="C114" s="24" t="s">
        <v>23</v>
      </c>
      <c r="F114" s="23" t="str">
        <f>E15</f>
        <v>GASK, BARBORSKÁ 51-53, KUTNÁ HORA</v>
      </c>
      <c r="I114" s="24" t="s">
        <v>29</v>
      </c>
      <c r="J114" s="27" t="str">
        <f>E21</f>
        <v>KODET ARCHITEKTI S.R.O.</v>
      </c>
      <c r="L114" s="29"/>
    </row>
    <row r="115" spans="2:65" s="1" customFormat="1" ht="15.2" customHeight="1">
      <c r="B115" s="29"/>
      <c r="C115" s="24" t="s">
        <v>27</v>
      </c>
      <c r="F115" s="23" t="str">
        <f>IF(E18="","",E18)</f>
        <v>Vyplň údaj</v>
      </c>
      <c r="I115" s="24" t="s">
        <v>32</v>
      </c>
      <c r="J115" s="27" t="str">
        <f>E24</f>
        <v>iNG. T. DVOŘÁK</v>
      </c>
      <c r="L115" s="29"/>
    </row>
    <row r="116" spans="2:65" s="1" customFormat="1" ht="10.35" customHeight="1">
      <c r="B116" s="29"/>
      <c r="L116" s="29"/>
    </row>
    <row r="117" spans="2:65" s="8" customFormat="1" ht="29.25" customHeight="1">
      <c r="B117" s="103"/>
      <c r="C117" s="104" t="s">
        <v>145</v>
      </c>
      <c r="D117" s="105" t="s">
        <v>61</v>
      </c>
      <c r="E117" s="105" t="s">
        <v>57</v>
      </c>
      <c r="F117" s="105" t="s">
        <v>58</v>
      </c>
      <c r="G117" s="105" t="s">
        <v>146</v>
      </c>
      <c r="H117" s="105" t="s">
        <v>147</v>
      </c>
      <c r="I117" s="105" t="s">
        <v>148</v>
      </c>
      <c r="J117" s="106" t="s">
        <v>117</v>
      </c>
      <c r="K117" s="107" t="s">
        <v>149</v>
      </c>
      <c r="L117" s="103"/>
      <c r="M117" s="53" t="s">
        <v>1</v>
      </c>
      <c r="N117" s="54" t="s">
        <v>40</v>
      </c>
      <c r="O117" s="54" t="s">
        <v>150</v>
      </c>
      <c r="P117" s="54" t="s">
        <v>151</v>
      </c>
      <c r="Q117" s="54" t="s">
        <v>152</v>
      </c>
      <c r="R117" s="54" t="s">
        <v>153</v>
      </c>
      <c r="S117" s="54" t="s">
        <v>154</v>
      </c>
      <c r="T117" s="55" t="s">
        <v>155</v>
      </c>
    </row>
    <row r="118" spans="2:65" s="1" customFormat="1" ht="33" customHeight="1">
      <c r="B118" s="29"/>
      <c r="C118" s="58" t="s">
        <v>156</v>
      </c>
      <c r="J118" s="108">
        <f>BK118</f>
        <v>0</v>
      </c>
      <c r="L118" s="29"/>
      <c r="M118" s="56"/>
      <c r="N118" s="48"/>
      <c r="O118" s="48"/>
      <c r="P118" s="109">
        <f>P119+P141</f>
        <v>0</v>
      </c>
      <c r="Q118" s="48"/>
      <c r="R118" s="109">
        <f>R119+R141</f>
        <v>0</v>
      </c>
      <c r="S118" s="48"/>
      <c r="T118" s="110">
        <f>T119+T141</f>
        <v>0</v>
      </c>
      <c r="AT118" s="15" t="s">
        <v>75</v>
      </c>
      <c r="AU118" s="15" t="s">
        <v>119</v>
      </c>
      <c r="BK118" s="111">
        <f>BK119+BK141</f>
        <v>0</v>
      </c>
    </row>
    <row r="119" spans="2:65" s="9" customFormat="1" ht="25.9" customHeight="1">
      <c r="B119" s="112"/>
      <c r="D119" s="113" t="s">
        <v>75</v>
      </c>
      <c r="E119" s="114" t="s">
        <v>157</v>
      </c>
      <c r="F119" s="114" t="s">
        <v>2756</v>
      </c>
      <c r="I119" s="115"/>
      <c r="J119" s="116">
        <f>BK119</f>
        <v>0</v>
      </c>
      <c r="L119" s="112"/>
      <c r="M119" s="117"/>
      <c r="P119" s="118">
        <f>SUM(P120:P140)</f>
        <v>0</v>
      </c>
      <c r="R119" s="118">
        <f>SUM(R120:R140)</f>
        <v>0</v>
      </c>
      <c r="T119" s="119">
        <f>SUM(T120:T140)</f>
        <v>0</v>
      </c>
      <c r="AR119" s="113" t="s">
        <v>6</v>
      </c>
      <c r="AT119" s="120" t="s">
        <v>75</v>
      </c>
      <c r="AU119" s="120" t="s">
        <v>76</v>
      </c>
      <c r="AY119" s="113" t="s">
        <v>159</v>
      </c>
      <c r="BK119" s="121">
        <f>SUM(BK120:BK140)</f>
        <v>0</v>
      </c>
    </row>
    <row r="120" spans="2:65" s="1" customFormat="1" ht="16.5" customHeight="1">
      <c r="B120" s="122"/>
      <c r="C120" s="123" t="s">
        <v>6</v>
      </c>
      <c r="D120" s="123" t="s">
        <v>160</v>
      </c>
      <c r="E120" s="124" t="s">
        <v>2757</v>
      </c>
      <c r="F120" s="125" t="s">
        <v>2758</v>
      </c>
      <c r="G120" s="126" t="s">
        <v>163</v>
      </c>
      <c r="H120" s="127">
        <v>8</v>
      </c>
      <c r="I120" s="128"/>
      <c r="J120" s="129">
        <f>ROUND(I120*H120,0)</f>
        <v>0</v>
      </c>
      <c r="K120" s="130"/>
      <c r="L120" s="29"/>
      <c r="M120" s="131" t="s">
        <v>1</v>
      </c>
      <c r="N120" s="132" t="s">
        <v>41</v>
      </c>
      <c r="P120" s="133">
        <f>O120*H120</f>
        <v>0</v>
      </c>
      <c r="Q120" s="133">
        <v>0</v>
      </c>
      <c r="R120" s="133">
        <f>Q120*H120</f>
        <v>0</v>
      </c>
      <c r="S120" s="133">
        <v>0</v>
      </c>
      <c r="T120" s="134">
        <f>S120*H120</f>
        <v>0</v>
      </c>
      <c r="AR120" s="135" t="s">
        <v>164</v>
      </c>
      <c r="AT120" s="135" t="s">
        <v>160</v>
      </c>
      <c r="AU120" s="135" t="s">
        <v>6</v>
      </c>
      <c r="AY120" s="15" t="s">
        <v>159</v>
      </c>
      <c r="BE120" s="136">
        <f>IF(N120="základní",J120,0)</f>
        <v>0</v>
      </c>
      <c r="BF120" s="136">
        <f>IF(N120="snížená",J120,0)</f>
        <v>0</v>
      </c>
      <c r="BG120" s="136">
        <f>IF(N120="zákl. přenesená",J120,0)</f>
        <v>0</v>
      </c>
      <c r="BH120" s="136">
        <f>IF(N120="sníž. přenesená",J120,0)</f>
        <v>0</v>
      </c>
      <c r="BI120" s="136">
        <f>IF(N120="nulová",J120,0)</f>
        <v>0</v>
      </c>
      <c r="BJ120" s="15" t="s">
        <v>6</v>
      </c>
      <c r="BK120" s="136">
        <f>ROUND(I120*H120,0)</f>
        <v>0</v>
      </c>
      <c r="BL120" s="15" t="s">
        <v>164</v>
      </c>
      <c r="BM120" s="135" t="s">
        <v>2759</v>
      </c>
    </row>
    <row r="121" spans="2:65" s="1" customFormat="1" ht="107.25">
      <c r="B121" s="29"/>
      <c r="D121" s="138" t="s">
        <v>303</v>
      </c>
      <c r="F121" s="158" t="s">
        <v>2760</v>
      </c>
      <c r="I121" s="159"/>
      <c r="L121" s="29"/>
      <c r="M121" s="160"/>
      <c r="T121" s="50"/>
      <c r="AT121" s="15" t="s">
        <v>303</v>
      </c>
      <c r="AU121" s="15" t="s">
        <v>6</v>
      </c>
    </row>
    <row r="122" spans="2:65" s="11" customFormat="1">
      <c r="B122" s="144"/>
      <c r="D122" s="138" t="s">
        <v>166</v>
      </c>
      <c r="E122" s="145" t="s">
        <v>1</v>
      </c>
      <c r="F122" s="146" t="s">
        <v>187</v>
      </c>
      <c r="H122" s="147">
        <v>8</v>
      </c>
      <c r="I122" s="148"/>
      <c r="L122" s="144"/>
      <c r="M122" s="149"/>
      <c r="T122" s="150"/>
      <c r="AT122" s="145" t="s">
        <v>166</v>
      </c>
      <c r="AU122" s="145" t="s">
        <v>6</v>
      </c>
      <c r="AV122" s="11" t="s">
        <v>85</v>
      </c>
      <c r="AW122" s="11" t="s">
        <v>31</v>
      </c>
      <c r="AX122" s="11" t="s">
        <v>6</v>
      </c>
      <c r="AY122" s="145" t="s">
        <v>159</v>
      </c>
    </row>
    <row r="123" spans="2:65" s="1" customFormat="1" ht="16.5" customHeight="1">
      <c r="B123" s="122"/>
      <c r="C123" s="123" t="s">
        <v>85</v>
      </c>
      <c r="D123" s="123" t="s">
        <v>160</v>
      </c>
      <c r="E123" s="124" t="s">
        <v>2761</v>
      </c>
      <c r="F123" s="125" t="s">
        <v>2762</v>
      </c>
      <c r="G123" s="126" t="s">
        <v>163</v>
      </c>
      <c r="H123" s="127">
        <v>1</v>
      </c>
      <c r="I123" s="128"/>
      <c r="J123" s="129">
        <f>ROUND(I123*H123,0)</f>
        <v>0</v>
      </c>
      <c r="K123" s="130"/>
      <c r="L123" s="29"/>
      <c r="M123" s="131" t="s">
        <v>1</v>
      </c>
      <c r="N123" s="132" t="s">
        <v>41</v>
      </c>
      <c r="P123" s="133">
        <f>O123*H123</f>
        <v>0</v>
      </c>
      <c r="Q123" s="133">
        <v>0</v>
      </c>
      <c r="R123" s="133">
        <f>Q123*H123</f>
        <v>0</v>
      </c>
      <c r="S123" s="133">
        <v>0</v>
      </c>
      <c r="T123" s="134">
        <f>S123*H123</f>
        <v>0</v>
      </c>
      <c r="AR123" s="135" t="s">
        <v>164</v>
      </c>
      <c r="AT123" s="135" t="s">
        <v>160</v>
      </c>
      <c r="AU123" s="135" t="s">
        <v>6</v>
      </c>
      <c r="AY123" s="15" t="s">
        <v>159</v>
      </c>
      <c r="BE123" s="136">
        <f>IF(N123="základní",J123,0)</f>
        <v>0</v>
      </c>
      <c r="BF123" s="136">
        <f>IF(N123="snížená",J123,0)</f>
        <v>0</v>
      </c>
      <c r="BG123" s="136">
        <f>IF(N123="zákl. přenesená",J123,0)</f>
        <v>0</v>
      </c>
      <c r="BH123" s="136">
        <f>IF(N123="sníž. přenesená",J123,0)</f>
        <v>0</v>
      </c>
      <c r="BI123" s="136">
        <f>IF(N123="nulová",J123,0)</f>
        <v>0</v>
      </c>
      <c r="BJ123" s="15" t="s">
        <v>6</v>
      </c>
      <c r="BK123" s="136">
        <f>ROUND(I123*H123,0)</f>
        <v>0</v>
      </c>
      <c r="BL123" s="15" t="s">
        <v>164</v>
      </c>
      <c r="BM123" s="135" t="s">
        <v>2763</v>
      </c>
    </row>
    <row r="124" spans="2:65" s="1" customFormat="1" ht="107.25">
      <c r="B124" s="29"/>
      <c r="D124" s="138" t="s">
        <v>303</v>
      </c>
      <c r="F124" s="158" t="s">
        <v>2764</v>
      </c>
      <c r="I124" s="159"/>
      <c r="L124" s="29"/>
      <c r="M124" s="160"/>
      <c r="T124" s="50"/>
      <c r="AT124" s="15" t="s">
        <v>303</v>
      </c>
      <c r="AU124" s="15" t="s">
        <v>6</v>
      </c>
    </row>
    <row r="125" spans="2:65" s="11" customFormat="1">
      <c r="B125" s="144"/>
      <c r="D125" s="138" t="s">
        <v>166</v>
      </c>
      <c r="E125" s="145" t="s">
        <v>1</v>
      </c>
      <c r="F125" s="146" t="s">
        <v>186</v>
      </c>
      <c r="H125" s="147">
        <v>1</v>
      </c>
      <c r="I125" s="148"/>
      <c r="L125" s="144"/>
      <c r="M125" s="149"/>
      <c r="T125" s="150"/>
      <c r="AT125" s="145" t="s">
        <v>166</v>
      </c>
      <c r="AU125" s="145" t="s">
        <v>6</v>
      </c>
      <c r="AV125" s="11" t="s">
        <v>85</v>
      </c>
      <c r="AW125" s="11" t="s">
        <v>31</v>
      </c>
      <c r="AX125" s="11" t="s">
        <v>6</v>
      </c>
      <c r="AY125" s="145" t="s">
        <v>159</v>
      </c>
    </row>
    <row r="126" spans="2:65" s="1" customFormat="1" ht="16.5" customHeight="1">
      <c r="B126" s="122"/>
      <c r="C126" s="123" t="s">
        <v>176</v>
      </c>
      <c r="D126" s="123" t="s">
        <v>160</v>
      </c>
      <c r="E126" s="124" t="s">
        <v>2765</v>
      </c>
      <c r="F126" s="125" t="s">
        <v>2766</v>
      </c>
      <c r="G126" s="126" t="s">
        <v>163</v>
      </c>
      <c r="H126" s="127">
        <v>1</v>
      </c>
      <c r="I126" s="128"/>
      <c r="J126" s="129">
        <f>ROUND(I126*H126,0)</f>
        <v>0</v>
      </c>
      <c r="K126" s="130"/>
      <c r="L126" s="29"/>
      <c r="M126" s="131" t="s">
        <v>1</v>
      </c>
      <c r="N126" s="132" t="s">
        <v>41</v>
      </c>
      <c r="P126" s="133">
        <f>O126*H126</f>
        <v>0</v>
      </c>
      <c r="Q126" s="133">
        <v>0</v>
      </c>
      <c r="R126" s="133">
        <f>Q126*H126</f>
        <v>0</v>
      </c>
      <c r="S126" s="133">
        <v>0</v>
      </c>
      <c r="T126" s="134">
        <f>S126*H126</f>
        <v>0</v>
      </c>
      <c r="AR126" s="135" t="s">
        <v>164</v>
      </c>
      <c r="AT126" s="135" t="s">
        <v>160</v>
      </c>
      <c r="AU126" s="135" t="s">
        <v>6</v>
      </c>
      <c r="AY126" s="15" t="s">
        <v>159</v>
      </c>
      <c r="BE126" s="136">
        <f>IF(N126="základní",J126,0)</f>
        <v>0</v>
      </c>
      <c r="BF126" s="136">
        <f>IF(N126="snížená",J126,0)</f>
        <v>0</v>
      </c>
      <c r="BG126" s="136">
        <f>IF(N126="zákl. přenesená",J126,0)</f>
        <v>0</v>
      </c>
      <c r="BH126" s="136">
        <f>IF(N126="sníž. přenesená",J126,0)</f>
        <v>0</v>
      </c>
      <c r="BI126" s="136">
        <f>IF(N126="nulová",J126,0)</f>
        <v>0</v>
      </c>
      <c r="BJ126" s="15" t="s">
        <v>6</v>
      </c>
      <c r="BK126" s="136">
        <f>ROUND(I126*H126,0)</f>
        <v>0</v>
      </c>
      <c r="BL126" s="15" t="s">
        <v>164</v>
      </c>
      <c r="BM126" s="135" t="s">
        <v>2767</v>
      </c>
    </row>
    <row r="127" spans="2:65" s="1" customFormat="1" ht="107.25">
      <c r="B127" s="29"/>
      <c r="D127" s="138" t="s">
        <v>303</v>
      </c>
      <c r="F127" s="158" t="s">
        <v>2768</v>
      </c>
      <c r="I127" s="159"/>
      <c r="L127" s="29"/>
      <c r="M127" s="160"/>
      <c r="T127" s="50"/>
      <c r="AT127" s="15" t="s">
        <v>303</v>
      </c>
      <c r="AU127" s="15" t="s">
        <v>6</v>
      </c>
    </row>
    <row r="128" spans="2:65" s="11" customFormat="1">
      <c r="B128" s="144"/>
      <c r="D128" s="138" t="s">
        <v>166</v>
      </c>
      <c r="E128" s="145" t="s">
        <v>1</v>
      </c>
      <c r="F128" s="146" t="s">
        <v>186</v>
      </c>
      <c r="H128" s="147">
        <v>1</v>
      </c>
      <c r="I128" s="148"/>
      <c r="L128" s="144"/>
      <c r="M128" s="149"/>
      <c r="T128" s="150"/>
      <c r="AT128" s="145" t="s">
        <v>166</v>
      </c>
      <c r="AU128" s="145" t="s">
        <v>6</v>
      </c>
      <c r="AV128" s="11" t="s">
        <v>85</v>
      </c>
      <c r="AW128" s="11" t="s">
        <v>31</v>
      </c>
      <c r="AX128" s="11" t="s">
        <v>6</v>
      </c>
      <c r="AY128" s="145" t="s">
        <v>159</v>
      </c>
    </row>
    <row r="129" spans="2:65" s="1" customFormat="1" ht="16.5" customHeight="1">
      <c r="B129" s="122"/>
      <c r="C129" s="123" t="s">
        <v>164</v>
      </c>
      <c r="D129" s="123" t="s">
        <v>160</v>
      </c>
      <c r="E129" s="124" t="s">
        <v>2769</v>
      </c>
      <c r="F129" s="125" t="s">
        <v>2770</v>
      </c>
      <c r="G129" s="126" t="s">
        <v>163</v>
      </c>
      <c r="H129" s="127">
        <v>3</v>
      </c>
      <c r="I129" s="128"/>
      <c r="J129" s="129">
        <f>ROUND(I129*H129,0)</f>
        <v>0</v>
      </c>
      <c r="K129" s="130"/>
      <c r="L129" s="29"/>
      <c r="M129" s="131" t="s">
        <v>1</v>
      </c>
      <c r="N129" s="132" t="s">
        <v>41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164</v>
      </c>
      <c r="AT129" s="135" t="s">
        <v>160</v>
      </c>
      <c r="AU129" s="135" t="s">
        <v>6</v>
      </c>
      <c r="AY129" s="15" t="s">
        <v>159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5" t="s">
        <v>6</v>
      </c>
      <c r="BK129" s="136">
        <f>ROUND(I129*H129,0)</f>
        <v>0</v>
      </c>
      <c r="BL129" s="15" t="s">
        <v>164</v>
      </c>
      <c r="BM129" s="135" t="s">
        <v>2771</v>
      </c>
    </row>
    <row r="130" spans="2:65" s="11" customFormat="1">
      <c r="B130" s="144"/>
      <c r="D130" s="138" t="s">
        <v>166</v>
      </c>
      <c r="E130" s="145" t="s">
        <v>1</v>
      </c>
      <c r="F130" s="146" t="s">
        <v>258</v>
      </c>
      <c r="H130" s="147">
        <v>3</v>
      </c>
      <c r="I130" s="148"/>
      <c r="L130" s="144"/>
      <c r="M130" s="149"/>
      <c r="T130" s="150"/>
      <c r="AT130" s="145" t="s">
        <v>166</v>
      </c>
      <c r="AU130" s="145" t="s">
        <v>6</v>
      </c>
      <c r="AV130" s="11" t="s">
        <v>85</v>
      </c>
      <c r="AW130" s="11" t="s">
        <v>31</v>
      </c>
      <c r="AX130" s="11" t="s">
        <v>6</v>
      </c>
      <c r="AY130" s="145" t="s">
        <v>159</v>
      </c>
    </row>
    <row r="131" spans="2:65" s="1" customFormat="1" ht="16.5" customHeight="1">
      <c r="B131" s="122"/>
      <c r="C131" s="123" t="s">
        <v>188</v>
      </c>
      <c r="D131" s="123" t="s">
        <v>160</v>
      </c>
      <c r="E131" s="124" t="s">
        <v>2772</v>
      </c>
      <c r="F131" s="125" t="s">
        <v>2773</v>
      </c>
      <c r="G131" s="126" t="s">
        <v>291</v>
      </c>
      <c r="H131" s="127">
        <v>42</v>
      </c>
      <c r="I131" s="128"/>
      <c r="J131" s="129">
        <f>ROUND(I131*H131,0)</f>
        <v>0</v>
      </c>
      <c r="K131" s="130"/>
      <c r="L131" s="29"/>
      <c r="M131" s="131" t="s">
        <v>1</v>
      </c>
      <c r="N131" s="132" t="s">
        <v>41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164</v>
      </c>
      <c r="AT131" s="135" t="s">
        <v>160</v>
      </c>
      <c r="AU131" s="135" t="s">
        <v>6</v>
      </c>
      <c r="AY131" s="15" t="s">
        <v>159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6</v>
      </c>
      <c r="BK131" s="136">
        <f>ROUND(I131*H131,0)</f>
        <v>0</v>
      </c>
      <c r="BL131" s="15" t="s">
        <v>164</v>
      </c>
      <c r="BM131" s="135" t="s">
        <v>2774</v>
      </c>
    </row>
    <row r="132" spans="2:65" s="11" customFormat="1">
      <c r="B132" s="144"/>
      <c r="D132" s="138" t="s">
        <v>166</v>
      </c>
      <c r="E132" s="145" t="s">
        <v>1</v>
      </c>
      <c r="F132" s="146" t="s">
        <v>2775</v>
      </c>
      <c r="H132" s="147">
        <v>42</v>
      </c>
      <c r="I132" s="148"/>
      <c r="L132" s="144"/>
      <c r="M132" s="149"/>
      <c r="T132" s="150"/>
      <c r="AT132" s="145" t="s">
        <v>166</v>
      </c>
      <c r="AU132" s="145" t="s">
        <v>6</v>
      </c>
      <c r="AV132" s="11" t="s">
        <v>85</v>
      </c>
      <c r="AW132" s="11" t="s">
        <v>31</v>
      </c>
      <c r="AX132" s="11" t="s">
        <v>6</v>
      </c>
      <c r="AY132" s="145" t="s">
        <v>159</v>
      </c>
    </row>
    <row r="133" spans="2:65" s="1" customFormat="1" ht="16.5" customHeight="1">
      <c r="B133" s="122"/>
      <c r="C133" s="123" t="s">
        <v>192</v>
      </c>
      <c r="D133" s="123" t="s">
        <v>160</v>
      </c>
      <c r="E133" s="124" t="s">
        <v>2776</v>
      </c>
      <c r="F133" s="125" t="s">
        <v>2777</v>
      </c>
      <c r="G133" s="126" t="s">
        <v>291</v>
      </c>
      <c r="H133" s="127">
        <v>13</v>
      </c>
      <c r="I133" s="128"/>
      <c r="J133" s="129">
        <f>ROUND(I133*H133,0)</f>
        <v>0</v>
      </c>
      <c r="K133" s="130"/>
      <c r="L133" s="29"/>
      <c r="M133" s="131" t="s">
        <v>1</v>
      </c>
      <c r="N133" s="132" t="s">
        <v>41</v>
      </c>
      <c r="P133" s="133">
        <f>O133*H133</f>
        <v>0</v>
      </c>
      <c r="Q133" s="133">
        <v>0</v>
      </c>
      <c r="R133" s="133">
        <f>Q133*H133</f>
        <v>0</v>
      </c>
      <c r="S133" s="133">
        <v>0</v>
      </c>
      <c r="T133" s="134">
        <f>S133*H133</f>
        <v>0</v>
      </c>
      <c r="AR133" s="135" t="s">
        <v>164</v>
      </c>
      <c r="AT133" s="135" t="s">
        <v>160</v>
      </c>
      <c r="AU133" s="135" t="s">
        <v>6</v>
      </c>
      <c r="AY133" s="15" t="s">
        <v>159</v>
      </c>
      <c r="BE133" s="136">
        <f>IF(N133="základní",J133,0)</f>
        <v>0</v>
      </c>
      <c r="BF133" s="136">
        <f>IF(N133="snížená",J133,0)</f>
        <v>0</v>
      </c>
      <c r="BG133" s="136">
        <f>IF(N133="zákl. přenesená",J133,0)</f>
        <v>0</v>
      </c>
      <c r="BH133" s="136">
        <f>IF(N133="sníž. přenesená",J133,0)</f>
        <v>0</v>
      </c>
      <c r="BI133" s="136">
        <f>IF(N133="nulová",J133,0)</f>
        <v>0</v>
      </c>
      <c r="BJ133" s="15" t="s">
        <v>6</v>
      </c>
      <c r="BK133" s="136">
        <f>ROUND(I133*H133,0)</f>
        <v>0</v>
      </c>
      <c r="BL133" s="15" t="s">
        <v>164</v>
      </c>
      <c r="BM133" s="135" t="s">
        <v>2778</v>
      </c>
    </row>
    <row r="134" spans="2:65" s="11" customFormat="1">
      <c r="B134" s="144"/>
      <c r="D134" s="138" t="s">
        <v>166</v>
      </c>
      <c r="E134" s="145" t="s">
        <v>1</v>
      </c>
      <c r="F134" s="146" t="s">
        <v>320</v>
      </c>
      <c r="H134" s="147">
        <v>13</v>
      </c>
      <c r="I134" s="148"/>
      <c r="L134" s="144"/>
      <c r="M134" s="149"/>
      <c r="T134" s="150"/>
      <c r="AT134" s="145" t="s">
        <v>166</v>
      </c>
      <c r="AU134" s="145" t="s">
        <v>6</v>
      </c>
      <c r="AV134" s="11" t="s">
        <v>85</v>
      </c>
      <c r="AW134" s="11" t="s">
        <v>31</v>
      </c>
      <c r="AX134" s="11" t="s">
        <v>6</v>
      </c>
      <c r="AY134" s="145" t="s">
        <v>159</v>
      </c>
    </row>
    <row r="135" spans="2:65" s="1" customFormat="1" ht="16.5" customHeight="1">
      <c r="B135" s="122"/>
      <c r="C135" s="123" t="s">
        <v>196</v>
      </c>
      <c r="D135" s="123" t="s">
        <v>160</v>
      </c>
      <c r="E135" s="124" t="s">
        <v>2779</v>
      </c>
      <c r="F135" s="125" t="s">
        <v>2780</v>
      </c>
      <c r="G135" s="126" t="s">
        <v>291</v>
      </c>
      <c r="H135" s="127">
        <v>10</v>
      </c>
      <c r="I135" s="128"/>
      <c r="J135" s="129">
        <f>ROUND(I135*H135,0)</f>
        <v>0</v>
      </c>
      <c r="K135" s="130"/>
      <c r="L135" s="29"/>
      <c r="M135" s="131" t="s">
        <v>1</v>
      </c>
      <c r="N135" s="132" t="s">
        <v>41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164</v>
      </c>
      <c r="AT135" s="135" t="s">
        <v>160</v>
      </c>
      <c r="AU135" s="135" t="s">
        <v>6</v>
      </c>
      <c r="AY135" s="15" t="s">
        <v>159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6</v>
      </c>
      <c r="BK135" s="136">
        <f>ROUND(I135*H135,0)</f>
        <v>0</v>
      </c>
      <c r="BL135" s="15" t="s">
        <v>164</v>
      </c>
      <c r="BM135" s="135" t="s">
        <v>2781</v>
      </c>
    </row>
    <row r="136" spans="2:65" s="1" customFormat="1" ht="19.5">
      <c r="B136" s="29"/>
      <c r="D136" s="138" t="s">
        <v>303</v>
      </c>
      <c r="F136" s="158" t="s">
        <v>2782</v>
      </c>
      <c r="I136" s="159"/>
      <c r="L136" s="29"/>
      <c r="M136" s="160"/>
      <c r="T136" s="50"/>
      <c r="AT136" s="15" t="s">
        <v>303</v>
      </c>
      <c r="AU136" s="15" t="s">
        <v>6</v>
      </c>
    </row>
    <row r="137" spans="2:65" s="11" customFormat="1">
      <c r="B137" s="144"/>
      <c r="D137" s="138" t="s">
        <v>166</v>
      </c>
      <c r="E137" s="145" t="s">
        <v>1</v>
      </c>
      <c r="F137" s="146" t="s">
        <v>1399</v>
      </c>
      <c r="H137" s="147">
        <v>10</v>
      </c>
      <c r="I137" s="148"/>
      <c r="L137" s="144"/>
      <c r="M137" s="149"/>
      <c r="T137" s="150"/>
      <c r="AT137" s="145" t="s">
        <v>166</v>
      </c>
      <c r="AU137" s="145" t="s">
        <v>6</v>
      </c>
      <c r="AV137" s="11" t="s">
        <v>85</v>
      </c>
      <c r="AW137" s="11" t="s">
        <v>31</v>
      </c>
      <c r="AX137" s="11" t="s">
        <v>6</v>
      </c>
      <c r="AY137" s="145" t="s">
        <v>159</v>
      </c>
    </row>
    <row r="138" spans="2:65" s="1" customFormat="1" ht="24.2" customHeight="1">
      <c r="B138" s="122"/>
      <c r="C138" s="123" t="s">
        <v>200</v>
      </c>
      <c r="D138" s="123" t="s">
        <v>160</v>
      </c>
      <c r="E138" s="124" t="s">
        <v>2783</v>
      </c>
      <c r="F138" s="125" t="s">
        <v>2784</v>
      </c>
      <c r="G138" s="126" t="s">
        <v>179</v>
      </c>
      <c r="H138" s="127">
        <v>17</v>
      </c>
      <c r="I138" s="128"/>
      <c r="J138" s="129">
        <f>ROUND(I138*H138,0)</f>
        <v>0</v>
      </c>
      <c r="K138" s="130"/>
      <c r="L138" s="29"/>
      <c r="M138" s="131" t="s">
        <v>1</v>
      </c>
      <c r="N138" s="132" t="s">
        <v>41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164</v>
      </c>
      <c r="AT138" s="135" t="s">
        <v>160</v>
      </c>
      <c r="AU138" s="135" t="s">
        <v>6</v>
      </c>
      <c r="AY138" s="15" t="s">
        <v>159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5" t="s">
        <v>6</v>
      </c>
      <c r="BK138" s="136">
        <f>ROUND(I138*H138,0)</f>
        <v>0</v>
      </c>
      <c r="BL138" s="15" t="s">
        <v>164</v>
      </c>
      <c r="BM138" s="135" t="s">
        <v>2785</v>
      </c>
    </row>
    <row r="139" spans="2:65" s="1" customFormat="1" ht="29.25">
      <c r="B139" s="29"/>
      <c r="D139" s="138" t="s">
        <v>303</v>
      </c>
      <c r="F139" s="158" t="s">
        <v>2786</v>
      </c>
      <c r="I139" s="159"/>
      <c r="L139" s="29"/>
      <c r="M139" s="160"/>
      <c r="T139" s="50"/>
      <c r="AT139" s="15" t="s">
        <v>303</v>
      </c>
      <c r="AU139" s="15" t="s">
        <v>6</v>
      </c>
    </row>
    <row r="140" spans="2:65" s="11" customFormat="1">
      <c r="B140" s="144"/>
      <c r="D140" s="138" t="s">
        <v>166</v>
      </c>
      <c r="E140" s="145" t="s">
        <v>1</v>
      </c>
      <c r="F140" s="146" t="s">
        <v>2727</v>
      </c>
      <c r="H140" s="147">
        <v>17</v>
      </c>
      <c r="I140" s="148"/>
      <c r="L140" s="144"/>
      <c r="M140" s="149"/>
      <c r="T140" s="150"/>
      <c r="AT140" s="145" t="s">
        <v>166</v>
      </c>
      <c r="AU140" s="145" t="s">
        <v>6</v>
      </c>
      <c r="AV140" s="11" t="s">
        <v>85</v>
      </c>
      <c r="AW140" s="11" t="s">
        <v>31</v>
      </c>
      <c r="AX140" s="11" t="s">
        <v>6</v>
      </c>
      <c r="AY140" s="145" t="s">
        <v>159</v>
      </c>
    </row>
    <row r="141" spans="2:65" s="9" customFormat="1" ht="25.9" customHeight="1">
      <c r="B141" s="112"/>
      <c r="D141" s="113" t="s">
        <v>75</v>
      </c>
      <c r="E141" s="114" t="s">
        <v>1484</v>
      </c>
      <c r="F141" s="114" t="s">
        <v>1485</v>
      </c>
      <c r="I141" s="115"/>
      <c r="J141" s="116">
        <f>BK141</f>
        <v>0</v>
      </c>
      <c r="L141" s="112"/>
      <c r="M141" s="117"/>
      <c r="P141" s="118">
        <f>SUM(P142:P147)</f>
        <v>0</v>
      </c>
      <c r="R141" s="118">
        <f>SUM(R142:R147)</f>
        <v>0</v>
      </c>
      <c r="T141" s="119">
        <f>SUM(T142:T147)</f>
        <v>0</v>
      </c>
      <c r="AR141" s="113" t="s">
        <v>164</v>
      </c>
      <c r="AT141" s="120" t="s">
        <v>75</v>
      </c>
      <c r="AU141" s="120" t="s">
        <v>76</v>
      </c>
      <c r="AY141" s="113" t="s">
        <v>159</v>
      </c>
      <c r="BK141" s="121">
        <f>SUM(BK142:BK147)</f>
        <v>0</v>
      </c>
    </row>
    <row r="142" spans="2:65" s="1" customFormat="1" ht="16.5" customHeight="1">
      <c r="B142" s="122"/>
      <c r="C142" s="123" t="s">
        <v>204</v>
      </c>
      <c r="D142" s="123" t="s">
        <v>160</v>
      </c>
      <c r="E142" s="124" t="s">
        <v>2787</v>
      </c>
      <c r="F142" s="125" t="s">
        <v>2788</v>
      </c>
      <c r="G142" s="126" t="s">
        <v>529</v>
      </c>
      <c r="H142" s="127">
        <v>1</v>
      </c>
      <c r="I142" s="128"/>
      <c r="J142" s="129">
        <f>ROUND(I142*H142,0)</f>
        <v>0</v>
      </c>
      <c r="K142" s="130"/>
      <c r="L142" s="29"/>
      <c r="M142" s="131" t="s">
        <v>1</v>
      </c>
      <c r="N142" s="132" t="s">
        <v>41</v>
      </c>
      <c r="P142" s="133">
        <f>O142*H142</f>
        <v>0</v>
      </c>
      <c r="Q142" s="133">
        <v>0</v>
      </c>
      <c r="R142" s="133">
        <f>Q142*H142</f>
        <v>0</v>
      </c>
      <c r="S142" s="133">
        <v>0</v>
      </c>
      <c r="T142" s="134">
        <f>S142*H142</f>
        <v>0</v>
      </c>
      <c r="AR142" s="135" t="s">
        <v>164</v>
      </c>
      <c r="AT142" s="135" t="s">
        <v>160</v>
      </c>
      <c r="AU142" s="135" t="s">
        <v>6</v>
      </c>
      <c r="AY142" s="15" t="s">
        <v>159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5" t="s">
        <v>6</v>
      </c>
      <c r="BK142" s="136">
        <f>ROUND(I142*H142,0)</f>
        <v>0</v>
      </c>
      <c r="BL142" s="15" t="s">
        <v>164</v>
      </c>
      <c r="BM142" s="135" t="s">
        <v>2789</v>
      </c>
    </row>
    <row r="143" spans="2:65" s="11" customFormat="1">
      <c r="B143" s="144"/>
      <c r="D143" s="138" t="s">
        <v>166</v>
      </c>
      <c r="E143" s="145" t="s">
        <v>1</v>
      </c>
      <c r="F143" s="146" t="s">
        <v>186</v>
      </c>
      <c r="H143" s="147">
        <v>1</v>
      </c>
      <c r="I143" s="148"/>
      <c r="L143" s="144"/>
      <c r="M143" s="149"/>
      <c r="T143" s="150"/>
      <c r="AT143" s="145" t="s">
        <v>166</v>
      </c>
      <c r="AU143" s="145" t="s">
        <v>6</v>
      </c>
      <c r="AV143" s="11" t="s">
        <v>85</v>
      </c>
      <c r="AW143" s="11" t="s">
        <v>31</v>
      </c>
      <c r="AX143" s="11" t="s">
        <v>6</v>
      </c>
      <c r="AY143" s="145" t="s">
        <v>159</v>
      </c>
    </row>
    <row r="144" spans="2:65" s="1" customFormat="1" ht="16.5" customHeight="1">
      <c r="B144" s="122"/>
      <c r="C144" s="123" t="s">
        <v>109</v>
      </c>
      <c r="D144" s="123" t="s">
        <v>160</v>
      </c>
      <c r="E144" s="124" t="s">
        <v>2790</v>
      </c>
      <c r="F144" s="125" t="s">
        <v>2791</v>
      </c>
      <c r="G144" s="126" t="s">
        <v>529</v>
      </c>
      <c r="H144" s="127">
        <v>1</v>
      </c>
      <c r="I144" s="128"/>
      <c r="J144" s="129">
        <f>ROUND(I144*H144,0)</f>
        <v>0</v>
      </c>
      <c r="K144" s="130"/>
      <c r="L144" s="29"/>
      <c r="M144" s="131" t="s">
        <v>1</v>
      </c>
      <c r="N144" s="132" t="s">
        <v>41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164</v>
      </c>
      <c r="AT144" s="135" t="s">
        <v>160</v>
      </c>
      <c r="AU144" s="135" t="s">
        <v>6</v>
      </c>
      <c r="AY144" s="15" t="s">
        <v>159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5" t="s">
        <v>6</v>
      </c>
      <c r="BK144" s="136">
        <f>ROUND(I144*H144,0)</f>
        <v>0</v>
      </c>
      <c r="BL144" s="15" t="s">
        <v>164</v>
      </c>
      <c r="BM144" s="135" t="s">
        <v>2792</v>
      </c>
    </row>
    <row r="145" spans="2:65" s="11" customFormat="1">
      <c r="B145" s="144"/>
      <c r="D145" s="138" t="s">
        <v>166</v>
      </c>
      <c r="E145" s="145" t="s">
        <v>1</v>
      </c>
      <c r="F145" s="146" t="s">
        <v>186</v>
      </c>
      <c r="H145" s="147">
        <v>1</v>
      </c>
      <c r="I145" s="148"/>
      <c r="L145" s="144"/>
      <c r="M145" s="149"/>
      <c r="T145" s="150"/>
      <c r="AT145" s="145" t="s">
        <v>166</v>
      </c>
      <c r="AU145" s="145" t="s">
        <v>6</v>
      </c>
      <c r="AV145" s="11" t="s">
        <v>85</v>
      </c>
      <c r="AW145" s="11" t="s">
        <v>31</v>
      </c>
      <c r="AX145" s="11" t="s">
        <v>6</v>
      </c>
      <c r="AY145" s="145" t="s">
        <v>159</v>
      </c>
    </row>
    <row r="146" spans="2:65" s="1" customFormat="1" ht="16.5" customHeight="1">
      <c r="B146" s="122"/>
      <c r="C146" s="123" t="s">
        <v>212</v>
      </c>
      <c r="D146" s="123" t="s">
        <v>160</v>
      </c>
      <c r="E146" s="124" t="s">
        <v>2793</v>
      </c>
      <c r="F146" s="125" t="s">
        <v>2794</v>
      </c>
      <c r="G146" s="126" t="s">
        <v>529</v>
      </c>
      <c r="H146" s="127">
        <v>1</v>
      </c>
      <c r="I146" s="128"/>
      <c r="J146" s="129">
        <f>ROUND(I146*H146,0)</f>
        <v>0</v>
      </c>
      <c r="K146" s="130"/>
      <c r="L146" s="29"/>
      <c r="M146" s="131" t="s">
        <v>1</v>
      </c>
      <c r="N146" s="132" t="s">
        <v>41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164</v>
      </c>
      <c r="AT146" s="135" t="s">
        <v>160</v>
      </c>
      <c r="AU146" s="135" t="s">
        <v>6</v>
      </c>
      <c r="AY146" s="15" t="s">
        <v>159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5" t="s">
        <v>6</v>
      </c>
      <c r="BK146" s="136">
        <f>ROUND(I146*H146,0)</f>
        <v>0</v>
      </c>
      <c r="BL146" s="15" t="s">
        <v>164</v>
      </c>
      <c r="BM146" s="135" t="s">
        <v>2795</v>
      </c>
    </row>
    <row r="147" spans="2:65" s="11" customFormat="1">
      <c r="B147" s="144"/>
      <c r="D147" s="138" t="s">
        <v>166</v>
      </c>
      <c r="E147" s="145" t="s">
        <v>1</v>
      </c>
      <c r="F147" s="146" t="s">
        <v>186</v>
      </c>
      <c r="H147" s="147">
        <v>1</v>
      </c>
      <c r="I147" s="148"/>
      <c r="L147" s="144"/>
      <c r="M147" s="179"/>
      <c r="N147" s="180"/>
      <c r="O147" s="180"/>
      <c r="P147" s="180"/>
      <c r="Q147" s="180"/>
      <c r="R147" s="180"/>
      <c r="S147" s="180"/>
      <c r="T147" s="181"/>
      <c r="AT147" s="145" t="s">
        <v>166</v>
      </c>
      <c r="AU147" s="145" t="s">
        <v>6</v>
      </c>
      <c r="AV147" s="11" t="s">
        <v>85</v>
      </c>
      <c r="AW147" s="11" t="s">
        <v>31</v>
      </c>
      <c r="AX147" s="11" t="s">
        <v>6</v>
      </c>
      <c r="AY147" s="145" t="s">
        <v>159</v>
      </c>
    </row>
    <row r="148" spans="2:65" s="1" customFormat="1" ht="6.95" customHeight="1"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29"/>
    </row>
  </sheetData>
  <autoFilter ref="C117:K147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7"/>
  <sheetViews>
    <sheetView showGridLines="0" topLeftCell="A104" workbookViewId="0">
      <selection activeCell="L2" sqref="L2:V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13.83203125" customWidth="1"/>
    <col min="7" max="7" width="11.6640625" customWidth="1"/>
    <col min="8" max="8" width="14" customWidth="1"/>
    <col min="9" max="9" width="15.83203125" customWidth="1"/>
    <col min="10" max="10" width="43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8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5" t="s">
        <v>105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hidden="1" customHeight="1">
      <c r="B4" s="18"/>
      <c r="D4" s="19" t="s">
        <v>112</v>
      </c>
      <c r="L4" s="18"/>
      <c r="M4" s="82" t="s">
        <v>10</v>
      </c>
      <c r="AT4" s="15" t="s">
        <v>3</v>
      </c>
    </row>
    <row r="5" spans="2:46" ht="6.95" hidden="1" customHeight="1">
      <c r="B5" s="18"/>
      <c r="L5" s="18"/>
    </row>
    <row r="6" spans="2:46" ht="12" hidden="1" customHeight="1">
      <c r="B6" s="18"/>
      <c r="D6" s="24" t="s">
        <v>16</v>
      </c>
      <c r="L6" s="18"/>
    </row>
    <row r="7" spans="2:46" ht="16.5" hidden="1" customHeight="1">
      <c r="B7" s="18"/>
      <c r="E7" s="239" t="str">
        <f>'Rekapitulace stavby'!K6</f>
        <v>KUTNÁ HORA - PARC. Č. 294 - ÚPRAVA PROSTOR PO VŠ - PENZION</v>
      </c>
      <c r="F7" s="240"/>
      <c r="G7" s="240"/>
      <c r="H7" s="240"/>
      <c r="L7" s="18"/>
    </row>
    <row r="8" spans="2:46" s="1" customFormat="1" ht="12" hidden="1" customHeight="1">
      <c r="B8" s="29"/>
      <c r="D8" s="24" t="s">
        <v>113</v>
      </c>
      <c r="L8" s="29"/>
    </row>
    <row r="9" spans="2:46" s="1" customFormat="1" ht="16.5" hidden="1" customHeight="1">
      <c r="B9" s="29"/>
      <c r="E9" s="241" t="s">
        <v>2796</v>
      </c>
      <c r="F9" s="242"/>
      <c r="G9" s="242"/>
      <c r="H9" s="242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4" t="s">
        <v>18</v>
      </c>
      <c r="F11" s="23" t="s">
        <v>1</v>
      </c>
      <c r="I11" s="24" t="s">
        <v>19</v>
      </c>
      <c r="J11" s="23" t="s">
        <v>1</v>
      </c>
      <c r="L11" s="29"/>
    </row>
    <row r="12" spans="2:46" s="1" customFormat="1" ht="12" hidden="1" customHeight="1">
      <c r="B12" s="29"/>
      <c r="D12" s="24" t="s">
        <v>20</v>
      </c>
      <c r="F12" s="23" t="s">
        <v>21</v>
      </c>
      <c r="I12" s="24" t="s">
        <v>22</v>
      </c>
      <c r="J12" s="47">
        <f>'Rekapitulace stavby'!AN8</f>
        <v>45775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4" t="s">
        <v>23</v>
      </c>
      <c r="I14" s="24" t="s">
        <v>24</v>
      </c>
      <c r="J14" s="23" t="s">
        <v>1</v>
      </c>
      <c r="L14" s="29"/>
    </row>
    <row r="15" spans="2:46" s="1" customFormat="1" ht="18" hidden="1" customHeight="1">
      <c r="B15" s="29"/>
      <c r="E15" s="23" t="s">
        <v>25</v>
      </c>
      <c r="I15" s="24" t="s">
        <v>26</v>
      </c>
      <c r="J15" s="23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4" t="s">
        <v>27</v>
      </c>
      <c r="I17" s="24" t="s">
        <v>24</v>
      </c>
      <c r="J17" s="25" t="str">
        <f>'Rekapitulace stavby'!AN13</f>
        <v>Vyplň údaj</v>
      </c>
      <c r="L17" s="29"/>
    </row>
    <row r="18" spans="2:12" s="1" customFormat="1" ht="18" hidden="1" customHeight="1">
      <c r="B18" s="29"/>
      <c r="E18" s="243" t="str">
        <f>'Rekapitulace stavby'!E14</f>
        <v>Vyplň údaj</v>
      </c>
      <c r="F18" s="205"/>
      <c r="G18" s="205"/>
      <c r="H18" s="205"/>
      <c r="I18" s="24" t="s">
        <v>26</v>
      </c>
      <c r="J18" s="25" t="str">
        <f>'Rekapitulace stavby'!AN14</f>
        <v>Vyplň údaj</v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4" t="s">
        <v>29</v>
      </c>
      <c r="I20" s="24" t="s">
        <v>24</v>
      </c>
      <c r="J20" s="23" t="s">
        <v>1</v>
      </c>
      <c r="L20" s="29"/>
    </row>
    <row r="21" spans="2:12" s="1" customFormat="1" ht="18" hidden="1" customHeight="1">
      <c r="B21" s="29"/>
      <c r="E21" s="23" t="s">
        <v>30</v>
      </c>
      <c r="I21" s="24" t="s">
        <v>26</v>
      </c>
      <c r="J21" s="23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4" t="s">
        <v>32</v>
      </c>
      <c r="I23" s="24" t="s">
        <v>24</v>
      </c>
      <c r="J23" s="23" t="s">
        <v>1</v>
      </c>
      <c r="L23" s="29"/>
    </row>
    <row r="24" spans="2:12" s="1" customFormat="1" ht="18" hidden="1" customHeight="1">
      <c r="B24" s="29"/>
      <c r="E24" s="23" t="s">
        <v>1548</v>
      </c>
      <c r="I24" s="24" t="s">
        <v>26</v>
      </c>
      <c r="J24" s="23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4" t="s">
        <v>34</v>
      </c>
      <c r="L26" s="29"/>
    </row>
    <row r="27" spans="2:12" s="6" customFormat="1" ht="16.5" hidden="1" customHeight="1">
      <c r="B27" s="83"/>
      <c r="E27" s="211" t="s">
        <v>1</v>
      </c>
      <c r="F27" s="211"/>
      <c r="G27" s="211"/>
      <c r="H27" s="211"/>
      <c r="L27" s="83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35" hidden="1" customHeight="1">
      <c r="B30" s="29"/>
      <c r="D30" s="84" t="s">
        <v>36</v>
      </c>
      <c r="J30" s="60">
        <f>ROUND(J117, 0)</f>
        <v>0</v>
      </c>
      <c r="L30" s="29"/>
    </row>
    <row r="31" spans="2:12" s="1" customFormat="1" ht="6.95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5" hidden="1" customHeight="1">
      <c r="B32" s="29"/>
      <c r="F32" s="32" t="s">
        <v>38</v>
      </c>
      <c r="I32" s="32" t="s">
        <v>37</v>
      </c>
      <c r="J32" s="32" t="s">
        <v>39</v>
      </c>
      <c r="L32" s="29"/>
    </row>
    <row r="33" spans="2:12" s="1" customFormat="1" ht="14.45" hidden="1" customHeight="1">
      <c r="B33" s="29"/>
      <c r="D33" s="85" t="s">
        <v>40</v>
      </c>
      <c r="E33" s="24" t="s">
        <v>41</v>
      </c>
      <c r="F33" s="86">
        <f>ROUND((SUM(BE117:BE186)),  0)</f>
        <v>0</v>
      </c>
      <c r="I33" s="87">
        <v>0.21</v>
      </c>
      <c r="J33" s="86">
        <f>ROUND(((SUM(BE117:BE186))*I33),  0)</f>
        <v>0</v>
      </c>
      <c r="L33" s="29"/>
    </row>
    <row r="34" spans="2:12" s="1" customFormat="1" ht="14.45" hidden="1" customHeight="1">
      <c r="B34" s="29"/>
      <c r="E34" s="24" t="s">
        <v>42</v>
      </c>
      <c r="F34" s="86">
        <f>ROUND((SUM(BF117:BF186)),  0)</f>
        <v>0</v>
      </c>
      <c r="I34" s="87">
        <v>0.12</v>
      </c>
      <c r="J34" s="86">
        <f>ROUND(((SUM(BF117:BF186))*I34),  0)</f>
        <v>0</v>
      </c>
      <c r="L34" s="29"/>
    </row>
    <row r="35" spans="2:12" s="1" customFormat="1" ht="14.45" hidden="1" customHeight="1">
      <c r="B35" s="29"/>
      <c r="E35" s="24" t="s">
        <v>43</v>
      </c>
      <c r="F35" s="86">
        <f>ROUND((SUM(BG117:BG186)),  0)</f>
        <v>0</v>
      </c>
      <c r="I35" s="87">
        <v>0.21</v>
      </c>
      <c r="J35" s="86">
        <f>0</f>
        <v>0</v>
      </c>
      <c r="L35" s="29"/>
    </row>
    <row r="36" spans="2:12" s="1" customFormat="1" ht="14.45" hidden="1" customHeight="1">
      <c r="B36" s="29"/>
      <c r="E36" s="24" t="s">
        <v>44</v>
      </c>
      <c r="F36" s="86">
        <f>ROUND((SUM(BH117:BH186)),  0)</f>
        <v>0</v>
      </c>
      <c r="I36" s="87">
        <v>0.12</v>
      </c>
      <c r="J36" s="86">
        <f>0</f>
        <v>0</v>
      </c>
      <c r="L36" s="29"/>
    </row>
    <row r="37" spans="2:12" s="1" customFormat="1" ht="14.45" hidden="1" customHeight="1">
      <c r="B37" s="29"/>
      <c r="E37" s="24" t="s">
        <v>45</v>
      </c>
      <c r="F37" s="86">
        <f>ROUND((SUM(BI117:BI186)),  0)</f>
        <v>0</v>
      </c>
      <c r="I37" s="87">
        <v>0</v>
      </c>
      <c r="J37" s="86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88"/>
      <c r="D39" s="89" t="s">
        <v>46</v>
      </c>
      <c r="E39" s="51"/>
      <c r="F39" s="51"/>
      <c r="G39" s="90" t="s">
        <v>47</v>
      </c>
      <c r="H39" s="91" t="s">
        <v>48</v>
      </c>
      <c r="I39" s="51"/>
      <c r="J39" s="92">
        <f>SUM(J30:J37)</f>
        <v>0</v>
      </c>
      <c r="K39" s="93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9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29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9"/>
      <c r="D61" s="40" t="s">
        <v>51</v>
      </c>
      <c r="E61" s="31"/>
      <c r="F61" s="94" t="s">
        <v>52</v>
      </c>
      <c r="G61" s="40" t="s">
        <v>51</v>
      </c>
      <c r="H61" s="31"/>
      <c r="I61" s="31"/>
      <c r="J61" s="95" t="s">
        <v>52</v>
      </c>
      <c r="K61" s="31"/>
      <c r="L61" s="29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9"/>
      <c r="D65" s="38" t="s">
        <v>53</v>
      </c>
      <c r="E65" s="39"/>
      <c r="F65" s="39"/>
      <c r="G65" s="38" t="s">
        <v>54</v>
      </c>
      <c r="H65" s="39"/>
      <c r="I65" s="39"/>
      <c r="J65" s="39"/>
      <c r="K65" s="39"/>
      <c r="L65" s="29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9"/>
      <c r="D76" s="40" t="s">
        <v>51</v>
      </c>
      <c r="E76" s="31"/>
      <c r="F76" s="94" t="s">
        <v>52</v>
      </c>
      <c r="G76" s="40" t="s">
        <v>51</v>
      </c>
      <c r="H76" s="31"/>
      <c r="I76" s="31"/>
      <c r="J76" s="95" t="s">
        <v>52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9" t="s">
        <v>115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39" t="str">
        <f>E7</f>
        <v>KUTNÁ HORA - PARC. Č. 294 - ÚPRAVA PROSTOR PO VŠ - PENZION</v>
      </c>
      <c r="F85" s="240"/>
      <c r="G85" s="240"/>
      <c r="H85" s="240"/>
      <c r="L85" s="29"/>
    </row>
    <row r="86" spans="2:47" s="1" customFormat="1" ht="12" customHeight="1">
      <c r="B86" s="29"/>
      <c r="C86" s="24" t="s">
        <v>113</v>
      </c>
      <c r="L86" s="29"/>
    </row>
    <row r="87" spans="2:47" s="187" customFormat="1" ht="27" customHeight="1">
      <c r="B87" s="188"/>
      <c r="E87" s="237" t="str">
        <f>E9</f>
        <v>08 - INTERIEROVÉ VYBAVENÍ</v>
      </c>
      <c r="F87" s="238"/>
      <c r="G87" s="238"/>
      <c r="H87" s="238"/>
      <c r="L87" s="188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3" t="str">
        <f>F12</f>
        <v>KUTNÁ HORA</v>
      </c>
      <c r="I89" s="24" t="s">
        <v>22</v>
      </c>
      <c r="J89" s="47">
        <f>IF(J12="","",J12)</f>
        <v>45775</v>
      </c>
      <c r="L89" s="29"/>
    </row>
    <row r="90" spans="2:47" s="1" customFormat="1" ht="6.95" customHeight="1">
      <c r="B90" s="29"/>
      <c r="L90" s="29"/>
    </row>
    <row r="91" spans="2:47" s="1" customFormat="1" ht="25.7" customHeight="1">
      <c r="B91" s="29"/>
      <c r="C91" s="24" t="s">
        <v>23</v>
      </c>
      <c r="F91" s="23" t="str">
        <f>E15</f>
        <v>GASK, BARBORSKÁ 51-53, KUTNÁ HORA</v>
      </c>
      <c r="I91" s="24" t="s">
        <v>29</v>
      </c>
      <c r="J91" s="27" t="str">
        <f>E21</f>
        <v>KODET ARCHITEKTI S.R.O.</v>
      </c>
      <c r="L91" s="29"/>
    </row>
    <row r="92" spans="2:47" s="1" customFormat="1" ht="25.7" customHeight="1">
      <c r="B92" s="29"/>
      <c r="C92" s="24" t="s">
        <v>27</v>
      </c>
      <c r="F92" s="23" t="str">
        <f>IF(E18="","",E18)</f>
        <v>Vyplň údaj</v>
      </c>
      <c r="I92" s="24" t="s">
        <v>32</v>
      </c>
      <c r="J92" s="27" t="str">
        <f>E24</f>
        <v>KODET ARCHITEKTI SRO.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6" t="s">
        <v>116</v>
      </c>
      <c r="D94" s="88"/>
      <c r="E94" s="88"/>
      <c r="F94" s="88"/>
      <c r="G94" s="88"/>
      <c r="H94" s="88"/>
      <c r="I94" s="88"/>
      <c r="J94" s="97" t="s">
        <v>117</v>
      </c>
      <c r="K94" s="88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98" t="s">
        <v>118</v>
      </c>
      <c r="J96" s="60">
        <f>J117</f>
        <v>0</v>
      </c>
      <c r="L96" s="29"/>
      <c r="AU96" s="15" t="s">
        <v>119</v>
      </c>
    </row>
    <row r="97" spans="2:12" s="7" customFormat="1" ht="24.95" customHeight="1">
      <c r="B97" s="99"/>
      <c r="D97" s="100" t="s">
        <v>2797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>
      <c r="B98" s="29"/>
      <c r="L98" s="29"/>
    </row>
    <row r="99" spans="2:12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29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9"/>
    </row>
    <row r="104" spans="2:12" s="1" customFormat="1" ht="24.95" customHeight="1">
      <c r="B104" s="29"/>
      <c r="C104" s="19" t="s">
        <v>144</v>
      </c>
      <c r="L104" s="29"/>
    </row>
    <row r="105" spans="2:12" s="1" customFormat="1" ht="6.95" customHeight="1">
      <c r="B105" s="29"/>
      <c r="L105" s="29"/>
    </row>
    <row r="106" spans="2:12" s="1" customFormat="1" ht="12" customHeight="1">
      <c r="B106" s="29"/>
      <c r="C106" s="24" t="s">
        <v>16</v>
      </c>
      <c r="L106" s="29"/>
    </row>
    <row r="107" spans="2:12" s="1" customFormat="1" ht="16.5" customHeight="1">
      <c r="B107" s="29"/>
      <c r="E107" s="239" t="str">
        <f>E7</f>
        <v>KUTNÁ HORA - PARC. Č. 294 - ÚPRAVA PROSTOR PO VŠ - PENZION</v>
      </c>
      <c r="F107" s="240"/>
      <c r="G107" s="240"/>
      <c r="H107" s="240"/>
      <c r="L107" s="29"/>
    </row>
    <row r="108" spans="2:12" s="1" customFormat="1" ht="12" customHeight="1">
      <c r="B108" s="29"/>
      <c r="C108" s="24" t="s">
        <v>113</v>
      </c>
      <c r="L108" s="29"/>
    </row>
    <row r="109" spans="2:12" s="1" customFormat="1" ht="16.5" customHeight="1">
      <c r="B109" s="29"/>
      <c r="E109" s="241" t="str">
        <f>E9</f>
        <v>08 - INTERIEROVÉ VYBAVENÍ</v>
      </c>
      <c r="F109" s="242"/>
      <c r="G109" s="242"/>
      <c r="H109" s="242"/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4" t="s">
        <v>20</v>
      </c>
      <c r="F111" s="23" t="str">
        <f>F12</f>
        <v>KUTNÁ HORA</v>
      </c>
      <c r="I111" s="24" t="s">
        <v>22</v>
      </c>
      <c r="J111" s="47">
        <f>IF(J12="","",J12)</f>
        <v>45775</v>
      </c>
      <c r="L111" s="29"/>
    </row>
    <row r="112" spans="2:12" s="1" customFormat="1" ht="6.95" customHeight="1">
      <c r="B112" s="29"/>
      <c r="L112" s="29"/>
    </row>
    <row r="113" spans="2:65" s="1" customFormat="1" ht="25.7" customHeight="1">
      <c r="B113" s="29"/>
      <c r="C113" s="24" t="s">
        <v>23</v>
      </c>
      <c r="F113" s="23" t="str">
        <f>E15</f>
        <v>GASK, BARBORSKÁ 51-53, KUTNÁ HORA</v>
      </c>
      <c r="I113" s="24" t="s">
        <v>29</v>
      </c>
      <c r="J113" s="27" t="str">
        <f>E21</f>
        <v>KODET ARCHITEKTI S.R.O.</v>
      </c>
      <c r="L113" s="29"/>
    </row>
    <row r="114" spans="2:65" s="1" customFormat="1" ht="25.7" customHeight="1">
      <c r="B114" s="29"/>
      <c r="C114" s="24" t="s">
        <v>27</v>
      </c>
      <c r="F114" s="23" t="str">
        <f>IF(E18="","",E18)</f>
        <v>Vyplň údaj</v>
      </c>
      <c r="I114" s="24" t="s">
        <v>32</v>
      </c>
      <c r="J114" s="27" t="str">
        <f>E24</f>
        <v>KODET ARCHITEKTI SRO.</v>
      </c>
      <c r="L114" s="29"/>
    </row>
    <row r="115" spans="2:65" s="1" customFormat="1" ht="10.35" customHeight="1">
      <c r="B115" s="29"/>
      <c r="L115" s="29"/>
    </row>
    <row r="116" spans="2:65" s="8" customFormat="1" ht="29.25" customHeight="1">
      <c r="B116" s="103"/>
      <c r="C116" s="104" t="s">
        <v>145</v>
      </c>
      <c r="D116" s="105" t="s">
        <v>61</v>
      </c>
      <c r="E116" s="105" t="s">
        <v>57</v>
      </c>
      <c r="F116" s="105" t="s">
        <v>58</v>
      </c>
      <c r="G116" s="105" t="s">
        <v>146</v>
      </c>
      <c r="H116" s="105" t="s">
        <v>147</v>
      </c>
      <c r="I116" s="105" t="s">
        <v>148</v>
      </c>
      <c r="J116" s="106" t="s">
        <v>117</v>
      </c>
      <c r="K116" s="107" t="s">
        <v>149</v>
      </c>
      <c r="L116" s="103"/>
      <c r="M116" s="53" t="s">
        <v>1</v>
      </c>
      <c r="N116" s="54" t="s">
        <v>40</v>
      </c>
      <c r="O116" s="54" t="s">
        <v>150</v>
      </c>
      <c r="P116" s="54" t="s">
        <v>151</v>
      </c>
      <c r="Q116" s="54" t="s">
        <v>152</v>
      </c>
      <c r="R116" s="54" t="s">
        <v>153</v>
      </c>
      <c r="S116" s="54" t="s">
        <v>154</v>
      </c>
      <c r="T116" s="55" t="s">
        <v>155</v>
      </c>
    </row>
    <row r="117" spans="2:65" s="1" customFormat="1" ht="34.5" customHeight="1">
      <c r="B117" s="29"/>
      <c r="C117" s="58" t="s">
        <v>156</v>
      </c>
      <c r="J117" s="108">
        <f>BK117</f>
        <v>0</v>
      </c>
      <c r="L117" s="29"/>
      <c r="M117" s="56"/>
      <c r="N117" s="48"/>
      <c r="O117" s="48"/>
      <c r="P117" s="109">
        <f>P118</f>
        <v>0</v>
      </c>
      <c r="Q117" s="48"/>
      <c r="R117" s="109">
        <f>R118</f>
        <v>0</v>
      </c>
      <c r="S117" s="48"/>
      <c r="T117" s="110">
        <f>T118</f>
        <v>0</v>
      </c>
      <c r="AT117" s="15" t="s">
        <v>75</v>
      </c>
      <c r="AU117" s="15" t="s">
        <v>119</v>
      </c>
      <c r="BK117" s="111">
        <f>BK118</f>
        <v>0</v>
      </c>
    </row>
    <row r="118" spans="2:65" s="9" customFormat="1" ht="25.9" customHeight="1">
      <c r="B118" s="112"/>
      <c r="D118" s="113" t="s">
        <v>75</v>
      </c>
      <c r="E118" s="114" t="s">
        <v>157</v>
      </c>
      <c r="F118" s="114" t="s">
        <v>2798</v>
      </c>
      <c r="I118" s="115"/>
      <c r="J118" s="116">
        <f>BK118</f>
        <v>0</v>
      </c>
      <c r="L118" s="112"/>
      <c r="M118" s="117"/>
      <c r="P118" s="118">
        <f>SUM(P119:P186)</f>
        <v>0</v>
      </c>
      <c r="R118" s="118">
        <f>SUM(R119:R186)</f>
        <v>0</v>
      </c>
      <c r="T118" s="119">
        <f>SUM(T119:T186)</f>
        <v>0</v>
      </c>
      <c r="AR118" s="113" t="s">
        <v>6</v>
      </c>
      <c r="AT118" s="120" t="s">
        <v>75</v>
      </c>
      <c r="AU118" s="120" t="s">
        <v>76</v>
      </c>
      <c r="AY118" s="113" t="s">
        <v>159</v>
      </c>
      <c r="BK118" s="121">
        <f>SUM(BK119:BK186)</f>
        <v>0</v>
      </c>
    </row>
    <row r="119" spans="2:65" s="1" customFormat="1" ht="24.2" customHeight="1">
      <c r="B119" s="122"/>
      <c r="C119" s="123" t="s">
        <v>6</v>
      </c>
      <c r="D119" s="123" t="s">
        <v>160</v>
      </c>
      <c r="E119" s="124" t="s">
        <v>2799</v>
      </c>
      <c r="F119" s="125" t="s">
        <v>2800</v>
      </c>
      <c r="G119" s="126" t="s">
        <v>163</v>
      </c>
      <c r="H119" s="127">
        <v>2</v>
      </c>
      <c r="I119" s="128"/>
      <c r="J119" s="129">
        <f>ROUND(I119*H119,0)</f>
        <v>0</v>
      </c>
      <c r="K119" s="130"/>
      <c r="L119" s="29"/>
      <c r="M119" s="131" t="s">
        <v>1</v>
      </c>
      <c r="N119" s="132" t="s">
        <v>41</v>
      </c>
      <c r="P119" s="133">
        <f>O119*H119</f>
        <v>0</v>
      </c>
      <c r="Q119" s="133">
        <v>0</v>
      </c>
      <c r="R119" s="133">
        <f>Q119*H119</f>
        <v>0</v>
      </c>
      <c r="S119" s="133">
        <v>0</v>
      </c>
      <c r="T119" s="134">
        <f>S119*H119</f>
        <v>0</v>
      </c>
      <c r="AR119" s="135" t="s">
        <v>164</v>
      </c>
      <c r="AT119" s="135" t="s">
        <v>160</v>
      </c>
      <c r="AU119" s="135" t="s">
        <v>6</v>
      </c>
      <c r="AY119" s="15" t="s">
        <v>159</v>
      </c>
      <c r="BE119" s="136">
        <f>IF(N119="základní",J119,0)</f>
        <v>0</v>
      </c>
      <c r="BF119" s="136">
        <f>IF(N119="snížená",J119,0)</f>
        <v>0</v>
      </c>
      <c r="BG119" s="136">
        <f>IF(N119="zákl. přenesená",J119,0)</f>
        <v>0</v>
      </c>
      <c r="BH119" s="136">
        <f>IF(N119="sníž. přenesená",J119,0)</f>
        <v>0</v>
      </c>
      <c r="BI119" s="136">
        <f>IF(N119="nulová",J119,0)</f>
        <v>0</v>
      </c>
      <c r="BJ119" s="15" t="s">
        <v>6</v>
      </c>
      <c r="BK119" s="136">
        <f>ROUND(I119*H119,0)</f>
        <v>0</v>
      </c>
      <c r="BL119" s="15" t="s">
        <v>164</v>
      </c>
      <c r="BM119" s="135" t="s">
        <v>2801</v>
      </c>
    </row>
    <row r="120" spans="2:65" s="1" customFormat="1" ht="19.5">
      <c r="B120" s="29"/>
      <c r="D120" s="138" t="s">
        <v>303</v>
      </c>
      <c r="F120" s="158" t="s">
        <v>2802</v>
      </c>
      <c r="I120" s="159"/>
      <c r="L120" s="29"/>
      <c r="M120" s="160"/>
      <c r="T120" s="50"/>
      <c r="AT120" s="15" t="s">
        <v>303</v>
      </c>
      <c r="AU120" s="15" t="s">
        <v>6</v>
      </c>
    </row>
    <row r="121" spans="2:65" s="11" customFormat="1">
      <c r="B121" s="144"/>
      <c r="D121" s="138" t="s">
        <v>166</v>
      </c>
      <c r="E121" s="145" t="s">
        <v>1</v>
      </c>
      <c r="F121" s="146" t="s">
        <v>208</v>
      </c>
      <c r="H121" s="147">
        <v>2</v>
      </c>
      <c r="I121" s="148"/>
      <c r="L121" s="144"/>
      <c r="M121" s="149"/>
      <c r="T121" s="150"/>
      <c r="AT121" s="145" t="s">
        <v>166</v>
      </c>
      <c r="AU121" s="145" t="s">
        <v>6</v>
      </c>
      <c r="AV121" s="11" t="s">
        <v>85</v>
      </c>
      <c r="AW121" s="11" t="s">
        <v>31</v>
      </c>
      <c r="AX121" s="11" t="s">
        <v>6</v>
      </c>
      <c r="AY121" s="145" t="s">
        <v>159</v>
      </c>
    </row>
    <row r="122" spans="2:65" s="1" customFormat="1" ht="33" customHeight="1">
      <c r="B122" s="122"/>
      <c r="C122" s="123" t="s">
        <v>85</v>
      </c>
      <c r="D122" s="123" t="s">
        <v>160</v>
      </c>
      <c r="E122" s="124" t="s">
        <v>2803</v>
      </c>
      <c r="F122" s="125" t="s">
        <v>2804</v>
      </c>
      <c r="G122" s="126" t="s">
        <v>163</v>
      </c>
      <c r="H122" s="127">
        <v>1</v>
      </c>
      <c r="I122" s="128"/>
      <c r="J122" s="129">
        <f>ROUND(I122*H122,0)</f>
        <v>0</v>
      </c>
      <c r="K122" s="130"/>
      <c r="L122" s="29"/>
      <c r="M122" s="131" t="s">
        <v>1</v>
      </c>
      <c r="N122" s="132" t="s">
        <v>41</v>
      </c>
      <c r="P122" s="133">
        <f>O122*H122</f>
        <v>0</v>
      </c>
      <c r="Q122" s="133">
        <v>0</v>
      </c>
      <c r="R122" s="133">
        <f>Q122*H122</f>
        <v>0</v>
      </c>
      <c r="S122" s="133">
        <v>0</v>
      </c>
      <c r="T122" s="134">
        <f>S122*H122</f>
        <v>0</v>
      </c>
      <c r="AR122" s="135" t="s">
        <v>164</v>
      </c>
      <c r="AT122" s="135" t="s">
        <v>160</v>
      </c>
      <c r="AU122" s="135" t="s">
        <v>6</v>
      </c>
      <c r="AY122" s="15" t="s">
        <v>159</v>
      </c>
      <c r="BE122" s="136">
        <f>IF(N122="základní",J122,0)</f>
        <v>0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5" t="s">
        <v>6</v>
      </c>
      <c r="BK122" s="136">
        <f>ROUND(I122*H122,0)</f>
        <v>0</v>
      </c>
      <c r="BL122" s="15" t="s">
        <v>164</v>
      </c>
      <c r="BM122" s="135" t="s">
        <v>2805</v>
      </c>
    </row>
    <row r="123" spans="2:65" s="1" customFormat="1" ht="19.5">
      <c r="B123" s="29"/>
      <c r="D123" s="138" t="s">
        <v>303</v>
      </c>
      <c r="F123" s="158" t="s">
        <v>2806</v>
      </c>
      <c r="I123" s="159"/>
      <c r="L123" s="29"/>
      <c r="M123" s="160"/>
      <c r="T123" s="50"/>
      <c r="AT123" s="15" t="s">
        <v>303</v>
      </c>
      <c r="AU123" s="15" t="s">
        <v>6</v>
      </c>
    </row>
    <row r="124" spans="2:65" s="11" customFormat="1">
      <c r="B124" s="144"/>
      <c r="D124" s="138" t="s">
        <v>166</v>
      </c>
      <c r="E124" s="145" t="s">
        <v>1</v>
      </c>
      <c r="F124" s="146" t="s">
        <v>186</v>
      </c>
      <c r="H124" s="147">
        <v>1</v>
      </c>
      <c r="I124" s="148"/>
      <c r="L124" s="144"/>
      <c r="M124" s="149"/>
      <c r="T124" s="150"/>
      <c r="AT124" s="145" t="s">
        <v>166</v>
      </c>
      <c r="AU124" s="145" t="s">
        <v>6</v>
      </c>
      <c r="AV124" s="11" t="s">
        <v>85</v>
      </c>
      <c r="AW124" s="11" t="s">
        <v>31</v>
      </c>
      <c r="AX124" s="11" t="s">
        <v>6</v>
      </c>
      <c r="AY124" s="145" t="s">
        <v>159</v>
      </c>
    </row>
    <row r="125" spans="2:65" s="1" customFormat="1" ht="33" customHeight="1">
      <c r="B125" s="122"/>
      <c r="C125" s="123" t="s">
        <v>176</v>
      </c>
      <c r="D125" s="123" t="s">
        <v>160</v>
      </c>
      <c r="E125" s="124" t="s">
        <v>2807</v>
      </c>
      <c r="F125" s="125" t="s">
        <v>2808</v>
      </c>
      <c r="G125" s="126" t="s">
        <v>163</v>
      </c>
      <c r="H125" s="127">
        <v>1</v>
      </c>
      <c r="I125" s="128"/>
      <c r="J125" s="129">
        <f>ROUND(I125*H125,0)</f>
        <v>0</v>
      </c>
      <c r="K125" s="130"/>
      <c r="L125" s="29"/>
      <c r="M125" s="131" t="s">
        <v>1</v>
      </c>
      <c r="N125" s="132" t="s">
        <v>41</v>
      </c>
      <c r="P125" s="133">
        <f>O125*H125</f>
        <v>0</v>
      </c>
      <c r="Q125" s="133">
        <v>0</v>
      </c>
      <c r="R125" s="133">
        <f>Q125*H125</f>
        <v>0</v>
      </c>
      <c r="S125" s="133">
        <v>0</v>
      </c>
      <c r="T125" s="134">
        <f>S125*H125</f>
        <v>0</v>
      </c>
      <c r="AR125" s="135" t="s">
        <v>164</v>
      </c>
      <c r="AT125" s="135" t="s">
        <v>160</v>
      </c>
      <c r="AU125" s="135" t="s">
        <v>6</v>
      </c>
      <c r="AY125" s="15" t="s">
        <v>159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5" t="s">
        <v>6</v>
      </c>
      <c r="BK125" s="136">
        <f>ROUND(I125*H125,0)</f>
        <v>0</v>
      </c>
      <c r="BL125" s="15" t="s">
        <v>164</v>
      </c>
      <c r="BM125" s="135" t="s">
        <v>2809</v>
      </c>
    </row>
    <row r="126" spans="2:65" s="1" customFormat="1" ht="19.5">
      <c r="B126" s="29"/>
      <c r="D126" s="138" t="s">
        <v>303</v>
      </c>
      <c r="F126" s="158" t="s">
        <v>2810</v>
      </c>
      <c r="I126" s="159"/>
      <c r="L126" s="29"/>
      <c r="M126" s="160"/>
      <c r="T126" s="50"/>
      <c r="AT126" s="15" t="s">
        <v>303</v>
      </c>
      <c r="AU126" s="15" t="s">
        <v>6</v>
      </c>
    </row>
    <row r="127" spans="2:65" s="11" customFormat="1">
      <c r="B127" s="144"/>
      <c r="D127" s="138" t="s">
        <v>166</v>
      </c>
      <c r="E127" s="145" t="s">
        <v>1</v>
      </c>
      <c r="F127" s="146" t="s">
        <v>186</v>
      </c>
      <c r="H127" s="147">
        <v>1</v>
      </c>
      <c r="I127" s="148"/>
      <c r="L127" s="144"/>
      <c r="M127" s="149"/>
      <c r="T127" s="150"/>
      <c r="AT127" s="145" t="s">
        <v>166</v>
      </c>
      <c r="AU127" s="145" t="s">
        <v>6</v>
      </c>
      <c r="AV127" s="11" t="s">
        <v>85</v>
      </c>
      <c r="AW127" s="11" t="s">
        <v>31</v>
      </c>
      <c r="AX127" s="11" t="s">
        <v>6</v>
      </c>
      <c r="AY127" s="145" t="s">
        <v>159</v>
      </c>
    </row>
    <row r="128" spans="2:65" s="1" customFormat="1" ht="24.2" customHeight="1">
      <c r="B128" s="122"/>
      <c r="C128" s="123" t="s">
        <v>164</v>
      </c>
      <c r="D128" s="123" t="s">
        <v>160</v>
      </c>
      <c r="E128" s="124" t="s">
        <v>2811</v>
      </c>
      <c r="F128" s="125" t="s">
        <v>2812</v>
      </c>
      <c r="G128" s="126" t="s">
        <v>163</v>
      </c>
      <c r="H128" s="127">
        <v>1</v>
      </c>
      <c r="I128" s="128"/>
      <c r="J128" s="129">
        <f>ROUND(I128*H128,0)</f>
        <v>0</v>
      </c>
      <c r="K128" s="130"/>
      <c r="L128" s="29"/>
      <c r="M128" s="131" t="s">
        <v>1</v>
      </c>
      <c r="N128" s="132" t="s">
        <v>41</v>
      </c>
      <c r="P128" s="133">
        <f>O128*H128</f>
        <v>0</v>
      </c>
      <c r="Q128" s="133">
        <v>0</v>
      </c>
      <c r="R128" s="133">
        <f>Q128*H128</f>
        <v>0</v>
      </c>
      <c r="S128" s="133">
        <v>0</v>
      </c>
      <c r="T128" s="134">
        <f>S128*H128</f>
        <v>0</v>
      </c>
      <c r="AR128" s="135" t="s">
        <v>164</v>
      </c>
      <c r="AT128" s="135" t="s">
        <v>160</v>
      </c>
      <c r="AU128" s="135" t="s">
        <v>6</v>
      </c>
      <c r="AY128" s="15" t="s">
        <v>159</v>
      </c>
      <c r="BE128" s="136">
        <f>IF(N128="základní",J128,0)</f>
        <v>0</v>
      </c>
      <c r="BF128" s="136">
        <f>IF(N128="snížená",J128,0)</f>
        <v>0</v>
      </c>
      <c r="BG128" s="136">
        <f>IF(N128="zákl. přenesená",J128,0)</f>
        <v>0</v>
      </c>
      <c r="BH128" s="136">
        <f>IF(N128="sníž. přenesená",J128,0)</f>
        <v>0</v>
      </c>
      <c r="BI128" s="136">
        <f>IF(N128="nulová",J128,0)</f>
        <v>0</v>
      </c>
      <c r="BJ128" s="15" t="s">
        <v>6</v>
      </c>
      <c r="BK128" s="136">
        <f>ROUND(I128*H128,0)</f>
        <v>0</v>
      </c>
      <c r="BL128" s="15" t="s">
        <v>164</v>
      </c>
      <c r="BM128" s="135" t="s">
        <v>2813</v>
      </c>
    </row>
    <row r="129" spans="2:65" s="1" customFormat="1" ht="19.5">
      <c r="B129" s="29"/>
      <c r="D129" s="138" t="s">
        <v>303</v>
      </c>
      <c r="F129" s="158" t="s">
        <v>2814</v>
      </c>
      <c r="I129" s="159"/>
      <c r="L129" s="29"/>
      <c r="M129" s="160"/>
      <c r="T129" s="50"/>
      <c r="AT129" s="15" t="s">
        <v>303</v>
      </c>
      <c r="AU129" s="15" t="s">
        <v>6</v>
      </c>
    </row>
    <row r="130" spans="2:65" s="11" customFormat="1">
      <c r="B130" s="144"/>
      <c r="D130" s="138" t="s">
        <v>166</v>
      </c>
      <c r="E130" s="145" t="s">
        <v>1</v>
      </c>
      <c r="F130" s="146" t="s">
        <v>186</v>
      </c>
      <c r="H130" s="147">
        <v>1</v>
      </c>
      <c r="I130" s="148"/>
      <c r="L130" s="144"/>
      <c r="M130" s="149"/>
      <c r="T130" s="150"/>
      <c r="AT130" s="145" t="s">
        <v>166</v>
      </c>
      <c r="AU130" s="145" t="s">
        <v>6</v>
      </c>
      <c r="AV130" s="11" t="s">
        <v>85</v>
      </c>
      <c r="AW130" s="11" t="s">
        <v>31</v>
      </c>
      <c r="AX130" s="11" t="s">
        <v>6</v>
      </c>
      <c r="AY130" s="145" t="s">
        <v>159</v>
      </c>
    </row>
    <row r="131" spans="2:65" s="1" customFormat="1" ht="24.2" customHeight="1">
      <c r="B131" s="122"/>
      <c r="C131" s="123" t="s">
        <v>188</v>
      </c>
      <c r="D131" s="123" t="s">
        <v>160</v>
      </c>
      <c r="E131" s="124" t="s">
        <v>2815</v>
      </c>
      <c r="F131" s="125" t="s">
        <v>2816</v>
      </c>
      <c r="G131" s="126" t="s">
        <v>163</v>
      </c>
      <c r="H131" s="127">
        <v>9</v>
      </c>
      <c r="I131" s="128"/>
      <c r="J131" s="129">
        <f>ROUND(I131*H131,0)</f>
        <v>0</v>
      </c>
      <c r="K131" s="130"/>
      <c r="L131" s="29"/>
      <c r="M131" s="131" t="s">
        <v>1</v>
      </c>
      <c r="N131" s="132" t="s">
        <v>41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164</v>
      </c>
      <c r="AT131" s="135" t="s">
        <v>160</v>
      </c>
      <c r="AU131" s="135" t="s">
        <v>6</v>
      </c>
      <c r="AY131" s="15" t="s">
        <v>159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6</v>
      </c>
      <c r="BK131" s="136">
        <f>ROUND(I131*H131,0)</f>
        <v>0</v>
      </c>
      <c r="BL131" s="15" t="s">
        <v>164</v>
      </c>
      <c r="BM131" s="135" t="s">
        <v>2817</v>
      </c>
    </row>
    <row r="132" spans="2:65" s="1" customFormat="1" ht="19.5">
      <c r="B132" s="29"/>
      <c r="D132" s="138" t="s">
        <v>303</v>
      </c>
      <c r="F132" s="158" t="s">
        <v>2818</v>
      </c>
      <c r="I132" s="159"/>
      <c r="L132" s="29"/>
      <c r="M132" s="160"/>
      <c r="T132" s="50"/>
      <c r="AT132" s="15" t="s">
        <v>303</v>
      </c>
      <c r="AU132" s="15" t="s">
        <v>6</v>
      </c>
    </row>
    <row r="133" spans="2:65" s="11" customFormat="1">
      <c r="B133" s="144"/>
      <c r="D133" s="138" t="s">
        <v>166</v>
      </c>
      <c r="E133" s="145" t="s">
        <v>1</v>
      </c>
      <c r="F133" s="146" t="s">
        <v>2819</v>
      </c>
      <c r="H133" s="147">
        <v>9</v>
      </c>
      <c r="I133" s="148"/>
      <c r="L133" s="144"/>
      <c r="M133" s="149"/>
      <c r="T133" s="150"/>
      <c r="AT133" s="145" t="s">
        <v>166</v>
      </c>
      <c r="AU133" s="145" t="s">
        <v>6</v>
      </c>
      <c r="AV133" s="11" t="s">
        <v>85</v>
      </c>
      <c r="AW133" s="11" t="s">
        <v>31</v>
      </c>
      <c r="AX133" s="11" t="s">
        <v>6</v>
      </c>
      <c r="AY133" s="145" t="s">
        <v>159</v>
      </c>
    </row>
    <row r="134" spans="2:65" s="1" customFormat="1" ht="24.2" customHeight="1">
      <c r="B134" s="122"/>
      <c r="C134" s="123" t="s">
        <v>192</v>
      </c>
      <c r="D134" s="123" t="s">
        <v>160</v>
      </c>
      <c r="E134" s="124" t="s">
        <v>2820</v>
      </c>
      <c r="F134" s="125" t="s">
        <v>2821</v>
      </c>
      <c r="G134" s="126" t="s">
        <v>163</v>
      </c>
      <c r="H134" s="127">
        <v>5</v>
      </c>
      <c r="I134" s="128"/>
      <c r="J134" s="129">
        <f>ROUND(I134*H134,0)</f>
        <v>0</v>
      </c>
      <c r="K134" s="130"/>
      <c r="L134" s="29"/>
      <c r="M134" s="131" t="s">
        <v>1</v>
      </c>
      <c r="N134" s="132" t="s">
        <v>41</v>
      </c>
      <c r="P134" s="133">
        <f>O134*H134</f>
        <v>0</v>
      </c>
      <c r="Q134" s="133">
        <v>0</v>
      </c>
      <c r="R134" s="133">
        <f>Q134*H134</f>
        <v>0</v>
      </c>
      <c r="S134" s="133">
        <v>0</v>
      </c>
      <c r="T134" s="134">
        <f>S134*H134</f>
        <v>0</v>
      </c>
      <c r="AR134" s="135" t="s">
        <v>164</v>
      </c>
      <c r="AT134" s="135" t="s">
        <v>160</v>
      </c>
      <c r="AU134" s="135" t="s">
        <v>6</v>
      </c>
      <c r="AY134" s="15" t="s">
        <v>159</v>
      </c>
      <c r="BE134" s="136">
        <f>IF(N134="základní",J134,0)</f>
        <v>0</v>
      </c>
      <c r="BF134" s="136">
        <f>IF(N134="snížená",J134,0)</f>
        <v>0</v>
      </c>
      <c r="BG134" s="136">
        <f>IF(N134="zákl. přenesená",J134,0)</f>
        <v>0</v>
      </c>
      <c r="BH134" s="136">
        <f>IF(N134="sníž. přenesená",J134,0)</f>
        <v>0</v>
      </c>
      <c r="BI134" s="136">
        <f>IF(N134="nulová",J134,0)</f>
        <v>0</v>
      </c>
      <c r="BJ134" s="15" t="s">
        <v>6</v>
      </c>
      <c r="BK134" s="136">
        <f>ROUND(I134*H134,0)</f>
        <v>0</v>
      </c>
      <c r="BL134" s="15" t="s">
        <v>164</v>
      </c>
      <c r="BM134" s="135" t="s">
        <v>2822</v>
      </c>
    </row>
    <row r="135" spans="2:65" s="1" customFormat="1" ht="19.5">
      <c r="B135" s="29"/>
      <c r="D135" s="138" t="s">
        <v>303</v>
      </c>
      <c r="F135" s="158" t="s">
        <v>2823</v>
      </c>
      <c r="I135" s="159"/>
      <c r="L135" s="29"/>
      <c r="M135" s="160"/>
      <c r="T135" s="50"/>
      <c r="AT135" s="15" t="s">
        <v>303</v>
      </c>
      <c r="AU135" s="15" t="s">
        <v>6</v>
      </c>
    </row>
    <row r="136" spans="2:65" s="11" customFormat="1">
      <c r="B136" s="144"/>
      <c r="D136" s="138" t="s">
        <v>166</v>
      </c>
      <c r="E136" s="145" t="s">
        <v>1</v>
      </c>
      <c r="F136" s="146" t="s">
        <v>2824</v>
      </c>
      <c r="H136" s="147">
        <v>5</v>
      </c>
      <c r="I136" s="148"/>
      <c r="L136" s="144"/>
      <c r="M136" s="149"/>
      <c r="T136" s="150"/>
      <c r="AT136" s="145" t="s">
        <v>166</v>
      </c>
      <c r="AU136" s="145" t="s">
        <v>6</v>
      </c>
      <c r="AV136" s="11" t="s">
        <v>85</v>
      </c>
      <c r="AW136" s="11" t="s">
        <v>31</v>
      </c>
      <c r="AX136" s="11" t="s">
        <v>6</v>
      </c>
      <c r="AY136" s="145" t="s">
        <v>159</v>
      </c>
    </row>
    <row r="137" spans="2:65" s="1" customFormat="1" ht="24.2" customHeight="1">
      <c r="B137" s="122"/>
      <c r="C137" s="123" t="s">
        <v>196</v>
      </c>
      <c r="D137" s="123" t="s">
        <v>160</v>
      </c>
      <c r="E137" s="124" t="s">
        <v>2825</v>
      </c>
      <c r="F137" s="125" t="s">
        <v>2826</v>
      </c>
      <c r="G137" s="126" t="s">
        <v>163</v>
      </c>
      <c r="H137" s="127">
        <v>6</v>
      </c>
      <c r="I137" s="128"/>
      <c r="J137" s="129">
        <f>ROUND(I137*H137,0)</f>
        <v>0</v>
      </c>
      <c r="K137" s="130"/>
      <c r="L137" s="29"/>
      <c r="M137" s="131" t="s">
        <v>1</v>
      </c>
      <c r="N137" s="132" t="s">
        <v>41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164</v>
      </c>
      <c r="AT137" s="135" t="s">
        <v>160</v>
      </c>
      <c r="AU137" s="135" t="s">
        <v>6</v>
      </c>
      <c r="AY137" s="15" t="s">
        <v>159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5" t="s">
        <v>6</v>
      </c>
      <c r="BK137" s="136">
        <f>ROUND(I137*H137,0)</f>
        <v>0</v>
      </c>
      <c r="BL137" s="15" t="s">
        <v>164</v>
      </c>
      <c r="BM137" s="135" t="s">
        <v>2827</v>
      </c>
    </row>
    <row r="138" spans="2:65" s="1" customFormat="1" ht="19.5">
      <c r="B138" s="29"/>
      <c r="D138" s="138" t="s">
        <v>303</v>
      </c>
      <c r="F138" s="158" t="s">
        <v>2828</v>
      </c>
      <c r="I138" s="159"/>
      <c r="L138" s="29"/>
      <c r="M138" s="160"/>
      <c r="T138" s="50"/>
      <c r="AT138" s="15" t="s">
        <v>303</v>
      </c>
      <c r="AU138" s="15" t="s">
        <v>6</v>
      </c>
    </row>
    <row r="139" spans="2:65" s="11" customFormat="1">
      <c r="B139" s="144"/>
      <c r="D139" s="138" t="s">
        <v>166</v>
      </c>
      <c r="E139" s="145" t="s">
        <v>1</v>
      </c>
      <c r="F139" s="146" t="s">
        <v>168</v>
      </c>
      <c r="H139" s="147">
        <v>6</v>
      </c>
      <c r="I139" s="148"/>
      <c r="L139" s="144"/>
      <c r="M139" s="149"/>
      <c r="T139" s="150"/>
      <c r="AT139" s="145" t="s">
        <v>166</v>
      </c>
      <c r="AU139" s="145" t="s">
        <v>6</v>
      </c>
      <c r="AV139" s="11" t="s">
        <v>85</v>
      </c>
      <c r="AW139" s="11" t="s">
        <v>31</v>
      </c>
      <c r="AX139" s="11" t="s">
        <v>6</v>
      </c>
      <c r="AY139" s="145" t="s">
        <v>159</v>
      </c>
    </row>
    <row r="140" spans="2:65" s="1" customFormat="1" ht="16.5" customHeight="1">
      <c r="B140" s="122"/>
      <c r="C140" s="123" t="s">
        <v>200</v>
      </c>
      <c r="D140" s="123" t="s">
        <v>160</v>
      </c>
      <c r="E140" s="124" t="s">
        <v>2829</v>
      </c>
      <c r="F140" s="125" t="s">
        <v>2830</v>
      </c>
      <c r="G140" s="126" t="s">
        <v>163</v>
      </c>
      <c r="H140" s="127">
        <v>26</v>
      </c>
      <c r="I140" s="128"/>
      <c r="J140" s="129">
        <f>ROUND(I140*H140,0)</f>
        <v>0</v>
      </c>
      <c r="K140" s="130"/>
      <c r="L140" s="29"/>
      <c r="M140" s="131" t="s">
        <v>1</v>
      </c>
      <c r="N140" s="132" t="s">
        <v>41</v>
      </c>
      <c r="P140" s="133">
        <f>O140*H140</f>
        <v>0</v>
      </c>
      <c r="Q140" s="133">
        <v>0</v>
      </c>
      <c r="R140" s="133">
        <f>Q140*H140</f>
        <v>0</v>
      </c>
      <c r="S140" s="133">
        <v>0</v>
      </c>
      <c r="T140" s="134">
        <f>S140*H140</f>
        <v>0</v>
      </c>
      <c r="AR140" s="135" t="s">
        <v>164</v>
      </c>
      <c r="AT140" s="135" t="s">
        <v>160</v>
      </c>
      <c r="AU140" s="135" t="s">
        <v>6</v>
      </c>
      <c r="AY140" s="15" t="s">
        <v>159</v>
      </c>
      <c r="BE140" s="136">
        <f>IF(N140="základní",J140,0)</f>
        <v>0</v>
      </c>
      <c r="BF140" s="136">
        <f>IF(N140="snížená",J140,0)</f>
        <v>0</v>
      </c>
      <c r="BG140" s="136">
        <f>IF(N140="zákl. přenesená",J140,0)</f>
        <v>0</v>
      </c>
      <c r="BH140" s="136">
        <f>IF(N140="sníž. přenesená",J140,0)</f>
        <v>0</v>
      </c>
      <c r="BI140" s="136">
        <f>IF(N140="nulová",J140,0)</f>
        <v>0</v>
      </c>
      <c r="BJ140" s="15" t="s">
        <v>6</v>
      </c>
      <c r="BK140" s="136">
        <f>ROUND(I140*H140,0)</f>
        <v>0</v>
      </c>
      <c r="BL140" s="15" t="s">
        <v>164</v>
      </c>
      <c r="BM140" s="135" t="s">
        <v>2831</v>
      </c>
    </row>
    <row r="141" spans="2:65" s="1" customFormat="1" ht="19.5">
      <c r="B141" s="29"/>
      <c r="D141" s="138" t="s">
        <v>303</v>
      </c>
      <c r="F141" s="158" t="s">
        <v>2832</v>
      </c>
      <c r="I141" s="159"/>
      <c r="L141" s="29"/>
      <c r="M141" s="160"/>
      <c r="T141" s="50"/>
      <c r="AT141" s="15" t="s">
        <v>303</v>
      </c>
      <c r="AU141" s="15" t="s">
        <v>6</v>
      </c>
    </row>
    <row r="142" spans="2:65" s="11" customFormat="1">
      <c r="B142" s="144"/>
      <c r="D142" s="138" t="s">
        <v>166</v>
      </c>
      <c r="E142" s="145" t="s">
        <v>1</v>
      </c>
      <c r="F142" s="146" t="s">
        <v>2833</v>
      </c>
      <c r="H142" s="147">
        <v>26</v>
      </c>
      <c r="I142" s="148"/>
      <c r="L142" s="144"/>
      <c r="M142" s="149"/>
      <c r="T142" s="150"/>
      <c r="AT142" s="145" t="s">
        <v>166</v>
      </c>
      <c r="AU142" s="145" t="s">
        <v>6</v>
      </c>
      <c r="AV142" s="11" t="s">
        <v>85</v>
      </c>
      <c r="AW142" s="11" t="s">
        <v>31</v>
      </c>
      <c r="AX142" s="11" t="s">
        <v>6</v>
      </c>
      <c r="AY142" s="145" t="s">
        <v>159</v>
      </c>
    </row>
    <row r="143" spans="2:65" s="1" customFormat="1" ht="24.2" customHeight="1">
      <c r="B143" s="122"/>
      <c r="C143" s="123" t="s">
        <v>204</v>
      </c>
      <c r="D143" s="123" t="s">
        <v>160</v>
      </c>
      <c r="E143" s="124" t="s">
        <v>2834</v>
      </c>
      <c r="F143" s="125" t="s">
        <v>2835</v>
      </c>
      <c r="G143" s="126" t="s">
        <v>163</v>
      </c>
      <c r="H143" s="127">
        <v>4</v>
      </c>
      <c r="I143" s="128"/>
      <c r="J143" s="129">
        <f>ROUND(I143*H143,0)</f>
        <v>0</v>
      </c>
      <c r="K143" s="130"/>
      <c r="L143" s="29"/>
      <c r="M143" s="131" t="s">
        <v>1</v>
      </c>
      <c r="N143" s="132" t="s">
        <v>41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164</v>
      </c>
      <c r="AT143" s="135" t="s">
        <v>160</v>
      </c>
      <c r="AU143" s="135" t="s">
        <v>6</v>
      </c>
      <c r="AY143" s="15" t="s">
        <v>159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6</v>
      </c>
      <c r="BK143" s="136">
        <f>ROUND(I143*H143,0)</f>
        <v>0</v>
      </c>
      <c r="BL143" s="15" t="s">
        <v>164</v>
      </c>
      <c r="BM143" s="135" t="s">
        <v>2836</v>
      </c>
    </row>
    <row r="144" spans="2:65" s="1" customFormat="1" ht="19.5">
      <c r="B144" s="29"/>
      <c r="D144" s="138" t="s">
        <v>303</v>
      </c>
      <c r="F144" s="158" t="s">
        <v>2837</v>
      </c>
      <c r="I144" s="159"/>
      <c r="L144" s="29"/>
      <c r="M144" s="160"/>
      <c r="T144" s="50"/>
      <c r="AT144" s="15" t="s">
        <v>303</v>
      </c>
      <c r="AU144" s="15" t="s">
        <v>6</v>
      </c>
    </row>
    <row r="145" spans="2:65" s="11" customFormat="1">
      <c r="B145" s="144"/>
      <c r="D145" s="138" t="s">
        <v>166</v>
      </c>
      <c r="E145" s="145" t="s">
        <v>1</v>
      </c>
      <c r="F145" s="146" t="s">
        <v>231</v>
      </c>
      <c r="H145" s="147">
        <v>4</v>
      </c>
      <c r="I145" s="148"/>
      <c r="L145" s="144"/>
      <c r="M145" s="149"/>
      <c r="T145" s="150"/>
      <c r="AT145" s="145" t="s">
        <v>166</v>
      </c>
      <c r="AU145" s="145" t="s">
        <v>6</v>
      </c>
      <c r="AV145" s="11" t="s">
        <v>85</v>
      </c>
      <c r="AW145" s="11" t="s">
        <v>31</v>
      </c>
      <c r="AX145" s="11" t="s">
        <v>6</v>
      </c>
      <c r="AY145" s="145" t="s">
        <v>159</v>
      </c>
    </row>
    <row r="146" spans="2:65" s="1" customFormat="1" ht="24.2" customHeight="1">
      <c r="B146" s="122"/>
      <c r="C146" s="123" t="s">
        <v>109</v>
      </c>
      <c r="D146" s="123" t="s">
        <v>160</v>
      </c>
      <c r="E146" s="124" t="s">
        <v>2838</v>
      </c>
      <c r="F146" s="125" t="s">
        <v>2839</v>
      </c>
      <c r="G146" s="126" t="s">
        <v>163</v>
      </c>
      <c r="H146" s="127">
        <v>1</v>
      </c>
      <c r="I146" s="128"/>
      <c r="J146" s="129">
        <f>ROUND(I146*H146,0)</f>
        <v>0</v>
      </c>
      <c r="K146" s="130"/>
      <c r="L146" s="29"/>
      <c r="M146" s="131" t="s">
        <v>1</v>
      </c>
      <c r="N146" s="132" t="s">
        <v>41</v>
      </c>
      <c r="P146" s="133">
        <f>O146*H146</f>
        <v>0</v>
      </c>
      <c r="Q146" s="133">
        <v>0</v>
      </c>
      <c r="R146" s="133">
        <f>Q146*H146</f>
        <v>0</v>
      </c>
      <c r="S146" s="133">
        <v>0</v>
      </c>
      <c r="T146" s="134">
        <f>S146*H146</f>
        <v>0</v>
      </c>
      <c r="AR146" s="135" t="s">
        <v>164</v>
      </c>
      <c r="AT146" s="135" t="s">
        <v>160</v>
      </c>
      <c r="AU146" s="135" t="s">
        <v>6</v>
      </c>
      <c r="AY146" s="15" t="s">
        <v>159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5" t="s">
        <v>6</v>
      </c>
      <c r="BK146" s="136">
        <f>ROUND(I146*H146,0)</f>
        <v>0</v>
      </c>
      <c r="BL146" s="15" t="s">
        <v>164</v>
      </c>
      <c r="BM146" s="135" t="s">
        <v>2840</v>
      </c>
    </row>
    <row r="147" spans="2:65" s="1" customFormat="1" ht="19.5">
      <c r="B147" s="29"/>
      <c r="D147" s="138" t="s">
        <v>303</v>
      </c>
      <c r="F147" s="158" t="s">
        <v>2841</v>
      </c>
      <c r="I147" s="159"/>
      <c r="L147" s="29"/>
      <c r="M147" s="160"/>
      <c r="T147" s="50"/>
      <c r="AT147" s="15" t="s">
        <v>303</v>
      </c>
      <c r="AU147" s="15" t="s">
        <v>6</v>
      </c>
    </row>
    <row r="148" spans="2:65" s="11" customFormat="1">
      <c r="B148" s="144"/>
      <c r="D148" s="138" t="s">
        <v>166</v>
      </c>
      <c r="E148" s="145" t="s">
        <v>1</v>
      </c>
      <c r="F148" s="146" t="s">
        <v>186</v>
      </c>
      <c r="H148" s="147">
        <v>1</v>
      </c>
      <c r="I148" s="148"/>
      <c r="L148" s="144"/>
      <c r="M148" s="149"/>
      <c r="T148" s="150"/>
      <c r="AT148" s="145" t="s">
        <v>166</v>
      </c>
      <c r="AU148" s="145" t="s">
        <v>6</v>
      </c>
      <c r="AV148" s="11" t="s">
        <v>85</v>
      </c>
      <c r="AW148" s="11" t="s">
        <v>31</v>
      </c>
      <c r="AX148" s="11" t="s">
        <v>6</v>
      </c>
      <c r="AY148" s="145" t="s">
        <v>159</v>
      </c>
    </row>
    <row r="149" spans="2:65" s="1" customFormat="1" ht="24.2" customHeight="1">
      <c r="B149" s="122"/>
      <c r="C149" s="123" t="s">
        <v>212</v>
      </c>
      <c r="D149" s="123" t="s">
        <v>160</v>
      </c>
      <c r="E149" s="124" t="s">
        <v>2842</v>
      </c>
      <c r="F149" s="125" t="s">
        <v>2843</v>
      </c>
      <c r="G149" s="126" t="s">
        <v>163</v>
      </c>
      <c r="H149" s="127">
        <v>5</v>
      </c>
      <c r="I149" s="128"/>
      <c r="J149" s="129">
        <f>ROUND(I149*H149,0)</f>
        <v>0</v>
      </c>
      <c r="K149" s="130"/>
      <c r="L149" s="29"/>
      <c r="M149" s="131" t="s">
        <v>1</v>
      </c>
      <c r="N149" s="132" t="s">
        <v>41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164</v>
      </c>
      <c r="AT149" s="135" t="s">
        <v>160</v>
      </c>
      <c r="AU149" s="135" t="s">
        <v>6</v>
      </c>
      <c r="AY149" s="15" t="s">
        <v>159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6</v>
      </c>
      <c r="BK149" s="136">
        <f>ROUND(I149*H149,0)</f>
        <v>0</v>
      </c>
      <c r="BL149" s="15" t="s">
        <v>164</v>
      </c>
      <c r="BM149" s="135" t="s">
        <v>2844</v>
      </c>
    </row>
    <row r="150" spans="2:65" s="1" customFormat="1" ht="19.5">
      <c r="B150" s="29"/>
      <c r="D150" s="138" t="s">
        <v>303</v>
      </c>
      <c r="F150" s="158" t="s">
        <v>2845</v>
      </c>
      <c r="I150" s="159"/>
      <c r="L150" s="29"/>
      <c r="M150" s="160"/>
      <c r="T150" s="50"/>
      <c r="AT150" s="15" t="s">
        <v>303</v>
      </c>
      <c r="AU150" s="15" t="s">
        <v>6</v>
      </c>
    </row>
    <row r="151" spans="2:65" s="11" customFormat="1">
      <c r="B151" s="144"/>
      <c r="D151" s="138" t="s">
        <v>166</v>
      </c>
      <c r="E151" s="145" t="s">
        <v>1</v>
      </c>
      <c r="F151" s="146" t="s">
        <v>175</v>
      </c>
      <c r="H151" s="147">
        <v>5</v>
      </c>
      <c r="I151" s="148"/>
      <c r="L151" s="144"/>
      <c r="M151" s="149"/>
      <c r="T151" s="150"/>
      <c r="AT151" s="145" t="s">
        <v>166</v>
      </c>
      <c r="AU151" s="145" t="s">
        <v>6</v>
      </c>
      <c r="AV151" s="11" t="s">
        <v>85</v>
      </c>
      <c r="AW151" s="11" t="s">
        <v>31</v>
      </c>
      <c r="AX151" s="11" t="s">
        <v>6</v>
      </c>
      <c r="AY151" s="145" t="s">
        <v>159</v>
      </c>
    </row>
    <row r="152" spans="2:65" s="1" customFormat="1" ht="24.2" customHeight="1">
      <c r="B152" s="122"/>
      <c r="C152" s="123" t="s">
        <v>8</v>
      </c>
      <c r="D152" s="123" t="s">
        <v>160</v>
      </c>
      <c r="E152" s="124" t="s">
        <v>2846</v>
      </c>
      <c r="F152" s="125" t="s">
        <v>2847</v>
      </c>
      <c r="G152" s="126" t="s">
        <v>163</v>
      </c>
      <c r="H152" s="127">
        <v>10</v>
      </c>
      <c r="I152" s="128"/>
      <c r="J152" s="129">
        <f>ROUND(I152*H152,0)</f>
        <v>0</v>
      </c>
      <c r="K152" s="130"/>
      <c r="L152" s="29"/>
      <c r="M152" s="131" t="s">
        <v>1</v>
      </c>
      <c r="N152" s="132" t="s">
        <v>41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164</v>
      </c>
      <c r="AT152" s="135" t="s">
        <v>160</v>
      </c>
      <c r="AU152" s="135" t="s">
        <v>6</v>
      </c>
      <c r="AY152" s="15" t="s">
        <v>159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5" t="s">
        <v>6</v>
      </c>
      <c r="BK152" s="136">
        <f>ROUND(I152*H152,0)</f>
        <v>0</v>
      </c>
      <c r="BL152" s="15" t="s">
        <v>164</v>
      </c>
      <c r="BM152" s="135" t="s">
        <v>2848</v>
      </c>
    </row>
    <row r="153" spans="2:65" s="1" customFormat="1" ht="19.5">
      <c r="B153" s="29"/>
      <c r="D153" s="138" t="s">
        <v>303</v>
      </c>
      <c r="F153" s="158" t="s">
        <v>2849</v>
      </c>
      <c r="I153" s="159"/>
      <c r="L153" s="29"/>
      <c r="M153" s="160"/>
      <c r="T153" s="50"/>
      <c r="AT153" s="15" t="s">
        <v>303</v>
      </c>
      <c r="AU153" s="15" t="s">
        <v>6</v>
      </c>
    </row>
    <row r="154" spans="2:65" s="11" customFormat="1">
      <c r="B154" s="144"/>
      <c r="D154" s="138" t="s">
        <v>166</v>
      </c>
      <c r="E154" s="145" t="s">
        <v>1</v>
      </c>
      <c r="F154" s="146" t="s">
        <v>1399</v>
      </c>
      <c r="H154" s="147">
        <v>10</v>
      </c>
      <c r="I154" s="148"/>
      <c r="L154" s="144"/>
      <c r="M154" s="149"/>
      <c r="T154" s="150"/>
      <c r="AT154" s="145" t="s">
        <v>166</v>
      </c>
      <c r="AU154" s="145" t="s">
        <v>6</v>
      </c>
      <c r="AV154" s="11" t="s">
        <v>85</v>
      </c>
      <c r="AW154" s="11" t="s">
        <v>31</v>
      </c>
      <c r="AX154" s="11" t="s">
        <v>6</v>
      </c>
      <c r="AY154" s="145" t="s">
        <v>159</v>
      </c>
    </row>
    <row r="155" spans="2:65" s="1" customFormat="1" ht="21.75" customHeight="1">
      <c r="B155" s="122"/>
      <c r="C155" s="123" t="s">
        <v>219</v>
      </c>
      <c r="D155" s="123" t="s">
        <v>160</v>
      </c>
      <c r="E155" s="124" t="s">
        <v>2850</v>
      </c>
      <c r="F155" s="125" t="s">
        <v>2851</v>
      </c>
      <c r="G155" s="126" t="s">
        <v>163</v>
      </c>
      <c r="H155" s="127">
        <v>14</v>
      </c>
      <c r="I155" s="128"/>
      <c r="J155" s="129">
        <f>ROUND(I155*H155,0)</f>
        <v>0</v>
      </c>
      <c r="K155" s="130"/>
      <c r="L155" s="29"/>
      <c r="M155" s="131" t="s">
        <v>1</v>
      </c>
      <c r="N155" s="132" t="s">
        <v>41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164</v>
      </c>
      <c r="AT155" s="135" t="s">
        <v>160</v>
      </c>
      <c r="AU155" s="135" t="s">
        <v>6</v>
      </c>
      <c r="AY155" s="15" t="s">
        <v>159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6</v>
      </c>
      <c r="BK155" s="136">
        <f>ROUND(I155*H155,0)</f>
        <v>0</v>
      </c>
      <c r="BL155" s="15" t="s">
        <v>164</v>
      </c>
      <c r="BM155" s="135" t="s">
        <v>2852</v>
      </c>
    </row>
    <row r="156" spans="2:65" s="1" customFormat="1" ht="19.5">
      <c r="B156" s="29"/>
      <c r="D156" s="138" t="s">
        <v>303</v>
      </c>
      <c r="F156" s="158" t="s">
        <v>2853</v>
      </c>
      <c r="I156" s="159"/>
      <c r="L156" s="29"/>
      <c r="M156" s="160"/>
      <c r="T156" s="50"/>
      <c r="AT156" s="15" t="s">
        <v>303</v>
      </c>
      <c r="AU156" s="15" t="s">
        <v>6</v>
      </c>
    </row>
    <row r="157" spans="2:65" s="11" customFormat="1">
      <c r="B157" s="144"/>
      <c r="D157" s="138" t="s">
        <v>166</v>
      </c>
      <c r="E157" s="145" t="s">
        <v>1</v>
      </c>
      <c r="F157" s="146" t="s">
        <v>2854</v>
      </c>
      <c r="H157" s="147">
        <v>14</v>
      </c>
      <c r="I157" s="148"/>
      <c r="L157" s="144"/>
      <c r="M157" s="149"/>
      <c r="T157" s="150"/>
      <c r="AT157" s="145" t="s">
        <v>166</v>
      </c>
      <c r="AU157" s="145" t="s">
        <v>6</v>
      </c>
      <c r="AV157" s="11" t="s">
        <v>85</v>
      </c>
      <c r="AW157" s="11" t="s">
        <v>31</v>
      </c>
      <c r="AX157" s="11" t="s">
        <v>6</v>
      </c>
      <c r="AY157" s="145" t="s">
        <v>159</v>
      </c>
    </row>
    <row r="158" spans="2:65" s="1" customFormat="1" ht="24.2" customHeight="1">
      <c r="B158" s="122"/>
      <c r="C158" s="123" t="s">
        <v>223</v>
      </c>
      <c r="D158" s="123" t="s">
        <v>160</v>
      </c>
      <c r="E158" s="124" t="s">
        <v>2855</v>
      </c>
      <c r="F158" s="125" t="s">
        <v>2856</v>
      </c>
      <c r="G158" s="126" t="s">
        <v>163</v>
      </c>
      <c r="H158" s="127">
        <v>5</v>
      </c>
      <c r="I158" s="128"/>
      <c r="J158" s="129">
        <f>ROUND(I158*H158,0)</f>
        <v>0</v>
      </c>
      <c r="K158" s="130"/>
      <c r="L158" s="29"/>
      <c r="M158" s="131" t="s">
        <v>1</v>
      </c>
      <c r="N158" s="132" t="s">
        <v>41</v>
      </c>
      <c r="P158" s="133">
        <f>O158*H158</f>
        <v>0</v>
      </c>
      <c r="Q158" s="133">
        <v>0</v>
      </c>
      <c r="R158" s="133">
        <f>Q158*H158</f>
        <v>0</v>
      </c>
      <c r="S158" s="133">
        <v>0</v>
      </c>
      <c r="T158" s="134">
        <f>S158*H158</f>
        <v>0</v>
      </c>
      <c r="AR158" s="135" t="s">
        <v>164</v>
      </c>
      <c r="AT158" s="135" t="s">
        <v>160</v>
      </c>
      <c r="AU158" s="135" t="s">
        <v>6</v>
      </c>
      <c r="AY158" s="15" t="s">
        <v>159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5" t="s">
        <v>6</v>
      </c>
      <c r="BK158" s="136">
        <f>ROUND(I158*H158,0)</f>
        <v>0</v>
      </c>
      <c r="BL158" s="15" t="s">
        <v>164</v>
      </c>
      <c r="BM158" s="135" t="s">
        <v>2857</v>
      </c>
    </row>
    <row r="159" spans="2:65" s="1" customFormat="1" ht="19.5">
      <c r="B159" s="29"/>
      <c r="D159" s="138" t="s">
        <v>303</v>
      </c>
      <c r="F159" s="158" t="s">
        <v>2858</v>
      </c>
      <c r="I159" s="159"/>
      <c r="L159" s="29"/>
      <c r="M159" s="160"/>
      <c r="T159" s="50"/>
      <c r="AT159" s="15" t="s">
        <v>303</v>
      </c>
      <c r="AU159" s="15" t="s">
        <v>6</v>
      </c>
    </row>
    <row r="160" spans="2:65" s="11" customFormat="1">
      <c r="B160" s="144"/>
      <c r="D160" s="138" t="s">
        <v>166</v>
      </c>
      <c r="E160" s="145" t="s">
        <v>1</v>
      </c>
      <c r="F160" s="146" t="s">
        <v>175</v>
      </c>
      <c r="H160" s="147">
        <v>5</v>
      </c>
      <c r="I160" s="148"/>
      <c r="L160" s="144"/>
      <c r="M160" s="149"/>
      <c r="T160" s="150"/>
      <c r="AT160" s="145" t="s">
        <v>166</v>
      </c>
      <c r="AU160" s="145" t="s">
        <v>6</v>
      </c>
      <c r="AV160" s="11" t="s">
        <v>85</v>
      </c>
      <c r="AW160" s="11" t="s">
        <v>31</v>
      </c>
      <c r="AX160" s="11" t="s">
        <v>6</v>
      </c>
      <c r="AY160" s="145" t="s">
        <v>159</v>
      </c>
    </row>
    <row r="161" spans="2:65" s="1" customFormat="1" ht="24.2" customHeight="1">
      <c r="B161" s="122"/>
      <c r="C161" s="123" t="s">
        <v>227</v>
      </c>
      <c r="D161" s="123" t="s">
        <v>160</v>
      </c>
      <c r="E161" s="124" t="s">
        <v>2859</v>
      </c>
      <c r="F161" s="125" t="s">
        <v>2860</v>
      </c>
      <c r="G161" s="126" t="s">
        <v>163</v>
      </c>
      <c r="H161" s="127">
        <v>1</v>
      </c>
      <c r="I161" s="128"/>
      <c r="J161" s="129">
        <f>ROUND(I161*H161,0)</f>
        <v>0</v>
      </c>
      <c r="K161" s="130"/>
      <c r="L161" s="29"/>
      <c r="M161" s="131" t="s">
        <v>1</v>
      </c>
      <c r="N161" s="132" t="s">
        <v>41</v>
      </c>
      <c r="P161" s="133">
        <f>O161*H161</f>
        <v>0</v>
      </c>
      <c r="Q161" s="133">
        <v>0</v>
      </c>
      <c r="R161" s="133">
        <f>Q161*H161</f>
        <v>0</v>
      </c>
      <c r="S161" s="133">
        <v>0</v>
      </c>
      <c r="T161" s="134">
        <f>S161*H161</f>
        <v>0</v>
      </c>
      <c r="AR161" s="135" t="s">
        <v>164</v>
      </c>
      <c r="AT161" s="135" t="s">
        <v>160</v>
      </c>
      <c r="AU161" s="135" t="s">
        <v>6</v>
      </c>
      <c r="AY161" s="15" t="s">
        <v>159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5" t="s">
        <v>6</v>
      </c>
      <c r="BK161" s="136">
        <f>ROUND(I161*H161,0)</f>
        <v>0</v>
      </c>
      <c r="BL161" s="15" t="s">
        <v>164</v>
      </c>
      <c r="BM161" s="135" t="s">
        <v>2861</v>
      </c>
    </row>
    <row r="162" spans="2:65" s="1" customFormat="1" ht="19.5">
      <c r="B162" s="29"/>
      <c r="D162" s="138" t="s">
        <v>303</v>
      </c>
      <c r="F162" s="158" t="s">
        <v>2858</v>
      </c>
      <c r="I162" s="159"/>
      <c r="L162" s="29"/>
      <c r="M162" s="160"/>
      <c r="T162" s="50"/>
      <c r="AT162" s="15" t="s">
        <v>303</v>
      </c>
      <c r="AU162" s="15" t="s">
        <v>6</v>
      </c>
    </row>
    <row r="163" spans="2:65" s="11" customFormat="1">
      <c r="B163" s="144"/>
      <c r="D163" s="138" t="s">
        <v>166</v>
      </c>
      <c r="E163" s="145" t="s">
        <v>1</v>
      </c>
      <c r="F163" s="146" t="s">
        <v>186</v>
      </c>
      <c r="H163" s="147">
        <v>1</v>
      </c>
      <c r="I163" s="148"/>
      <c r="L163" s="144"/>
      <c r="M163" s="149"/>
      <c r="T163" s="150"/>
      <c r="AT163" s="145" t="s">
        <v>166</v>
      </c>
      <c r="AU163" s="145" t="s">
        <v>6</v>
      </c>
      <c r="AV163" s="11" t="s">
        <v>85</v>
      </c>
      <c r="AW163" s="11" t="s">
        <v>31</v>
      </c>
      <c r="AX163" s="11" t="s">
        <v>6</v>
      </c>
      <c r="AY163" s="145" t="s">
        <v>159</v>
      </c>
    </row>
    <row r="164" spans="2:65" s="1" customFormat="1" ht="16.5" customHeight="1">
      <c r="B164" s="122"/>
      <c r="C164" s="123" t="s">
        <v>233</v>
      </c>
      <c r="D164" s="123" t="s">
        <v>160</v>
      </c>
      <c r="E164" s="124" t="s">
        <v>2862</v>
      </c>
      <c r="F164" s="125" t="s">
        <v>2863</v>
      </c>
      <c r="G164" s="126" t="s">
        <v>163</v>
      </c>
      <c r="H164" s="127">
        <v>1</v>
      </c>
      <c r="I164" s="128"/>
      <c r="J164" s="129">
        <f>ROUND(I164*H164,0)</f>
        <v>0</v>
      </c>
      <c r="K164" s="130"/>
      <c r="L164" s="29"/>
      <c r="M164" s="131" t="s">
        <v>1</v>
      </c>
      <c r="N164" s="132" t="s">
        <v>41</v>
      </c>
      <c r="P164" s="133">
        <f>O164*H164</f>
        <v>0</v>
      </c>
      <c r="Q164" s="133">
        <v>0</v>
      </c>
      <c r="R164" s="133">
        <f>Q164*H164</f>
        <v>0</v>
      </c>
      <c r="S164" s="133">
        <v>0</v>
      </c>
      <c r="T164" s="134">
        <f>S164*H164</f>
        <v>0</v>
      </c>
      <c r="AR164" s="135" t="s">
        <v>164</v>
      </c>
      <c r="AT164" s="135" t="s">
        <v>160</v>
      </c>
      <c r="AU164" s="135" t="s">
        <v>6</v>
      </c>
      <c r="AY164" s="15" t="s">
        <v>159</v>
      </c>
      <c r="BE164" s="136">
        <f>IF(N164="základní",J164,0)</f>
        <v>0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5" t="s">
        <v>6</v>
      </c>
      <c r="BK164" s="136">
        <f>ROUND(I164*H164,0)</f>
        <v>0</v>
      </c>
      <c r="BL164" s="15" t="s">
        <v>164</v>
      </c>
      <c r="BM164" s="135" t="s">
        <v>2864</v>
      </c>
    </row>
    <row r="165" spans="2:65" s="1" customFormat="1" ht="19.5">
      <c r="B165" s="29"/>
      <c r="D165" s="138" t="s">
        <v>303</v>
      </c>
      <c r="F165" s="158" t="s">
        <v>2858</v>
      </c>
      <c r="I165" s="159"/>
      <c r="L165" s="29"/>
      <c r="M165" s="160"/>
      <c r="T165" s="50"/>
      <c r="AT165" s="15" t="s">
        <v>303</v>
      </c>
      <c r="AU165" s="15" t="s">
        <v>6</v>
      </c>
    </row>
    <row r="166" spans="2:65" s="11" customFormat="1">
      <c r="B166" s="144"/>
      <c r="D166" s="138" t="s">
        <v>166</v>
      </c>
      <c r="E166" s="145" t="s">
        <v>1</v>
      </c>
      <c r="F166" s="146" t="s">
        <v>186</v>
      </c>
      <c r="H166" s="147">
        <v>1</v>
      </c>
      <c r="I166" s="148"/>
      <c r="L166" s="144"/>
      <c r="M166" s="149"/>
      <c r="T166" s="150"/>
      <c r="AT166" s="145" t="s">
        <v>166</v>
      </c>
      <c r="AU166" s="145" t="s">
        <v>6</v>
      </c>
      <c r="AV166" s="11" t="s">
        <v>85</v>
      </c>
      <c r="AW166" s="11" t="s">
        <v>31</v>
      </c>
      <c r="AX166" s="11" t="s">
        <v>6</v>
      </c>
      <c r="AY166" s="145" t="s">
        <v>159</v>
      </c>
    </row>
    <row r="167" spans="2:65" s="1" customFormat="1" ht="21.75" customHeight="1">
      <c r="B167" s="122"/>
      <c r="C167" s="123" t="s">
        <v>240</v>
      </c>
      <c r="D167" s="123" t="s">
        <v>160</v>
      </c>
      <c r="E167" s="124" t="s">
        <v>2865</v>
      </c>
      <c r="F167" s="125" t="s">
        <v>2866</v>
      </c>
      <c r="G167" s="126" t="s">
        <v>163</v>
      </c>
      <c r="H167" s="127">
        <v>1</v>
      </c>
      <c r="I167" s="128"/>
      <c r="J167" s="129">
        <f>ROUND(I167*H167,0)</f>
        <v>0</v>
      </c>
      <c r="K167" s="130"/>
      <c r="L167" s="29"/>
      <c r="M167" s="131" t="s">
        <v>1</v>
      </c>
      <c r="N167" s="132" t="s">
        <v>41</v>
      </c>
      <c r="P167" s="133">
        <f>O167*H167</f>
        <v>0</v>
      </c>
      <c r="Q167" s="133">
        <v>0</v>
      </c>
      <c r="R167" s="133">
        <f>Q167*H167</f>
        <v>0</v>
      </c>
      <c r="S167" s="133">
        <v>0</v>
      </c>
      <c r="T167" s="134">
        <f>S167*H167</f>
        <v>0</v>
      </c>
      <c r="AR167" s="135" t="s">
        <v>164</v>
      </c>
      <c r="AT167" s="135" t="s">
        <v>160</v>
      </c>
      <c r="AU167" s="135" t="s">
        <v>6</v>
      </c>
      <c r="AY167" s="15" t="s">
        <v>159</v>
      </c>
      <c r="BE167" s="136">
        <f>IF(N167="základní",J167,0)</f>
        <v>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5" t="s">
        <v>6</v>
      </c>
      <c r="BK167" s="136">
        <f>ROUND(I167*H167,0)</f>
        <v>0</v>
      </c>
      <c r="BL167" s="15" t="s">
        <v>164</v>
      </c>
      <c r="BM167" s="135" t="s">
        <v>2867</v>
      </c>
    </row>
    <row r="168" spans="2:65" s="1" customFormat="1" ht="19.5">
      <c r="B168" s="29"/>
      <c r="D168" s="138" t="s">
        <v>303</v>
      </c>
      <c r="F168" s="158" t="s">
        <v>2858</v>
      </c>
      <c r="I168" s="159"/>
      <c r="L168" s="29"/>
      <c r="M168" s="160"/>
      <c r="T168" s="50"/>
      <c r="AT168" s="15" t="s">
        <v>303</v>
      </c>
      <c r="AU168" s="15" t="s">
        <v>6</v>
      </c>
    </row>
    <row r="169" spans="2:65" s="11" customFormat="1">
      <c r="B169" s="144"/>
      <c r="D169" s="138" t="s">
        <v>166</v>
      </c>
      <c r="E169" s="145" t="s">
        <v>1</v>
      </c>
      <c r="F169" s="146" t="s">
        <v>186</v>
      </c>
      <c r="H169" s="147">
        <v>1</v>
      </c>
      <c r="I169" s="148"/>
      <c r="L169" s="144"/>
      <c r="M169" s="149"/>
      <c r="T169" s="150"/>
      <c r="AT169" s="145" t="s">
        <v>166</v>
      </c>
      <c r="AU169" s="145" t="s">
        <v>6</v>
      </c>
      <c r="AV169" s="11" t="s">
        <v>85</v>
      </c>
      <c r="AW169" s="11" t="s">
        <v>31</v>
      </c>
      <c r="AX169" s="11" t="s">
        <v>6</v>
      </c>
      <c r="AY169" s="145" t="s">
        <v>159</v>
      </c>
    </row>
    <row r="170" spans="2:65" s="1" customFormat="1" ht="16.5" customHeight="1">
      <c r="B170" s="122"/>
      <c r="C170" s="123" t="s">
        <v>244</v>
      </c>
      <c r="D170" s="123" t="s">
        <v>160</v>
      </c>
      <c r="E170" s="124" t="s">
        <v>2868</v>
      </c>
      <c r="F170" s="125" t="s">
        <v>2869</v>
      </c>
      <c r="G170" s="126" t="s">
        <v>163</v>
      </c>
      <c r="H170" s="127">
        <v>1</v>
      </c>
      <c r="I170" s="128"/>
      <c r="J170" s="129">
        <f>ROUND(I170*H170,0)</f>
        <v>0</v>
      </c>
      <c r="K170" s="130"/>
      <c r="L170" s="29"/>
      <c r="M170" s="131" t="s">
        <v>1</v>
      </c>
      <c r="N170" s="132" t="s">
        <v>41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164</v>
      </c>
      <c r="AT170" s="135" t="s">
        <v>160</v>
      </c>
      <c r="AU170" s="135" t="s">
        <v>6</v>
      </c>
      <c r="AY170" s="15" t="s">
        <v>159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5" t="s">
        <v>6</v>
      </c>
      <c r="BK170" s="136">
        <f>ROUND(I170*H170,0)</f>
        <v>0</v>
      </c>
      <c r="BL170" s="15" t="s">
        <v>164</v>
      </c>
      <c r="BM170" s="135" t="s">
        <v>2870</v>
      </c>
    </row>
    <row r="171" spans="2:65" s="11" customFormat="1">
      <c r="B171" s="144"/>
      <c r="D171" s="138" t="s">
        <v>166</v>
      </c>
      <c r="E171" s="145" t="s">
        <v>1</v>
      </c>
      <c r="F171" s="146" t="s">
        <v>186</v>
      </c>
      <c r="H171" s="147">
        <v>1</v>
      </c>
      <c r="I171" s="148"/>
      <c r="L171" s="144"/>
      <c r="M171" s="149"/>
      <c r="T171" s="150"/>
      <c r="AT171" s="145" t="s">
        <v>166</v>
      </c>
      <c r="AU171" s="145" t="s">
        <v>6</v>
      </c>
      <c r="AV171" s="11" t="s">
        <v>85</v>
      </c>
      <c r="AW171" s="11" t="s">
        <v>31</v>
      </c>
      <c r="AX171" s="11" t="s">
        <v>6</v>
      </c>
      <c r="AY171" s="145" t="s">
        <v>159</v>
      </c>
    </row>
    <row r="172" spans="2:65" s="1" customFormat="1" ht="16.5" customHeight="1">
      <c r="B172" s="122"/>
      <c r="C172" s="123" t="s">
        <v>249</v>
      </c>
      <c r="D172" s="123" t="s">
        <v>160</v>
      </c>
      <c r="E172" s="124" t="s">
        <v>2871</v>
      </c>
      <c r="F172" s="125" t="s">
        <v>2872</v>
      </c>
      <c r="G172" s="126" t="s">
        <v>163</v>
      </c>
      <c r="H172" s="127">
        <v>4</v>
      </c>
      <c r="I172" s="128"/>
      <c r="J172" s="129">
        <f>ROUND(I172*H172,0)</f>
        <v>0</v>
      </c>
      <c r="K172" s="130"/>
      <c r="L172" s="29"/>
      <c r="M172" s="131" t="s">
        <v>1</v>
      </c>
      <c r="N172" s="132" t="s">
        <v>41</v>
      </c>
      <c r="P172" s="133">
        <f>O172*H172</f>
        <v>0</v>
      </c>
      <c r="Q172" s="133">
        <v>0</v>
      </c>
      <c r="R172" s="133">
        <f>Q172*H172</f>
        <v>0</v>
      </c>
      <c r="S172" s="133">
        <v>0</v>
      </c>
      <c r="T172" s="134">
        <f>S172*H172</f>
        <v>0</v>
      </c>
      <c r="AR172" s="135" t="s">
        <v>164</v>
      </c>
      <c r="AT172" s="135" t="s">
        <v>160</v>
      </c>
      <c r="AU172" s="135" t="s">
        <v>6</v>
      </c>
      <c r="AY172" s="15" t="s">
        <v>159</v>
      </c>
      <c r="BE172" s="136">
        <f>IF(N172="základní",J172,0)</f>
        <v>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5" t="s">
        <v>6</v>
      </c>
      <c r="BK172" s="136">
        <f>ROUND(I172*H172,0)</f>
        <v>0</v>
      </c>
      <c r="BL172" s="15" t="s">
        <v>164</v>
      </c>
      <c r="BM172" s="135" t="s">
        <v>2873</v>
      </c>
    </row>
    <row r="173" spans="2:65" s="11" customFormat="1">
      <c r="B173" s="144"/>
      <c r="D173" s="138" t="s">
        <v>166</v>
      </c>
      <c r="E173" s="145" t="s">
        <v>1</v>
      </c>
      <c r="F173" s="146" t="s">
        <v>231</v>
      </c>
      <c r="H173" s="147">
        <v>4</v>
      </c>
      <c r="I173" s="148"/>
      <c r="L173" s="144"/>
      <c r="M173" s="149"/>
      <c r="T173" s="150"/>
      <c r="AT173" s="145" t="s">
        <v>166</v>
      </c>
      <c r="AU173" s="145" t="s">
        <v>6</v>
      </c>
      <c r="AV173" s="11" t="s">
        <v>85</v>
      </c>
      <c r="AW173" s="11" t="s">
        <v>31</v>
      </c>
      <c r="AX173" s="11" t="s">
        <v>6</v>
      </c>
      <c r="AY173" s="145" t="s">
        <v>159</v>
      </c>
    </row>
    <row r="174" spans="2:65" s="1" customFormat="1" ht="16.5" customHeight="1">
      <c r="B174" s="122"/>
      <c r="C174" s="123" t="s">
        <v>254</v>
      </c>
      <c r="D174" s="123" t="s">
        <v>160</v>
      </c>
      <c r="E174" s="124" t="s">
        <v>2874</v>
      </c>
      <c r="F174" s="125" t="s">
        <v>2875</v>
      </c>
      <c r="G174" s="126" t="s">
        <v>163</v>
      </c>
      <c r="H174" s="127">
        <v>1</v>
      </c>
      <c r="I174" s="128"/>
      <c r="J174" s="129">
        <f>ROUND(I174*H174,0)</f>
        <v>0</v>
      </c>
      <c r="K174" s="130"/>
      <c r="L174" s="29"/>
      <c r="M174" s="131" t="s">
        <v>1</v>
      </c>
      <c r="N174" s="132" t="s">
        <v>41</v>
      </c>
      <c r="P174" s="133">
        <f>O174*H174</f>
        <v>0</v>
      </c>
      <c r="Q174" s="133">
        <v>0</v>
      </c>
      <c r="R174" s="133">
        <f>Q174*H174</f>
        <v>0</v>
      </c>
      <c r="S174" s="133">
        <v>0</v>
      </c>
      <c r="T174" s="134">
        <f>S174*H174</f>
        <v>0</v>
      </c>
      <c r="AR174" s="135" t="s">
        <v>164</v>
      </c>
      <c r="AT174" s="135" t="s">
        <v>160</v>
      </c>
      <c r="AU174" s="135" t="s">
        <v>6</v>
      </c>
      <c r="AY174" s="15" t="s">
        <v>159</v>
      </c>
      <c r="BE174" s="136">
        <f>IF(N174="základní",J174,0)</f>
        <v>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5" t="s">
        <v>6</v>
      </c>
      <c r="BK174" s="136">
        <f>ROUND(I174*H174,0)</f>
        <v>0</v>
      </c>
      <c r="BL174" s="15" t="s">
        <v>164</v>
      </c>
      <c r="BM174" s="135" t="s">
        <v>2876</v>
      </c>
    </row>
    <row r="175" spans="2:65" s="11" customFormat="1">
      <c r="B175" s="144"/>
      <c r="D175" s="138" t="s">
        <v>166</v>
      </c>
      <c r="E175" s="145" t="s">
        <v>1</v>
      </c>
      <c r="F175" s="146" t="s">
        <v>186</v>
      </c>
      <c r="H175" s="147">
        <v>1</v>
      </c>
      <c r="I175" s="148"/>
      <c r="L175" s="144"/>
      <c r="M175" s="149"/>
      <c r="T175" s="150"/>
      <c r="AT175" s="145" t="s">
        <v>166</v>
      </c>
      <c r="AU175" s="145" t="s">
        <v>6</v>
      </c>
      <c r="AV175" s="11" t="s">
        <v>85</v>
      </c>
      <c r="AW175" s="11" t="s">
        <v>31</v>
      </c>
      <c r="AX175" s="11" t="s">
        <v>6</v>
      </c>
      <c r="AY175" s="145" t="s">
        <v>159</v>
      </c>
    </row>
    <row r="176" spans="2:65" s="1" customFormat="1" ht="24.2" customHeight="1">
      <c r="B176" s="122"/>
      <c r="C176" s="123" t="s">
        <v>7</v>
      </c>
      <c r="D176" s="123" t="s">
        <v>160</v>
      </c>
      <c r="E176" s="124" t="s">
        <v>2877</v>
      </c>
      <c r="F176" s="125" t="s">
        <v>2878</v>
      </c>
      <c r="G176" s="126" t="s">
        <v>163</v>
      </c>
      <c r="H176" s="127">
        <v>3</v>
      </c>
      <c r="I176" s="128"/>
      <c r="J176" s="129">
        <f>ROUND(I176*H176,0)</f>
        <v>0</v>
      </c>
      <c r="K176" s="130"/>
      <c r="L176" s="29"/>
      <c r="M176" s="131" t="s">
        <v>1</v>
      </c>
      <c r="N176" s="132" t="s">
        <v>41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164</v>
      </c>
      <c r="AT176" s="135" t="s">
        <v>160</v>
      </c>
      <c r="AU176" s="135" t="s">
        <v>6</v>
      </c>
      <c r="AY176" s="15" t="s">
        <v>159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5" t="s">
        <v>6</v>
      </c>
      <c r="BK176" s="136">
        <f>ROUND(I176*H176,0)</f>
        <v>0</v>
      </c>
      <c r="BL176" s="15" t="s">
        <v>164</v>
      </c>
      <c r="BM176" s="135" t="s">
        <v>2879</v>
      </c>
    </row>
    <row r="177" spans="2:65" s="11" customFormat="1">
      <c r="B177" s="144"/>
      <c r="D177" s="138" t="s">
        <v>166</v>
      </c>
      <c r="E177" s="145" t="s">
        <v>1</v>
      </c>
      <c r="F177" s="146" t="s">
        <v>258</v>
      </c>
      <c r="H177" s="147">
        <v>3</v>
      </c>
      <c r="I177" s="148"/>
      <c r="L177" s="144"/>
      <c r="M177" s="149"/>
      <c r="T177" s="150"/>
      <c r="AT177" s="145" t="s">
        <v>166</v>
      </c>
      <c r="AU177" s="145" t="s">
        <v>6</v>
      </c>
      <c r="AV177" s="11" t="s">
        <v>85</v>
      </c>
      <c r="AW177" s="11" t="s">
        <v>31</v>
      </c>
      <c r="AX177" s="11" t="s">
        <v>6</v>
      </c>
      <c r="AY177" s="145" t="s">
        <v>159</v>
      </c>
    </row>
    <row r="178" spans="2:65" s="1" customFormat="1" ht="21.75" customHeight="1">
      <c r="B178" s="122"/>
      <c r="C178" s="123" t="s">
        <v>263</v>
      </c>
      <c r="D178" s="123" t="s">
        <v>160</v>
      </c>
      <c r="E178" s="124" t="s">
        <v>2880</v>
      </c>
      <c r="F178" s="125" t="s">
        <v>2881</v>
      </c>
      <c r="G178" s="126" t="s">
        <v>163</v>
      </c>
      <c r="H178" s="127">
        <v>2</v>
      </c>
      <c r="I178" s="128"/>
      <c r="J178" s="129">
        <f>ROUND(I178*H178,0)</f>
        <v>0</v>
      </c>
      <c r="K178" s="130"/>
      <c r="L178" s="29"/>
      <c r="M178" s="131" t="s">
        <v>1</v>
      </c>
      <c r="N178" s="132" t="s">
        <v>41</v>
      </c>
      <c r="P178" s="133">
        <f>O178*H178</f>
        <v>0</v>
      </c>
      <c r="Q178" s="133">
        <v>0</v>
      </c>
      <c r="R178" s="133">
        <f>Q178*H178</f>
        <v>0</v>
      </c>
      <c r="S178" s="133">
        <v>0</v>
      </c>
      <c r="T178" s="134">
        <f>S178*H178</f>
        <v>0</v>
      </c>
      <c r="AR178" s="135" t="s">
        <v>164</v>
      </c>
      <c r="AT178" s="135" t="s">
        <v>160</v>
      </c>
      <c r="AU178" s="135" t="s">
        <v>6</v>
      </c>
      <c r="AY178" s="15" t="s">
        <v>159</v>
      </c>
      <c r="BE178" s="136">
        <f>IF(N178="základní",J178,0)</f>
        <v>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6</v>
      </c>
      <c r="BK178" s="136">
        <f>ROUND(I178*H178,0)</f>
        <v>0</v>
      </c>
      <c r="BL178" s="15" t="s">
        <v>164</v>
      </c>
      <c r="BM178" s="135" t="s">
        <v>2882</v>
      </c>
    </row>
    <row r="179" spans="2:65" s="11" customFormat="1">
      <c r="B179" s="144"/>
      <c r="D179" s="138" t="s">
        <v>166</v>
      </c>
      <c r="E179" s="145" t="s">
        <v>1</v>
      </c>
      <c r="F179" s="146" t="s">
        <v>208</v>
      </c>
      <c r="H179" s="147">
        <v>2</v>
      </c>
      <c r="I179" s="148"/>
      <c r="L179" s="144"/>
      <c r="M179" s="149"/>
      <c r="T179" s="150"/>
      <c r="AT179" s="145" t="s">
        <v>166</v>
      </c>
      <c r="AU179" s="145" t="s">
        <v>6</v>
      </c>
      <c r="AV179" s="11" t="s">
        <v>85</v>
      </c>
      <c r="AW179" s="11" t="s">
        <v>31</v>
      </c>
      <c r="AX179" s="11" t="s">
        <v>6</v>
      </c>
      <c r="AY179" s="145" t="s">
        <v>159</v>
      </c>
    </row>
    <row r="180" spans="2:65" s="1" customFormat="1" ht="24.2" customHeight="1">
      <c r="B180" s="122"/>
      <c r="C180" s="123" t="s">
        <v>268</v>
      </c>
      <c r="D180" s="123" t="s">
        <v>160</v>
      </c>
      <c r="E180" s="124" t="s">
        <v>2883</v>
      </c>
      <c r="F180" s="125" t="s">
        <v>2884</v>
      </c>
      <c r="G180" s="126" t="s">
        <v>163</v>
      </c>
      <c r="H180" s="127">
        <v>2</v>
      </c>
      <c r="I180" s="128"/>
      <c r="J180" s="129">
        <f>ROUND(I180*H180,0)</f>
        <v>0</v>
      </c>
      <c r="K180" s="130"/>
      <c r="L180" s="29"/>
      <c r="M180" s="131" t="s">
        <v>1</v>
      </c>
      <c r="N180" s="132" t="s">
        <v>41</v>
      </c>
      <c r="P180" s="133">
        <f>O180*H180</f>
        <v>0</v>
      </c>
      <c r="Q180" s="133">
        <v>0</v>
      </c>
      <c r="R180" s="133">
        <f>Q180*H180</f>
        <v>0</v>
      </c>
      <c r="S180" s="133">
        <v>0</v>
      </c>
      <c r="T180" s="134">
        <f>S180*H180</f>
        <v>0</v>
      </c>
      <c r="AR180" s="135" t="s">
        <v>164</v>
      </c>
      <c r="AT180" s="135" t="s">
        <v>160</v>
      </c>
      <c r="AU180" s="135" t="s">
        <v>6</v>
      </c>
      <c r="AY180" s="15" t="s">
        <v>159</v>
      </c>
      <c r="BE180" s="136">
        <f>IF(N180="základní",J180,0)</f>
        <v>0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5" t="s">
        <v>6</v>
      </c>
      <c r="BK180" s="136">
        <f>ROUND(I180*H180,0)</f>
        <v>0</v>
      </c>
      <c r="BL180" s="15" t="s">
        <v>164</v>
      </c>
      <c r="BM180" s="135" t="s">
        <v>2885</v>
      </c>
    </row>
    <row r="181" spans="2:65" s="11" customFormat="1">
      <c r="B181" s="144"/>
      <c r="D181" s="138" t="s">
        <v>166</v>
      </c>
      <c r="E181" s="145" t="s">
        <v>1</v>
      </c>
      <c r="F181" s="146" t="s">
        <v>208</v>
      </c>
      <c r="H181" s="147">
        <v>2</v>
      </c>
      <c r="I181" s="148"/>
      <c r="L181" s="144"/>
      <c r="M181" s="149"/>
      <c r="T181" s="150"/>
      <c r="AT181" s="145" t="s">
        <v>166</v>
      </c>
      <c r="AU181" s="145" t="s">
        <v>6</v>
      </c>
      <c r="AV181" s="11" t="s">
        <v>85</v>
      </c>
      <c r="AW181" s="11" t="s">
        <v>31</v>
      </c>
      <c r="AX181" s="11" t="s">
        <v>6</v>
      </c>
      <c r="AY181" s="145" t="s">
        <v>159</v>
      </c>
    </row>
    <row r="182" spans="2:65" s="1" customFormat="1" ht="16.5" customHeight="1">
      <c r="B182" s="122"/>
      <c r="C182" s="123" t="s">
        <v>272</v>
      </c>
      <c r="D182" s="123" t="s">
        <v>160</v>
      </c>
      <c r="E182" s="124" t="s">
        <v>2886</v>
      </c>
      <c r="F182" s="125" t="s">
        <v>2887</v>
      </c>
      <c r="G182" s="126" t="s">
        <v>163</v>
      </c>
      <c r="H182" s="127">
        <v>5</v>
      </c>
      <c r="I182" s="128"/>
      <c r="J182" s="129">
        <f>ROUND(I182*H182,0)</f>
        <v>0</v>
      </c>
      <c r="K182" s="130"/>
      <c r="L182" s="29"/>
      <c r="M182" s="131" t="s">
        <v>1</v>
      </c>
      <c r="N182" s="132" t="s">
        <v>41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164</v>
      </c>
      <c r="AT182" s="135" t="s">
        <v>160</v>
      </c>
      <c r="AU182" s="135" t="s">
        <v>6</v>
      </c>
      <c r="AY182" s="15" t="s">
        <v>159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5" t="s">
        <v>6</v>
      </c>
      <c r="BK182" s="136">
        <f>ROUND(I182*H182,0)</f>
        <v>0</v>
      </c>
      <c r="BL182" s="15" t="s">
        <v>164</v>
      </c>
      <c r="BM182" s="135" t="s">
        <v>2888</v>
      </c>
    </row>
    <row r="183" spans="2:65" s="1" customFormat="1" ht="19.5">
      <c r="B183" s="29"/>
      <c r="D183" s="138" t="s">
        <v>303</v>
      </c>
      <c r="F183" s="158" t="s">
        <v>2889</v>
      </c>
      <c r="I183" s="159"/>
      <c r="L183" s="29"/>
      <c r="M183" s="160"/>
      <c r="T183" s="50"/>
      <c r="AT183" s="15" t="s">
        <v>303</v>
      </c>
      <c r="AU183" s="15" t="s">
        <v>6</v>
      </c>
    </row>
    <row r="184" spans="2:65" s="11" customFormat="1">
      <c r="B184" s="144"/>
      <c r="D184" s="138" t="s">
        <v>166</v>
      </c>
      <c r="E184" s="145" t="s">
        <v>1</v>
      </c>
      <c r="F184" s="146" t="s">
        <v>175</v>
      </c>
      <c r="H184" s="147">
        <v>5</v>
      </c>
      <c r="I184" s="148"/>
      <c r="L184" s="144"/>
      <c r="M184" s="149"/>
      <c r="T184" s="150"/>
      <c r="AT184" s="145" t="s">
        <v>166</v>
      </c>
      <c r="AU184" s="145" t="s">
        <v>6</v>
      </c>
      <c r="AV184" s="11" t="s">
        <v>85</v>
      </c>
      <c r="AW184" s="11" t="s">
        <v>31</v>
      </c>
      <c r="AX184" s="11" t="s">
        <v>6</v>
      </c>
      <c r="AY184" s="145" t="s">
        <v>159</v>
      </c>
    </row>
    <row r="185" spans="2:65" s="1" customFormat="1" ht="16.5" customHeight="1">
      <c r="B185" s="122"/>
      <c r="C185" s="123" t="s">
        <v>276</v>
      </c>
      <c r="D185" s="123" t="s">
        <v>160</v>
      </c>
      <c r="E185" s="124" t="s">
        <v>2890</v>
      </c>
      <c r="F185" s="125" t="s">
        <v>2891</v>
      </c>
      <c r="G185" s="126" t="s">
        <v>163</v>
      </c>
      <c r="H185" s="127">
        <v>7</v>
      </c>
      <c r="I185" s="128"/>
      <c r="J185" s="129">
        <f>ROUND(I185*H185,0)</f>
        <v>0</v>
      </c>
      <c r="K185" s="130"/>
      <c r="L185" s="29"/>
      <c r="M185" s="131" t="s">
        <v>1</v>
      </c>
      <c r="N185" s="132" t="s">
        <v>41</v>
      </c>
      <c r="P185" s="133">
        <f>O185*H185</f>
        <v>0</v>
      </c>
      <c r="Q185" s="133">
        <v>0</v>
      </c>
      <c r="R185" s="133">
        <f>Q185*H185</f>
        <v>0</v>
      </c>
      <c r="S185" s="133">
        <v>0</v>
      </c>
      <c r="T185" s="134">
        <f>S185*H185</f>
        <v>0</v>
      </c>
      <c r="AR185" s="135" t="s">
        <v>164</v>
      </c>
      <c r="AT185" s="135" t="s">
        <v>160</v>
      </c>
      <c r="AU185" s="135" t="s">
        <v>6</v>
      </c>
      <c r="AY185" s="15" t="s">
        <v>159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5" t="s">
        <v>6</v>
      </c>
      <c r="BK185" s="136">
        <f>ROUND(I185*H185,0)</f>
        <v>0</v>
      </c>
      <c r="BL185" s="15" t="s">
        <v>164</v>
      </c>
      <c r="BM185" s="135" t="s">
        <v>2892</v>
      </c>
    </row>
    <row r="186" spans="2:65" s="11" customFormat="1">
      <c r="B186" s="144"/>
      <c r="D186" s="138" t="s">
        <v>166</v>
      </c>
      <c r="E186" s="145" t="s">
        <v>1</v>
      </c>
      <c r="F186" s="146" t="s">
        <v>170</v>
      </c>
      <c r="H186" s="147">
        <v>7</v>
      </c>
      <c r="I186" s="148"/>
      <c r="L186" s="144"/>
      <c r="M186" s="179"/>
      <c r="N186" s="180"/>
      <c r="O186" s="180"/>
      <c r="P186" s="180"/>
      <c r="Q186" s="180"/>
      <c r="R186" s="180"/>
      <c r="S186" s="180"/>
      <c r="T186" s="181"/>
      <c r="AT186" s="145" t="s">
        <v>166</v>
      </c>
      <c r="AU186" s="145" t="s">
        <v>6</v>
      </c>
      <c r="AV186" s="11" t="s">
        <v>85</v>
      </c>
      <c r="AW186" s="11" t="s">
        <v>31</v>
      </c>
      <c r="AX186" s="11" t="s">
        <v>6</v>
      </c>
      <c r="AY186" s="145" t="s">
        <v>159</v>
      </c>
    </row>
    <row r="187" spans="2:65" s="1" customFormat="1" ht="6.95" customHeight="1"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29"/>
    </row>
  </sheetData>
  <autoFilter ref="C116:K186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22</vt:i4>
      </vt:variant>
    </vt:vector>
  </HeadingPairs>
  <TitlesOfParts>
    <vt:vector size="33" baseType="lpstr">
      <vt:lpstr>Rekapitulace stavby</vt:lpstr>
      <vt:lpstr>01 - STAVEBNÍ ÚPRAVY</vt:lpstr>
      <vt:lpstr>02 - TRUHLÁŘSKÉ VÝROBKY</vt:lpstr>
      <vt:lpstr>03 - ZDRAVOTNÍ TECHNIKA</vt:lpstr>
      <vt:lpstr>04 - ELEKTRO - SILNOPROUD</vt:lpstr>
      <vt:lpstr>05 - ELEKTRO - SLABOPROUD</vt:lpstr>
      <vt:lpstr>06 - VYTÁPĚNÍ</vt:lpstr>
      <vt:lpstr>07 - VZDUCHOTECHNIKA</vt:lpstr>
      <vt:lpstr>08 - INTERIEROVÉ VYBAVENÍ</vt:lpstr>
      <vt:lpstr>09 - DOPRAVNÍ ZNAČENÍ</vt:lpstr>
      <vt:lpstr>10 - VEDLEJŠÍ ROZPOČTOVÉ ...</vt:lpstr>
      <vt:lpstr>'01 - STAVEBNÍ ÚPRAVY'!Názvy_tisku</vt:lpstr>
      <vt:lpstr>'02 - TRUHLÁŘSKÉ VÝROBKY'!Názvy_tisku</vt:lpstr>
      <vt:lpstr>'03 - ZDRAVOTNÍ TECHNIKA'!Názvy_tisku</vt:lpstr>
      <vt:lpstr>'04 - ELEKTRO - SILNOPROUD'!Názvy_tisku</vt:lpstr>
      <vt:lpstr>'05 - ELEKTRO - SLABOPROUD'!Názvy_tisku</vt:lpstr>
      <vt:lpstr>'06 - VYTÁPĚNÍ'!Názvy_tisku</vt:lpstr>
      <vt:lpstr>'07 - VZDUCHOTECHNIKA'!Názvy_tisku</vt:lpstr>
      <vt:lpstr>'08 - INTERIEROVÉ VYBAVENÍ'!Názvy_tisku</vt:lpstr>
      <vt:lpstr>'09 - DOPRAVNÍ ZNAČENÍ'!Názvy_tisku</vt:lpstr>
      <vt:lpstr>'10 - VEDLEJŠÍ ROZPOČTOVÉ ...'!Názvy_tisku</vt:lpstr>
      <vt:lpstr>'Rekapitulace stavby'!Názvy_tisku</vt:lpstr>
      <vt:lpstr>'01 - STAVEBNÍ ÚPRAVY'!Oblast_tisku</vt:lpstr>
      <vt:lpstr>'02 - TRUHLÁŘSKÉ VÝROBKY'!Oblast_tisku</vt:lpstr>
      <vt:lpstr>'03 - ZDRAVOTNÍ TECHNIKA'!Oblast_tisku</vt:lpstr>
      <vt:lpstr>'04 - ELEKTRO - SILNOPROUD'!Oblast_tisku</vt:lpstr>
      <vt:lpstr>'05 - ELEKTRO - SLABOPROUD'!Oblast_tisku</vt:lpstr>
      <vt:lpstr>'06 - VYTÁPĚNÍ'!Oblast_tisku</vt:lpstr>
      <vt:lpstr>'07 - VZDUCHOTECHNIKA'!Oblast_tisku</vt:lpstr>
      <vt:lpstr>'08 - INTERIEROVÉ VYBAVENÍ'!Oblast_tisku</vt:lpstr>
      <vt:lpstr>'09 - DOPRAVNÍ ZNAČENÍ'!Oblast_tisku</vt:lpstr>
      <vt:lpstr>'10 -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KALKULACE\Jarka</dc:creator>
  <cp:lastModifiedBy>Simona Čudová</cp:lastModifiedBy>
  <dcterms:created xsi:type="dcterms:W3CDTF">2025-04-28T12:34:05Z</dcterms:created>
  <dcterms:modified xsi:type="dcterms:W3CDTF">2025-05-05T08:49:14Z</dcterms:modified>
</cp:coreProperties>
</file>