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rda\Desktop\Rozpočty export\"/>
    </mc:Choice>
  </mc:AlternateContent>
  <bookViews>
    <workbookView xWindow="0" yWindow="0" windowWidth="0" windowHeight="0"/>
  </bookViews>
  <sheets>
    <sheet name="Rekapitulace stavby" sheetId="1" r:id="rId1"/>
    <sheet name="SO_01 - Rekonstrukce odbo..." sheetId="2" r:id="rId2"/>
    <sheet name="SO_02 - Provedení učebny ..." sheetId="3" r:id="rId3"/>
    <sheet name="SO_03 - Provedení sborovn..." sheetId="4" r:id="rId4"/>
    <sheet name="SO_04 - Výměna světel v u..." sheetId="5" r:id="rId5"/>
    <sheet name="SO_05 - Výměna povlakovýc..." sheetId="6" r:id="rId6"/>
    <sheet name="SO_06 - Ostatní stavební ..." sheetId="7" r:id="rId7"/>
    <sheet name="SO_07 - Vedlejší rozpočto...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'SO_01 - Rekonstrukce odbo...'!$C$132:$K$597</definedName>
    <definedName name="_xlnm.Print_Area" localSheetId="1">'SO_01 - Rekonstrukce odbo...'!$C$4:$J$76,'SO_01 - Rekonstrukce odbo...'!$C$82:$J$114,'SO_01 - Rekonstrukce odbo...'!$C$120:$J$597</definedName>
    <definedName name="_xlnm.Print_Titles" localSheetId="1">'SO_01 - Rekonstrukce odbo...'!$132:$132</definedName>
    <definedName name="_xlnm._FilterDatabase" localSheetId="2" hidden="1">'SO_02 - Provedení učebny ...'!$C$124:$K$330</definedName>
    <definedName name="_xlnm.Print_Area" localSheetId="2">'SO_02 - Provedení učebny ...'!$C$4:$J$76,'SO_02 - Provedení učebny ...'!$C$82:$J$106,'SO_02 - Provedení učebny ...'!$C$112:$J$330</definedName>
    <definedName name="_xlnm.Print_Titles" localSheetId="2">'SO_02 - Provedení učebny ...'!$124:$124</definedName>
    <definedName name="_xlnm._FilterDatabase" localSheetId="3" hidden="1">'SO_03 - Provedení sborovn...'!$C$129:$K$400</definedName>
    <definedName name="_xlnm.Print_Area" localSheetId="3">'SO_03 - Provedení sborovn...'!$C$4:$J$76,'SO_03 - Provedení sborovn...'!$C$82:$J$111,'SO_03 - Provedení sborovn...'!$C$117:$J$400</definedName>
    <definedName name="_xlnm.Print_Titles" localSheetId="3">'SO_03 - Provedení sborovn...'!$129:$129</definedName>
    <definedName name="_xlnm._FilterDatabase" localSheetId="4" hidden="1">'SO_04 - Výměna světel v u...'!$C$116:$K$197</definedName>
    <definedName name="_xlnm.Print_Area" localSheetId="4">'SO_04 - Výměna světel v u...'!$C$4:$J$76,'SO_04 - Výměna světel v u...'!$C$82:$J$98,'SO_04 - Výměna světel v u...'!$C$104:$J$197</definedName>
    <definedName name="_xlnm.Print_Titles" localSheetId="4">'SO_04 - Výměna světel v u...'!$116:$116</definedName>
    <definedName name="_xlnm._FilterDatabase" localSheetId="5" hidden="1">'SO_05 - Výměna povlakovýc...'!$C$119:$K$314</definedName>
    <definedName name="_xlnm.Print_Area" localSheetId="5">'SO_05 - Výměna povlakovýc...'!$C$4:$J$76,'SO_05 - Výměna povlakovýc...'!$C$82:$J$101,'SO_05 - Výměna povlakovýc...'!$C$107:$J$314</definedName>
    <definedName name="_xlnm.Print_Titles" localSheetId="5">'SO_05 - Výměna povlakovýc...'!$119:$119</definedName>
    <definedName name="_xlnm._FilterDatabase" localSheetId="6" hidden="1">'SO_06 - Ostatní stavební ...'!$C$122:$K$273</definedName>
    <definedName name="_xlnm.Print_Area" localSheetId="6">'SO_06 - Ostatní stavební ...'!$C$4:$J$76,'SO_06 - Ostatní stavební ...'!$C$82:$J$104,'SO_06 - Ostatní stavební ...'!$C$110:$J$273</definedName>
    <definedName name="_xlnm.Print_Titles" localSheetId="6">'SO_06 - Ostatní stavební ...'!$122:$122</definedName>
    <definedName name="_xlnm._FilterDatabase" localSheetId="7" hidden="1">'SO_07 - Vedlejší rozpočto...'!$C$121:$K$150</definedName>
    <definedName name="_xlnm.Print_Area" localSheetId="7">'SO_07 - Vedlejší rozpočto...'!$C$4:$J$76,'SO_07 - Vedlejší rozpočto...'!$C$82:$J$103,'SO_07 - Vedlejší rozpočto...'!$C$109:$J$150</definedName>
    <definedName name="_xlnm.Print_Titles" localSheetId="7">'SO_07 - Vedlejší rozpočto...'!$121:$121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T146"/>
  <c r="R147"/>
  <c r="R146"/>
  <c r="P147"/>
  <c r="P146"/>
  <c r="BI145"/>
  <c r="BH145"/>
  <c r="BG145"/>
  <c r="BF145"/>
  <c r="T145"/>
  <c r="T144"/>
  <c r="R145"/>
  <c r="R144"/>
  <c r="P145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F116"/>
  <c r="E114"/>
  <c r="F89"/>
  <c r="E87"/>
  <c r="J24"/>
  <c r="E24"/>
  <c r="J119"/>
  <c r="J23"/>
  <c r="J21"/>
  <c r="E21"/>
  <c r="J118"/>
  <c r="J20"/>
  <c r="J18"/>
  <c r="E18"/>
  <c r="F92"/>
  <c r="J17"/>
  <c r="J15"/>
  <c r="E15"/>
  <c r="F91"/>
  <c r="J14"/>
  <c r="J12"/>
  <c r="J89"/>
  <c r="E7"/>
  <c r="E112"/>
  <c i="7" r="J37"/>
  <c r="J36"/>
  <c i="1" r="AY100"/>
  <c i="7" r="J35"/>
  <c i="1" r="AX100"/>
  <c i="7" r="BI262"/>
  <c r="BH262"/>
  <c r="BG262"/>
  <c r="BF262"/>
  <c r="T262"/>
  <c r="R262"/>
  <c r="P262"/>
  <c r="BI250"/>
  <c r="BH250"/>
  <c r="BG250"/>
  <c r="BF250"/>
  <c r="T250"/>
  <c r="R250"/>
  <c r="P250"/>
  <c r="BI238"/>
  <c r="BH238"/>
  <c r="BG238"/>
  <c r="BF238"/>
  <c r="T238"/>
  <c r="R238"/>
  <c r="P238"/>
  <c r="BI226"/>
  <c r="BH226"/>
  <c r="BG226"/>
  <c r="BF226"/>
  <c r="T226"/>
  <c r="R226"/>
  <c r="P226"/>
  <c r="BI224"/>
  <c r="BH224"/>
  <c r="BG224"/>
  <c r="BF224"/>
  <c r="T224"/>
  <c r="T223"/>
  <c r="R224"/>
  <c r="R223"/>
  <c r="P224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78"/>
  <c r="BH178"/>
  <c r="BG178"/>
  <c r="BF178"/>
  <c r="T178"/>
  <c r="T177"/>
  <c r="R178"/>
  <c r="R177"/>
  <c r="P178"/>
  <c r="P177"/>
  <c r="BI165"/>
  <c r="BH165"/>
  <c r="BG165"/>
  <c r="BF165"/>
  <c r="T165"/>
  <c r="R165"/>
  <c r="P165"/>
  <c r="BI153"/>
  <c r="BH153"/>
  <c r="BG153"/>
  <c r="BF153"/>
  <c r="T153"/>
  <c r="R153"/>
  <c r="P153"/>
  <c r="BI150"/>
  <c r="BH150"/>
  <c r="BG150"/>
  <c r="BF150"/>
  <c r="T150"/>
  <c r="R150"/>
  <c r="P150"/>
  <c r="BI137"/>
  <c r="BH137"/>
  <c r="BG137"/>
  <c r="BF137"/>
  <c r="T137"/>
  <c r="T124"/>
  <c r="R137"/>
  <c r="R124"/>
  <c r="P137"/>
  <c r="P124"/>
  <c r="BI125"/>
  <c r="BH125"/>
  <c r="BG125"/>
  <c r="BF125"/>
  <c r="T125"/>
  <c r="R125"/>
  <c r="P125"/>
  <c r="F117"/>
  <c r="E115"/>
  <c r="F89"/>
  <c r="E87"/>
  <c r="J24"/>
  <c r="E24"/>
  <c r="J92"/>
  <c r="J23"/>
  <c r="J21"/>
  <c r="E21"/>
  <c r="J91"/>
  <c r="J20"/>
  <c r="J18"/>
  <c r="E18"/>
  <c r="F92"/>
  <c r="J17"/>
  <c r="J15"/>
  <c r="E15"/>
  <c r="F119"/>
  <c r="J14"/>
  <c r="J12"/>
  <c r="J117"/>
  <c r="E7"/>
  <c r="E85"/>
  <c i="6" r="J37"/>
  <c r="J36"/>
  <c i="1" r="AY99"/>
  <c i="6" r="J35"/>
  <c i="1" r="AX99"/>
  <c i="6" r="BI314"/>
  <c r="BH314"/>
  <c r="BG314"/>
  <c r="BF314"/>
  <c r="T314"/>
  <c r="R314"/>
  <c r="P314"/>
  <c r="BI311"/>
  <c r="BH311"/>
  <c r="BG311"/>
  <c r="BF311"/>
  <c r="T311"/>
  <c r="R311"/>
  <c r="P311"/>
  <c r="BI282"/>
  <c r="BH282"/>
  <c r="BG282"/>
  <c r="BF282"/>
  <c r="T282"/>
  <c r="R282"/>
  <c r="P282"/>
  <c r="BI253"/>
  <c r="BH253"/>
  <c r="BG253"/>
  <c r="BF253"/>
  <c r="T253"/>
  <c r="R253"/>
  <c r="P253"/>
  <c r="BI224"/>
  <c r="BH224"/>
  <c r="BG224"/>
  <c r="BF224"/>
  <c r="T224"/>
  <c r="R224"/>
  <c r="P224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54"/>
  <c r="BH154"/>
  <c r="BG154"/>
  <c r="BF154"/>
  <c r="T154"/>
  <c r="R154"/>
  <c r="P154"/>
  <c r="BI153"/>
  <c r="BH153"/>
  <c r="BG153"/>
  <c r="BF153"/>
  <c r="T153"/>
  <c r="R153"/>
  <c r="P153"/>
  <c r="BI124"/>
  <c r="BH124"/>
  <c r="BG124"/>
  <c r="BF124"/>
  <c r="T124"/>
  <c r="R124"/>
  <c r="P124"/>
  <c r="BI122"/>
  <c r="BH122"/>
  <c r="BG122"/>
  <c r="BF122"/>
  <c r="T122"/>
  <c r="T121"/>
  <c r="R122"/>
  <c r="R121"/>
  <c r="P122"/>
  <c r="P121"/>
  <c r="F114"/>
  <c r="E112"/>
  <c r="F89"/>
  <c r="E87"/>
  <c r="J24"/>
  <c r="E24"/>
  <c r="J117"/>
  <c r="J23"/>
  <c r="J21"/>
  <c r="E21"/>
  <c r="J116"/>
  <c r="J20"/>
  <c r="J18"/>
  <c r="E18"/>
  <c r="F117"/>
  <c r="J17"/>
  <c r="J15"/>
  <c r="E15"/>
  <c r="F116"/>
  <c r="J14"/>
  <c r="J12"/>
  <c r="J114"/>
  <c r="E7"/>
  <c r="E85"/>
  <c i="5" r="J37"/>
  <c r="J36"/>
  <c i="1" r="AY98"/>
  <c i="5" r="J35"/>
  <c i="1" r="AX98"/>
  <c i="5" r="BI193"/>
  <c r="BH193"/>
  <c r="BG193"/>
  <c r="BF193"/>
  <c r="T193"/>
  <c r="R193"/>
  <c r="P193"/>
  <c r="BI188"/>
  <c r="BH188"/>
  <c r="BG188"/>
  <c r="BF188"/>
  <c r="T188"/>
  <c r="R188"/>
  <c r="P188"/>
  <c r="BI163"/>
  <c r="BH163"/>
  <c r="BG163"/>
  <c r="BF163"/>
  <c r="T163"/>
  <c r="R163"/>
  <c r="P163"/>
  <c r="BI158"/>
  <c r="BH158"/>
  <c r="BG158"/>
  <c r="BF158"/>
  <c r="T158"/>
  <c r="R158"/>
  <c r="P158"/>
  <c r="BI151"/>
  <c r="BH151"/>
  <c r="BG151"/>
  <c r="BF151"/>
  <c r="T151"/>
  <c r="R151"/>
  <c r="P151"/>
  <c r="BI132"/>
  <c r="BH132"/>
  <c r="BG132"/>
  <c r="BF132"/>
  <c r="T132"/>
  <c r="R132"/>
  <c r="P132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92"/>
  <c r="J17"/>
  <c r="J15"/>
  <c r="E15"/>
  <c r="F113"/>
  <c r="J14"/>
  <c r="J12"/>
  <c r="J89"/>
  <c r="E7"/>
  <c r="E85"/>
  <c i="4" r="J37"/>
  <c r="J36"/>
  <c i="1" r="AY97"/>
  <c i="4" r="J35"/>
  <c i="1" r="AX97"/>
  <c i="4" r="BI393"/>
  <c r="BH393"/>
  <c r="BG393"/>
  <c r="BF393"/>
  <c r="T393"/>
  <c r="R393"/>
  <c r="P393"/>
  <c r="BI385"/>
  <c r="BH385"/>
  <c r="BG385"/>
  <c r="BF385"/>
  <c r="T385"/>
  <c r="R385"/>
  <c r="P385"/>
  <c r="BI377"/>
  <c r="BH377"/>
  <c r="BG377"/>
  <c r="BF377"/>
  <c r="T377"/>
  <c r="R377"/>
  <c r="P377"/>
  <c r="BI369"/>
  <c r="BH369"/>
  <c r="BG369"/>
  <c r="BF369"/>
  <c r="T369"/>
  <c r="R369"/>
  <c r="P369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2"/>
  <c r="BH342"/>
  <c r="BG342"/>
  <c r="BF342"/>
  <c r="T342"/>
  <c r="R342"/>
  <c r="P342"/>
  <c r="BI340"/>
  <c r="BH340"/>
  <c r="BG340"/>
  <c r="BF340"/>
  <c r="T340"/>
  <c r="R340"/>
  <c r="P340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4"/>
  <c r="BH324"/>
  <c r="BG324"/>
  <c r="BF324"/>
  <c r="T324"/>
  <c r="R324"/>
  <c r="P324"/>
  <c r="BI322"/>
  <c r="BH322"/>
  <c r="BG322"/>
  <c r="BF322"/>
  <c r="T322"/>
  <c r="R322"/>
  <c r="P322"/>
  <c r="BI319"/>
  <c r="BH319"/>
  <c r="BG319"/>
  <c r="BF319"/>
  <c r="T319"/>
  <c r="R319"/>
  <c r="P319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6"/>
  <c r="BH306"/>
  <c r="BG306"/>
  <c r="BF306"/>
  <c r="T306"/>
  <c r="R306"/>
  <c r="P306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2"/>
  <c r="BH252"/>
  <c r="BG252"/>
  <c r="BF252"/>
  <c r="T252"/>
  <c r="T251"/>
  <c r="R252"/>
  <c r="R251"/>
  <c r="P252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1"/>
  <c r="BH211"/>
  <c r="BG211"/>
  <c r="BF211"/>
  <c r="T211"/>
  <c r="R211"/>
  <c r="P211"/>
  <c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4"/>
  <c r="BH174"/>
  <c r="BG174"/>
  <c r="BF174"/>
  <c r="T174"/>
  <c r="R174"/>
  <c r="P174"/>
  <c r="BI171"/>
  <c r="BH171"/>
  <c r="BG171"/>
  <c r="BF171"/>
  <c r="T171"/>
  <c r="R171"/>
  <c r="P171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T131"/>
  <c r="R132"/>
  <c r="R131"/>
  <c r="P132"/>
  <c r="P131"/>
  <c r="F124"/>
  <c r="E122"/>
  <c r="F89"/>
  <c r="E87"/>
  <c r="J24"/>
  <c r="E24"/>
  <c r="J127"/>
  <c r="J23"/>
  <c r="J21"/>
  <c r="E21"/>
  <c r="J126"/>
  <c r="J20"/>
  <c r="J18"/>
  <c r="E18"/>
  <c r="F127"/>
  <c r="J17"/>
  <c r="J15"/>
  <c r="E15"/>
  <c r="F126"/>
  <c r="J14"/>
  <c r="J12"/>
  <c r="J89"/>
  <c r="E7"/>
  <c r="E120"/>
  <c i="3" r="J37"/>
  <c r="J36"/>
  <c i="1" r="AY96"/>
  <c i="3" r="J35"/>
  <c i="1" r="AX96"/>
  <c i="3" r="BI321"/>
  <c r="BH321"/>
  <c r="BG321"/>
  <c r="BF321"/>
  <c r="T321"/>
  <c r="R321"/>
  <c r="P321"/>
  <c r="BI311"/>
  <c r="BH311"/>
  <c r="BG311"/>
  <c r="BF311"/>
  <c r="T311"/>
  <c r="R311"/>
  <c r="P311"/>
  <c r="BI301"/>
  <c r="BH301"/>
  <c r="BG301"/>
  <c r="BF301"/>
  <c r="T301"/>
  <c r="R301"/>
  <c r="P301"/>
  <c r="BI291"/>
  <c r="BH291"/>
  <c r="BG291"/>
  <c r="BF291"/>
  <c r="T291"/>
  <c r="R291"/>
  <c r="P291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8"/>
  <c r="BH198"/>
  <c r="BG198"/>
  <c r="BF198"/>
  <c r="T198"/>
  <c r="R198"/>
  <c r="P198"/>
  <c r="BI195"/>
  <c r="BH195"/>
  <c r="BG195"/>
  <c r="BF195"/>
  <c r="T195"/>
  <c r="R195"/>
  <c r="P195"/>
  <c r="BI191"/>
  <c r="BH191"/>
  <c r="BG191"/>
  <c r="BF191"/>
  <c r="T191"/>
  <c r="R191"/>
  <c r="P191"/>
  <c r="BI188"/>
  <c r="BH188"/>
  <c r="BG188"/>
  <c r="BF188"/>
  <c r="T188"/>
  <c r="R188"/>
  <c r="P188"/>
  <c r="BI181"/>
  <c r="BH181"/>
  <c r="BG181"/>
  <c r="BF181"/>
  <c r="T181"/>
  <c r="R181"/>
  <c r="P181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5"/>
  <c r="BH165"/>
  <c r="BG165"/>
  <c r="BF165"/>
  <c r="T165"/>
  <c r="R165"/>
  <c r="P165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0"/>
  <c r="BH140"/>
  <c r="BG140"/>
  <c r="BF140"/>
  <c r="T140"/>
  <c r="R140"/>
  <c r="P140"/>
  <c r="BI137"/>
  <c r="BH137"/>
  <c r="BG137"/>
  <c r="BF137"/>
  <c r="T137"/>
  <c r="R137"/>
  <c r="P137"/>
  <c r="BI130"/>
  <c r="BH130"/>
  <c r="BG130"/>
  <c r="BF130"/>
  <c r="T130"/>
  <c r="R130"/>
  <c r="P130"/>
  <c r="BI127"/>
  <c r="BH127"/>
  <c r="BG127"/>
  <c r="BF127"/>
  <c r="T127"/>
  <c r="R127"/>
  <c r="P127"/>
  <c r="F119"/>
  <c r="E117"/>
  <c r="F89"/>
  <c r="E87"/>
  <c r="J24"/>
  <c r="E24"/>
  <c r="J122"/>
  <c r="J23"/>
  <c r="J21"/>
  <c r="E21"/>
  <c r="J91"/>
  <c r="J20"/>
  <c r="J18"/>
  <c r="E18"/>
  <c r="F92"/>
  <c r="J17"/>
  <c r="J15"/>
  <c r="E15"/>
  <c r="F91"/>
  <c r="J14"/>
  <c r="J12"/>
  <c r="J119"/>
  <c r="E7"/>
  <c r="E85"/>
  <c i="2" r="J37"/>
  <c r="J36"/>
  <c i="1" r="AY95"/>
  <c i="2" r="J35"/>
  <c i="1" r="AX95"/>
  <c i="2" r="BI588"/>
  <c r="BH588"/>
  <c r="BG588"/>
  <c r="BF588"/>
  <c r="T588"/>
  <c r="R588"/>
  <c r="P588"/>
  <c r="BI585"/>
  <c r="BH585"/>
  <c r="BG585"/>
  <c r="BF585"/>
  <c r="T585"/>
  <c r="R585"/>
  <c r="P585"/>
  <c r="BI580"/>
  <c r="BH580"/>
  <c r="BG580"/>
  <c r="BF580"/>
  <c r="T580"/>
  <c r="R580"/>
  <c r="P580"/>
  <c r="BI575"/>
  <c r="BH575"/>
  <c r="BG575"/>
  <c r="BF575"/>
  <c r="T575"/>
  <c r="R575"/>
  <c r="P575"/>
  <c r="BI570"/>
  <c r="BH570"/>
  <c r="BG570"/>
  <c r="BF570"/>
  <c r="T570"/>
  <c r="R570"/>
  <c r="P570"/>
  <c r="BI567"/>
  <c r="BH567"/>
  <c r="BG567"/>
  <c r="BF567"/>
  <c r="T567"/>
  <c r="R567"/>
  <c r="P567"/>
  <c r="BI563"/>
  <c r="BH563"/>
  <c r="BG563"/>
  <c r="BF563"/>
  <c r="T563"/>
  <c r="R563"/>
  <c r="P563"/>
  <c r="BI560"/>
  <c r="BH560"/>
  <c r="BG560"/>
  <c r="BF560"/>
  <c r="T560"/>
  <c r="R560"/>
  <c r="P560"/>
  <c r="BI557"/>
  <c r="BH557"/>
  <c r="BG557"/>
  <c r="BF557"/>
  <c r="T557"/>
  <c r="R557"/>
  <c r="P557"/>
  <c r="BI555"/>
  <c r="BH555"/>
  <c r="BG555"/>
  <c r="BF555"/>
  <c r="T555"/>
  <c r="R555"/>
  <c r="P555"/>
  <c r="BI551"/>
  <c r="BH551"/>
  <c r="BG551"/>
  <c r="BF551"/>
  <c r="T551"/>
  <c r="R551"/>
  <c r="P551"/>
  <c r="BI547"/>
  <c r="BH547"/>
  <c r="BG547"/>
  <c r="BF547"/>
  <c r="T547"/>
  <c r="R547"/>
  <c r="P547"/>
  <c r="BI543"/>
  <c r="BH543"/>
  <c r="BG543"/>
  <c r="BF543"/>
  <c r="T543"/>
  <c r="R543"/>
  <c r="P543"/>
  <c r="BI539"/>
  <c r="BH539"/>
  <c r="BG539"/>
  <c r="BF539"/>
  <c r="T539"/>
  <c r="R539"/>
  <c r="P539"/>
  <c r="BI536"/>
  <c r="BH536"/>
  <c r="BG536"/>
  <c r="BF536"/>
  <c r="T536"/>
  <c r="R536"/>
  <c r="P536"/>
  <c r="BI532"/>
  <c r="BH532"/>
  <c r="BG532"/>
  <c r="BF532"/>
  <c r="T532"/>
  <c r="R532"/>
  <c r="P532"/>
  <c r="BI528"/>
  <c r="BH528"/>
  <c r="BG528"/>
  <c r="BF528"/>
  <c r="T528"/>
  <c r="R528"/>
  <c r="P528"/>
  <c r="BI524"/>
  <c r="BH524"/>
  <c r="BG524"/>
  <c r="BF524"/>
  <c r="T524"/>
  <c r="R524"/>
  <c r="P524"/>
  <c r="BI520"/>
  <c r="BH520"/>
  <c r="BG520"/>
  <c r="BF520"/>
  <c r="T520"/>
  <c r="R520"/>
  <c r="P520"/>
  <c r="BI518"/>
  <c r="BH518"/>
  <c r="BG518"/>
  <c r="BF518"/>
  <c r="T518"/>
  <c r="R518"/>
  <c r="P518"/>
  <c r="BI515"/>
  <c r="BH515"/>
  <c r="BG515"/>
  <c r="BF515"/>
  <c r="T515"/>
  <c r="R515"/>
  <c r="P515"/>
  <c r="BI514"/>
  <c r="BH514"/>
  <c r="BG514"/>
  <c r="BF514"/>
  <c r="T514"/>
  <c r="R514"/>
  <c r="P514"/>
  <c r="BI508"/>
  <c r="BH508"/>
  <c r="BG508"/>
  <c r="BF508"/>
  <c r="T508"/>
  <c r="R508"/>
  <c r="P508"/>
  <c r="BI505"/>
  <c r="BH505"/>
  <c r="BG505"/>
  <c r="BF505"/>
  <c r="T505"/>
  <c r="R505"/>
  <c r="P505"/>
  <c r="BI501"/>
  <c r="BH501"/>
  <c r="BG501"/>
  <c r="BF501"/>
  <c r="T501"/>
  <c r="R501"/>
  <c r="P501"/>
  <c r="BI497"/>
  <c r="BH497"/>
  <c r="BG497"/>
  <c r="BF497"/>
  <c r="T497"/>
  <c r="R497"/>
  <c r="P497"/>
  <c r="BI493"/>
  <c r="BH493"/>
  <c r="BG493"/>
  <c r="BF493"/>
  <c r="T493"/>
  <c r="T492"/>
  <c r="R493"/>
  <c r="R492"/>
  <c r="P493"/>
  <c r="P492"/>
  <c r="BI491"/>
  <c r="BH491"/>
  <c r="BG491"/>
  <c r="BF491"/>
  <c r="T491"/>
  <c r="R491"/>
  <c r="P491"/>
  <c r="BI487"/>
  <c r="BH487"/>
  <c r="BG487"/>
  <c r="BF487"/>
  <c r="T487"/>
  <c r="R487"/>
  <c r="P487"/>
  <c r="BI483"/>
  <c r="BH483"/>
  <c r="BG483"/>
  <c r="BF483"/>
  <c r="T483"/>
  <c r="R483"/>
  <c r="P483"/>
  <c r="BI479"/>
  <c r="BH479"/>
  <c r="BG479"/>
  <c r="BF479"/>
  <c r="T479"/>
  <c r="R479"/>
  <c r="P479"/>
  <c r="BI475"/>
  <c r="BH475"/>
  <c r="BG475"/>
  <c r="BF475"/>
  <c r="T475"/>
  <c r="R475"/>
  <c r="P475"/>
  <c r="BI472"/>
  <c r="BH472"/>
  <c r="BG472"/>
  <c r="BF472"/>
  <c r="T472"/>
  <c r="R472"/>
  <c r="P472"/>
  <c r="BI464"/>
  <c r="BH464"/>
  <c r="BG464"/>
  <c r="BF464"/>
  <c r="T464"/>
  <c r="R464"/>
  <c r="P464"/>
  <c r="BI456"/>
  <c r="BH456"/>
  <c r="BG456"/>
  <c r="BF456"/>
  <c r="T456"/>
  <c r="R456"/>
  <c r="P456"/>
  <c r="BI454"/>
  <c r="BH454"/>
  <c r="BG454"/>
  <c r="BF454"/>
  <c r="T454"/>
  <c r="R454"/>
  <c r="P454"/>
  <c r="BI453"/>
  <c r="BH453"/>
  <c r="BG453"/>
  <c r="BF453"/>
  <c r="T453"/>
  <c r="R453"/>
  <c r="P453"/>
  <c r="BI450"/>
  <c r="BH450"/>
  <c r="BG450"/>
  <c r="BF450"/>
  <c r="T450"/>
  <c r="R450"/>
  <c r="P450"/>
  <c r="BI449"/>
  <c r="BH449"/>
  <c r="BG449"/>
  <c r="BF449"/>
  <c r="T449"/>
  <c r="R449"/>
  <c r="P449"/>
  <c r="BI448"/>
  <c r="BH448"/>
  <c r="BG448"/>
  <c r="BF448"/>
  <c r="T448"/>
  <c r="R448"/>
  <c r="P448"/>
  <c r="BI447"/>
  <c r="BH447"/>
  <c r="BG447"/>
  <c r="BF447"/>
  <c r="T447"/>
  <c r="R447"/>
  <c r="P447"/>
  <c r="BI446"/>
  <c r="BH446"/>
  <c r="BG446"/>
  <c r="BF446"/>
  <c r="T446"/>
  <c r="R446"/>
  <c r="P446"/>
  <c r="BI445"/>
  <c r="BH445"/>
  <c r="BG445"/>
  <c r="BF445"/>
  <c r="T445"/>
  <c r="R445"/>
  <c r="P445"/>
  <c r="BI444"/>
  <c r="BH444"/>
  <c r="BG444"/>
  <c r="BF444"/>
  <c r="T444"/>
  <c r="R444"/>
  <c r="P444"/>
  <c r="BI443"/>
  <c r="BH443"/>
  <c r="BG443"/>
  <c r="BF443"/>
  <c r="T443"/>
  <c r="R443"/>
  <c r="P443"/>
  <c r="BI442"/>
  <c r="BH442"/>
  <c r="BG442"/>
  <c r="BF442"/>
  <c r="T442"/>
  <c r="R442"/>
  <c r="P442"/>
  <c r="BI441"/>
  <c r="BH441"/>
  <c r="BG441"/>
  <c r="BF441"/>
  <c r="T441"/>
  <c r="R441"/>
  <c r="P441"/>
  <c r="BI439"/>
  <c r="BH439"/>
  <c r="BG439"/>
  <c r="BF439"/>
  <c r="T439"/>
  <c r="R439"/>
  <c r="P439"/>
  <c r="BI435"/>
  <c r="BH435"/>
  <c r="BG435"/>
  <c r="BF435"/>
  <c r="T435"/>
  <c r="R435"/>
  <c r="P435"/>
  <c r="BI432"/>
  <c r="BH432"/>
  <c r="BG432"/>
  <c r="BF432"/>
  <c r="T432"/>
  <c r="R432"/>
  <c r="P432"/>
  <c r="BI429"/>
  <c r="BH429"/>
  <c r="BG429"/>
  <c r="BF429"/>
  <c r="T429"/>
  <c r="R429"/>
  <c r="P429"/>
  <c r="BI423"/>
  <c r="BH423"/>
  <c r="BG423"/>
  <c r="BF423"/>
  <c r="T423"/>
  <c r="R423"/>
  <c r="P423"/>
  <c r="BI419"/>
  <c r="BH419"/>
  <c r="BG419"/>
  <c r="BF419"/>
  <c r="T419"/>
  <c r="R419"/>
  <c r="P419"/>
  <c r="BI411"/>
  <c r="BH411"/>
  <c r="BG411"/>
  <c r="BF411"/>
  <c r="T411"/>
  <c r="R411"/>
  <c r="P411"/>
  <c r="BI407"/>
  <c r="BH407"/>
  <c r="BG407"/>
  <c r="BF407"/>
  <c r="T407"/>
  <c r="R407"/>
  <c r="P407"/>
  <c r="BI403"/>
  <c r="BH403"/>
  <c r="BG403"/>
  <c r="BF403"/>
  <c r="T403"/>
  <c r="T402"/>
  <c r="R403"/>
  <c r="R402"/>
  <c r="P403"/>
  <c r="P402"/>
  <c r="BI401"/>
  <c r="BH401"/>
  <c r="BG401"/>
  <c r="BF401"/>
  <c r="T401"/>
  <c r="R401"/>
  <c r="P401"/>
  <c r="BI397"/>
  <c r="BH397"/>
  <c r="BG397"/>
  <c r="BF397"/>
  <c r="T397"/>
  <c r="R397"/>
  <c r="P397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3"/>
  <c r="BH373"/>
  <c r="BG373"/>
  <c r="BF373"/>
  <c r="T373"/>
  <c r="R373"/>
  <c r="P373"/>
  <c r="BI369"/>
  <c r="BH369"/>
  <c r="BG369"/>
  <c r="BF369"/>
  <c r="T369"/>
  <c r="R369"/>
  <c r="P369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7"/>
  <c r="BH267"/>
  <c r="BG267"/>
  <c r="BF267"/>
  <c r="T267"/>
  <c r="R267"/>
  <c r="P267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0"/>
  <c r="BH210"/>
  <c r="BG210"/>
  <c r="BF210"/>
  <c r="T210"/>
  <c r="R210"/>
  <c r="P210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3"/>
  <c r="BH173"/>
  <c r="BG173"/>
  <c r="BF173"/>
  <c r="T173"/>
  <c r="R173"/>
  <c r="P173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F127"/>
  <c r="E125"/>
  <c r="F89"/>
  <c r="E87"/>
  <c r="J24"/>
  <c r="E24"/>
  <c r="J130"/>
  <c r="J23"/>
  <c r="J21"/>
  <c r="E21"/>
  <c r="J91"/>
  <c r="J20"/>
  <c r="J18"/>
  <c r="E18"/>
  <c r="F130"/>
  <c r="J17"/>
  <c r="J15"/>
  <c r="E15"/>
  <c r="F129"/>
  <c r="J14"/>
  <c r="J12"/>
  <c r="J89"/>
  <c r="E7"/>
  <c r="E123"/>
  <c i="1" r="L90"/>
  <c r="AM90"/>
  <c r="AM89"/>
  <c r="L89"/>
  <c r="AM87"/>
  <c r="L87"/>
  <c r="L85"/>
  <c r="L84"/>
  <c i="2" r="J528"/>
  <c r="J395"/>
  <c r="BK326"/>
  <c r="J286"/>
  <c r="J222"/>
  <c r="BK560"/>
  <c r="J472"/>
  <c r="BK385"/>
  <c r="BK320"/>
  <c r="BK287"/>
  <c r="BK249"/>
  <c r="J456"/>
  <c r="J381"/>
  <c r="J344"/>
  <c r="BK321"/>
  <c r="J267"/>
  <c r="J141"/>
  <c r="BK518"/>
  <c r="BK453"/>
  <c r="J403"/>
  <c r="BK375"/>
  <c r="BK350"/>
  <c r="J317"/>
  <c r="BK300"/>
  <c r="J284"/>
  <c r="BK206"/>
  <c r="J179"/>
  <c r="BK328"/>
  <c r="BK291"/>
  <c r="BK183"/>
  <c r="BK580"/>
  <c r="J508"/>
  <c r="BK442"/>
  <c r="BK363"/>
  <c r="BK338"/>
  <c r="BK298"/>
  <c r="BK236"/>
  <c r="J570"/>
  <c r="BK475"/>
  <c r="BK387"/>
  <c r="BK341"/>
  <c r="BK312"/>
  <c r="J291"/>
  <c r="BK234"/>
  <c r="BK151"/>
  <c r="J551"/>
  <c r="J419"/>
  <c r="BK378"/>
  <c r="BK335"/>
  <c r="J316"/>
  <c r="J290"/>
  <c r="BK166"/>
  <c i="3" r="BK274"/>
  <c r="J229"/>
  <c r="J177"/>
  <c r="BK137"/>
  <c r="J256"/>
  <c r="BK220"/>
  <c r="J173"/>
  <c r="BK238"/>
  <c r="J274"/>
  <c r="BK221"/>
  <c r="J268"/>
  <c r="J222"/>
  <c r="J188"/>
  <c r="BK229"/>
  <c i="4" r="J350"/>
  <c r="BK267"/>
  <c r="BK183"/>
  <c r="BK306"/>
  <c r="BK265"/>
  <c r="J216"/>
  <c r="BK140"/>
  <c r="BK330"/>
  <c r="BK249"/>
  <c r="BK237"/>
  <c r="J179"/>
  <c r="J300"/>
  <c r="BK247"/>
  <c r="J174"/>
  <c r="J272"/>
  <c r="BK228"/>
  <c r="J215"/>
  <c r="BK340"/>
  <c r="BK272"/>
  <c r="J201"/>
  <c r="J252"/>
  <c r="BK233"/>
  <c r="J171"/>
  <c i="5" r="BK193"/>
  <c r="BK132"/>
  <c i="6" r="BK192"/>
  <c r="BK311"/>
  <c r="J154"/>
  <c r="J224"/>
  <c i="7" r="BK196"/>
  <c r="J206"/>
  <c r="J198"/>
  <c r="J150"/>
  <c i="8" r="J135"/>
  <c i="2" r="J532"/>
  <c r="J429"/>
  <c r="J340"/>
  <c r="BK292"/>
  <c r="BK225"/>
  <c r="J563"/>
  <c r="J454"/>
  <c r="BK388"/>
  <c r="BK336"/>
  <c r="J271"/>
  <c r="BK514"/>
  <c r="BK384"/>
  <c r="BK343"/>
  <c r="J305"/>
  <c r="BK241"/>
  <c r="J585"/>
  <c r="BK483"/>
  <c r="BK435"/>
  <c r="BK391"/>
  <c r="BK332"/>
  <c r="BK307"/>
  <c r="J280"/>
  <c r="BK222"/>
  <c r="J154"/>
  <c r="J299"/>
  <c r="J169"/>
  <c r="BK547"/>
  <c r="J491"/>
  <c r="J382"/>
  <c r="BK305"/>
  <c r="BK274"/>
  <c r="BK551"/>
  <c r="J435"/>
  <c r="BK390"/>
  <c r="BK345"/>
  <c r="J314"/>
  <c r="J275"/>
  <c r="BK210"/>
  <c r="J580"/>
  <c r="BK443"/>
  <c r="BK373"/>
  <c r="J319"/>
  <c r="BK278"/>
  <c r="J173"/>
  <c i="3" r="J265"/>
  <c r="J191"/>
  <c r="J169"/>
  <c r="BK268"/>
  <c r="J205"/>
  <c r="BK130"/>
  <c r="BK158"/>
  <c r="J202"/>
  <c r="BK250"/>
  <c r="BK203"/>
  <c r="BK127"/>
  <c r="J253"/>
  <c i="4" r="J385"/>
  <c r="J275"/>
  <c r="BK191"/>
  <c r="J319"/>
  <c r="BK226"/>
  <c r="BK150"/>
  <c r="J333"/>
  <c r="J265"/>
  <c r="BK241"/>
  <c r="J157"/>
  <c r="BK261"/>
  <c r="BK216"/>
  <c r="J361"/>
  <c r="J274"/>
  <c r="J236"/>
  <c r="J132"/>
  <c r="J314"/>
  <c r="BK229"/>
  <c r="J261"/>
  <c r="J214"/>
  <c i="5" r="BK119"/>
  <c r="BK158"/>
  <c i="6" r="BK188"/>
  <c r="J192"/>
  <c r="BK186"/>
  <c r="BK154"/>
  <c i="7" r="BK195"/>
  <c r="J197"/>
  <c r="BK165"/>
  <c i="2" r="BK567"/>
  <c r="BK439"/>
  <c r="BK357"/>
  <c r="BK319"/>
  <c r="BK277"/>
  <c r="BK192"/>
  <c r="J536"/>
  <c r="J394"/>
  <c r="J373"/>
  <c r="J332"/>
  <c r="BK275"/>
  <c r="BK231"/>
  <c r="J386"/>
  <c r="BK346"/>
  <c r="BK329"/>
  <c r="J277"/>
  <c r="J186"/>
  <c r="BK543"/>
  <c r="BK487"/>
  <c r="J444"/>
  <c r="BK401"/>
  <c r="BK353"/>
  <c r="BK324"/>
  <c r="BK306"/>
  <c r="BK282"/>
  <c r="BK235"/>
  <c r="J183"/>
  <c r="J313"/>
  <c r="J228"/>
  <c r="J160"/>
  <c r="BK532"/>
  <c r="BK444"/>
  <c r="J407"/>
  <c r="J310"/>
  <c r="BK279"/>
  <c r="J136"/>
  <c r="BK450"/>
  <c r="J401"/>
  <c r="J350"/>
  <c r="BK311"/>
  <c r="BK284"/>
  <c r="BK267"/>
  <c r="J180"/>
  <c r="BK588"/>
  <c r="J445"/>
  <c r="BK403"/>
  <c r="BK351"/>
  <c r="BK337"/>
  <c r="BK315"/>
  <c r="J281"/>
  <c r="BK195"/>
  <c i="3" r="BK282"/>
  <c r="BK222"/>
  <c r="BK154"/>
  <c r="J291"/>
  <c r="BK253"/>
  <c r="BK206"/>
  <c r="J127"/>
  <c r="BK291"/>
  <c r="J233"/>
  <c r="J301"/>
  <c r="BK241"/>
  <c r="J221"/>
  <c r="BK169"/>
  <c r="J263"/>
  <c r="BK151"/>
  <c i="4" r="BK270"/>
  <c r="J197"/>
  <c r="BK364"/>
  <c r="J267"/>
  <c r="J180"/>
  <c r="BK385"/>
  <c r="BK304"/>
  <c r="BK257"/>
  <c r="BK230"/>
  <c r="BK333"/>
  <c r="J270"/>
  <c r="BK232"/>
  <c r="J183"/>
  <c r="J342"/>
  <c r="BK246"/>
  <c r="BK217"/>
  <c r="J354"/>
  <c r="J304"/>
  <c r="BK243"/>
  <c r="J186"/>
  <c r="BK215"/>
  <c r="BK136"/>
  <c i="5" r="J119"/>
  <c r="J158"/>
  <c i="6" r="BK184"/>
  <c r="J184"/>
  <c r="BK193"/>
  <c i="7" r="BK212"/>
  <c r="BK205"/>
  <c r="BK210"/>
  <c r="J178"/>
  <c r="BK211"/>
  <c r="BK204"/>
  <c r="BK203"/>
  <c r="BK194"/>
  <c r="BK183"/>
  <c r="J250"/>
  <c r="J220"/>
  <c r="J213"/>
  <c r="J208"/>
  <c r="J201"/>
  <c r="BK192"/>
  <c r="BK217"/>
  <c r="BK185"/>
  <c r="BK224"/>
  <c r="J211"/>
  <c r="BK262"/>
  <c r="J224"/>
  <c r="J215"/>
  <c r="BK201"/>
  <c r="J199"/>
  <c r="BK153"/>
  <c i="8" r="J150"/>
  <c r="BK141"/>
  <c r="BK136"/>
  <c r="BK150"/>
  <c r="J143"/>
  <c r="J129"/>
  <c r="BK124"/>
  <c r="BK143"/>
  <c r="BK134"/>
  <c r="BK125"/>
  <c r="J131"/>
  <c r="BK140"/>
  <c i="2" r="BK472"/>
  <c r="BK447"/>
  <c r="BK381"/>
  <c r="J322"/>
  <c r="BK293"/>
  <c r="J273"/>
  <c r="J210"/>
  <c r="J575"/>
  <c r="J397"/>
  <c r="BK386"/>
  <c r="J347"/>
  <c r="BK334"/>
  <c r="J297"/>
  <c r="BK257"/>
  <c r="BK536"/>
  <c r="BK392"/>
  <c r="BK380"/>
  <c r="J334"/>
  <c r="J308"/>
  <c r="J287"/>
  <c r="J157"/>
  <c r="BK575"/>
  <c r="BK520"/>
  <c r="J475"/>
  <c r="J446"/>
  <c r="BK423"/>
  <c r="BK394"/>
  <c r="J346"/>
  <c r="BK322"/>
  <c r="BK296"/>
  <c r="BK254"/>
  <c r="BK228"/>
  <c r="BK180"/>
  <c r="BK340"/>
  <c r="J312"/>
  <c r="J254"/>
  <c r="J151"/>
  <c r="J515"/>
  <c r="J443"/>
  <c r="J377"/>
  <c r="J345"/>
  <c r="J306"/>
  <c r="BK276"/>
  <c r="J145"/>
  <c r="J560"/>
  <c r="J449"/>
  <c r="J393"/>
  <c r="J352"/>
  <c r="J326"/>
  <c r="BK313"/>
  <c r="BK301"/>
  <c r="BK283"/>
  <c r="BK272"/>
  <c r="J201"/>
  <c r="J140"/>
  <c r="J543"/>
  <c r="BK479"/>
  <c r="J411"/>
  <c r="J380"/>
  <c r="J369"/>
  <c r="J338"/>
  <c r="BK323"/>
  <c r="J303"/>
  <c r="BK299"/>
  <c r="J205"/>
  <c r="BK169"/>
  <c i="3" r="BK286"/>
  <c r="BK232"/>
  <c r="J217"/>
  <c r="J137"/>
  <c r="BK301"/>
  <c r="BK263"/>
  <c r="J228"/>
  <c r="BK181"/>
  <c r="J224"/>
  <c r="BK140"/>
  <c r="BK245"/>
  <c r="BK224"/>
  <c r="J130"/>
  <c r="J259"/>
  <c r="J220"/>
  <c r="BK191"/>
  <c r="BK147"/>
  <c r="J311"/>
  <c r="BK235"/>
  <c i="4" r="BK336"/>
  <c r="BK271"/>
  <c r="J224"/>
  <c r="J136"/>
  <c r="J330"/>
  <c r="J266"/>
  <c r="BK214"/>
  <c r="J153"/>
  <c r="BK361"/>
  <c r="BK319"/>
  <c r="BK274"/>
  <c r="J246"/>
  <c r="J234"/>
  <c r="BK197"/>
  <c r="J318"/>
  <c r="J281"/>
  <c r="J248"/>
  <c r="J223"/>
  <c r="BK369"/>
  <c r="BK288"/>
  <c r="J243"/>
  <c r="BK186"/>
  <c r="J393"/>
  <c r="BK318"/>
  <c r="J288"/>
  <c r="BK234"/>
  <c r="J191"/>
  <c r="J250"/>
  <c r="J217"/>
  <c r="J147"/>
  <c i="5" r="BK163"/>
  <c r="J151"/>
  <c i="6" r="J195"/>
  <c r="J314"/>
  <c r="J187"/>
  <c r="J188"/>
  <c r="J282"/>
  <c i="7" r="J219"/>
  <c r="J217"/>
  <c r="BK191"/>
  <c r="J205"/>
  <c r="J183"/>
  <c r="J125"/>
  <c r="J238"/>
  <c r="BK218"/>
  <c r="J209"/>
  <c r="BK207"/>
  <c r="BK200"/>
  <c r="J194"/>
  <c r="BK186"/>
  <c r="J218"/>
  <c r="BK209"/>
  <c r="BK137"/>
  <c r="J221"/>
  <c r="BK215"/>
  <c r="J192"/>
  <c r="J262"/>
  <c r="BK238"/>
  <c r="BK221"/>
  <c r="BK213"/>
  <c r="BK208"/>
  <c r="J204"/>
  <c r="J200"/>
  <c r="J186"/>
  <c r="J165"/>
  <c r="BK150"/>
  <c i="8" r="J149"/>
  <c r="BK139"/>
  <c r="BK132"/>
  <c r="J128"/>
  <c r="J147"/>
  <c r="J137"/>
  <c r="J133"/>
  <c r="BK128"/>
  <c r="BK149"/>
  <c r="BK147"/>
  <c r="BK142"/>
  <c r="J139"/>
  <c r="BK127"/>
  <c r="J142"/>
  <c r="J130"/>
  <c r="J127"/>
  <c i="2" r="J539"/>
  <c r="J450"/>
  <c r="J388"/>
  <c r="J331"/>
  <c r="BK318"/>
  <c r="J285"/>
  <c r="J249"/>
  <c r="J163"/>
  <c r="J557"/>
  <c r="J464"/>
  <c r="J392"/>
  <c r="BK382"/>
  <c r="BK339"/>
  <c r="J298"/>
  <c r="J276"/>
  <c r="J241"/>
  <c r="J520"/>
  <c r="J385"/>
  <c r="BK352"/>
  <c r="J333"/>
  <c r="BK304"/>
  <c r="BK253"/>
  <c r="J204"/>
  <c i="1" r="AS94"/>
  <c i="2" r="BK395"/>
  <c r="BK369"/>
  <c r="BK331"/>
  <c r="BK314"/>
  <c r="J295"/>
  <c r="BK245"/>
  <c r="BK189"/>
  <c r="BK136"/>
  <c r="J325"/>
  <c r="J278"/>
  <c r="BK157"/>
  <c r="BK528"/>
  <c r="BK454"/>
  <c r="J432"/>
  <c r="J357"/>
  <c r="J337"/>
  <c r="J282"/>
  <c r="BK198"/>
  <c r="J567"/>
  <c r="BK491"/>
  <c r="BK446"/>
  <c r="J391"/>
  <c r="J351"/>
  <c r="J321"/>
  <c r="BK309"/>
  <c r="BK273"/>
  <c r="BK205"/>
  <c r="BK139"/>
  <c r="J518"/>
  <c r="J447"/>
  <c r="BK397"/>
  <c r="J376"/>
  <c r="BK344"/>
  <c r="BK333"/>
  <c r="BK308"/>
  <c r="J283"/>
  <c r="J198"/>
  <c r="BK141"/>
  <c i="3" r="J245"/>
  <c r="BK223"/>
  <c r="J176"/>
  <c r="BK173"/>
  <c r="J286"/>
  <c r="BK231"/>
  <c r="J203"/>
  <c r="J165"/>
  <c r="BK218"/>
  <c r="BK259"/>
  <c r="J232"/>
  <c r="BK195"/>
  <c r="BK265"/>
  <c r="J206"/>
  <c r="BK177"/>
  <c r="BK311"/>
  <c r="J244"/>
  <c i="4" r="J322"/>
  <c r="BK268"/>
  <c r="BK204"/>
  <c r="BK153"/>
  <c r="J336"/>
  <c r="BK273"/>
  <c r="J235"/>
  <c r="BK160"/>
  <c r="BK358"/>
  <c r="BK310"/>
  <c r="J271"/>
  <c r="J244"/>
  <c r="J228"/>
  <c r="J358"/>
  <c r="J296"/>
  <c r="J257"/>
  <c r="J229"/>
  <c r="BK164"/>
  <c r="J346"/>
  <c r="J249"/>
  <c r="J225"/>
  <c r="BK147"/>
  <c r="J377"/>
  <c r="J306"/>
  <c r="BK252"/>
  <c r="J194"/>
  <c r="J273"/>
  <c r="J218"/>
  <c r="J150"/>
  <c i="5" r="J188"/>
  <c r="J132"/>
  <c i="6" r="J186"/>
  <c r="BK253"/>
  <c r="BK187"/>
  <c r="BK314"/>
  <c r="BK124"/>
  <c i="7" r="J203"/>
  <c r="J196"/>
  <c r="BK219"/>
  <c i="8" r="J136"/>
  <c r="BK133"/>
  <c i="2" r="BK493"/>
  <c r="J387"/>
  <c r="BK327"/>
  <c r="J296"/>
  <c r="J253"/>
  <c r="BK154"/>
  <c r="BK508"/>
  <c r="J375"/>
  <c r="J307"/>
  <c r="BK280"/>
  <c r="BK237"/>
  <c r="J442"/>
  <c r="BK376"/>
  <c r="J336"/>
  <c r="J289"/>
  <c r="J206"/>
  <c r="J588"/>
  <c r="J497"/>
  <c r="BK441"/>
  <c r="BK407"/>
  <c r="BK377"/>
  <c r="BK325"/>
  <c r="J311"/>
  <c r="J293"/>
  <c r="J237"/>
  <c r="BK201"/>
  <c r="J343"/>
  <c r="J304"/>
  <c r="J236"/>
  <c r="J166"/>
  <c r="BK557"/>
  <c r="J487"/>
  <c r="BK360"/>
  <c r="J329"/>
  <c r="BK290"/>
  <c r="J192"/>
  <c r="BK563"/>
  <c r="BK456"/>
  <c r="J383"/>
  <c r="BK347"/>
  <c r="J318"/>
  <c r="BK297"/>
  <c r="J274"/>
  <c r="J195"/>
  <c r="BK135"/>
  <c r="J505"/>
  <c r="J441"/>
  <c r="J379"/>
  <c r="J341"/>
  <c r="J328"/>
  <c r="J301"/>
  <c r="BK271"/>
  <c r="BK148"/>
  <c i="3" r="J241"/>
  <c r="J218"/>
  <c r="BK176"/>
  <c r="J278"/>
  <c r="J250"/>
  <c r="BK204"/>
  <c r="J147"/>
  <c r="BK178"/>
  <c r="J271"/>
  <c r="J235"/>
  <c r="BK170"/>
  <c r="J238"/>
  <c r="J195"/>
  <c r="J321"/>
  <c r="J178"/>
  <c i="4" r="BK285"/>
  <c r="BK250"/>
  <c r="BK346"/>
  <c r="BK275"/>
  <c r="BK245"/>
  <c r="BK179"/>
  <c r="BK377"/>
  <c r="BK324"/>
  <c r="J277"/>
  <c r="J245"/>
  <c r="BK224"/>
  <c r="J310"/>
  <c r="J268"/>
  <c r="J227"/>
  <c r="BK354"/>
  <c r="BK269"/>
  <c r="BK223"/>
  <c r="BK174"/>
  <c r="J324"/>
  <c r="BK244"/>
  <c r="BK132"/>
  <c r="J237"/>
  <c r="J204"/>
  <c i="5" r="J163"/>
  <c i="6" r="BK282"/>
  <c r="J153"/>
  <c r="BK195"/>
  <c r="BK224"/>
  <c r="J185"/>
  <c i="7" r="BK222"/>
  <c r="J153"/>
  <c r="BK184"/>
  <c r="J137"/>
  <c i="8" r="BK130"/>
  <c r="J132"/>
  <c i="2" r="BK501"/>
  <c r="J448"/>
  <c r="BK379"/>
  <c r="J294"/>
  <c r="J272"/>
  <c r="BK515"/>
  <c r="J439"/>
  <c r="J378"/>
  <c r="BK316"/>
  <c r="BK285"/>
  <c r="J547"/>
  <c r="BK445"/>
  <c r="BK365"/>
  <c r="BK294"/>
  <c r="J245"/>
  <c r="BK140"/>
  <c r="J555"/>
  <c r="J514"/>
  <c r="BK448"/>
  <c r="BK389"/>
  <c r="J339"/>
  <c r="J320"/>
  <c r="J302"/>
  <c r="BK286"/>
  <c r="J184"/>
  <c r="J335"/>
  <c r="BK184"/>
  <c r="J148"/>
  <c r="J524"/>
  <c r="J453"/>
  <c r="J384"/>
  <c r="BK317"/>
  <c r="BK289"/>
  <c r="J235"/>
  <c r="BK585"/>
  <c r="J483"/>
  <c r="BK429"/>
  <c r="J360"/>
  <c r="J323"/>
  <c r="BK310"/>
  <c r="BK281"/>
  <c r="J231"/>
  <c r="BK179"/>
  <c r="BK555"/>
  <c r="BK449"/>
  <c r="BK383"/>
  <c r="J342"/>
  <c r="BK302"/>
  <c r="J234"/>
  <c r="BK163"/>
  <c i="3" r="BK233"/>
  <c r="J181"/>
  <c r="J154"/>
  <c r="BK271"/>
  <c r="BK244"/>
  <c r="BK202"/>
  <c r="J158"/>
  <c r="BK188"/>
  <c r="BK248"/>
  <c r="BK217"/>
  <c r="BK256"/>
  <c r="BK205"/>
  <c r="J170"/>
  <c r="J282"/>
  <c i="4" r="BK393"/>
  <c r="BK277"/>
  <c r="BK225"/>
  <c r="BK180"/>
  <c r="BK296"/>
  <c r="J232"/>
  <c r="BK171"/>
  <c r="BK342"/>
  <c r="BK281"/>
  <c r="J247"/>
  <c r="J233"/>
  <c r="J160"/>
  <c r="J285"/>
  <c r="J241"/>
  <c r="BK201"/>
  <c r="BK314"/>
  <c r="BK227"/>
  <c r="J140"/>
  <c r="J364"/>
  <c r="BK300"/>
  <c r="BK218"/>
  <c r="BK157"/>
  <c r="J219"/>
  <c i="5" r="BK188"/>
  <c r="BK151"/>
  <c i="6" r="J193"/>
  <c r="BK185"/>
  <c r="J124"/>
  <c r="J122"/>
  <c i="7" r="J216"/>
  <c r="BK220"/>
  <c r="J222"/>
  <c r="J210"/>
  <c r="BK198"/>
  <c r="BK197"/>
  <c r="J195"/>
  <c r="J191"/>
  <c r="BK178"/>
  <c r="J226"/>
  <c r="J214"/>
  <c r="J202"/>
  <c r="BK199"/>
  <c r="BK187"/>
  <c r="J184"/>
  <c r="BK202"/>
  <c r="BK125"/>
  <c r="J207"/>
  <c r="BK250"/>
  <c r="BK226"/>
  <c r="BK216"/>
  <c r="BK206"/>
  <c r="J185"/>
  <c i="8" r="BK145"/>
  <c r="BK137"/>
  <c r="BK129"/>
  <c r="J140"/>
  <c r="BK135"/>
  <c r="J125"/>
  <c r="J145"/>
  <c r="J141"/>
  <c r="BK131"/>
  <c r="J134"/>
  <c r="J124"/>
  <c i="2" r="J479"/>
  <c r="J389"/>
  <c r="J324"/>
  <c r="J279"/>
  <c r="BK186"/>
  <c r="BK497"/>
  <c r="J390"/>
  <c r="BK342"/>
  <c r="BK288"/>
  <c r="BK539"/>
  <c r="BK411"/>
  <c r="J353"/>
  <c r="J330"/>
  <c r="J288"/>
  <c r="J135"/>
  <c r="BK524"/>
  <c r="BK464"/>
  <c r="BK419"/>
  <c r="J363"/>
  <c r="J309"/>
  <c r="J292"/>
  <c r="J225"/>
  <c r="BK160"/>
  <c r="J327"/>
  <c r="J189"/>
  <c r="BK570"/>
  <c r="J501"/>
  <c r="J423"/>
  <c r="J349"/>
  <c r="BK303"/>
  <c r="BK173"/>
  <c r="BK505"/>
  <c r="BK432"/>
  <c r="J365"/>
  <c r="J315"/>
  <c r="BK295"/>
  <c r="J257"/>
  <c r="BK145"/>
  <c r="J493"/>
  <c r="BK393"/>
  <c r="BK349"/>
  <c r="BK330"/>
  <c r="J300"/>
  <c r="BK204"/>
  <c r="J139"/>
  <c i="3" r="J204"/>
  <c r="J151"/>
  <c r="J248"/>
  <c r="J198"/>
  <c r="J140"/>
  <c r="BK165"/>
  <c r="J231"/>
  <c r="BK278"/>
  <c r="J223"/>
  <c r="BK198"/>
  <c r="BK321"/>
  <c r="BK228"/>
  <c i="4" r="J292"/>
  <c r="J226"/>
  <c r="J340"/>
  <c r="J269"/>
  <c r="BK194"/>
  <c r="J369"/>
  <c r="BK266"/>
  <c r="J211"/>
  <c r="BK292"/>
  <c r="J230"/>
  <c r="BK211"/>
  <c r="BK350"/>
  <c r="BK248"/>
  <c r="BK219"/>
  <c r="BK322"/>
  <c r="BK236"/>
  <c r="J164"/>
  <c r="BK235"/>
  <c i="5" r="J193"/>
  <c i="6" r="J253"/>
  <c r="BK122"/>
  <c r="BK153"/>
  <c r="J311"/>
  <c i="7" r="BK214"/>
  <c r="J212"/>
  <c r="J187"/>
  <c i="2" l="1" r="R144"/>
  <c r="P185"/>
  <c r="T348"/>
  <c r="R364"/>
  <c r="R406"/>
  <c r="R440"/>
  <c r="BK519"/>
  <c r="J519"/>
  <c r="J111"/>
  <c r="P574"/>
  <c i="3" r="BK201"/>
  <c r="J201"/>
  <c r="J99"/>
  <c r="R230"/>
  <c r="R290"/>
  <c i="4" r="T135"/>
  <c r="T222"/>
  <c r="BK264"/>
  <c r="J264"/>
  <c r="J105"/>
  <c r="BK305"/>
  <c r="J305"/>
  <c r="J107"/>
  <c r="P368"/>
  <c i="6" r="T194"/>
  <c i="2" r="R134"/>
  <c r="T270"/>
  <c r="BK364"/>
  <c r="J364"/>
  <c r="J102"/>
  <c r="P406"/>
  <c r="P440"/>
  <c r="R496"/>
  <c r="T574"/>
  <c i="3" r="BK168"/>
  <c r="J168"/>
  <c r="J98"/>
  <c r="BK219"/>
  <c r="J219"/>
  <c r="J100"/>
  <c r="BK230"/>
  <c r="J230"/>
  <c r="J101"/>
  <c r="R234"/>
  <c r="P249"/>
  <c r="BK290"/>
  <c r="J290"/>
  <c r="J105"/>
  <c i="4" r="R178"/>
  <c r="BK231"/>
  <c r="J231"/>
  <c r="J101"/>
  <c r="T242"/>
  <c r="R256"/>
  <c r="T276"/>
  <c r="R323"/>
  <c r="R341"/>
  <c i="6" r="T123"/>
  <c r="T183"/>
  <c i="7" r="BK182"/>
  <c r="J182"/>
  <c r="J100"/>
  <c r="T182"/>
  <c r="R225"/>
  <c i="2" r="BK134"/>
  <c r="J134"/>
  <c r="J97"/>
  <c r="R270"/>
  <c r="R374"/>
  <c r="R396"/>
  <c r="BK440"/>
  <c r="J440"/>
  <c r="J107"/>
  <c r="P496"/>
  <c r="P556"/>
  <c i="3" r="P126"/>
  <c r="R201"/>
  <c r="T230"/>
  <c r="T264"/>
  <c i="4" r="P135"/>
  <c r="P130"/>
  <c i="1" r="AU97"/>
  <c i="4" r="R222"/>
  <c r="BK256"/>
  <c r="J256"/>
  <c r="J104"/>
  <c r="R264"/>
  <c r="R305"/>
  <c r="BK341"/>
  <c r="J341"/>
  <c r="J109"/>
  <c i="5" r="R118"/>
  <c r="R117"/>
  <c i="6" r="P194"/>
  <c i="7" r="T225"/>
  <c i="2" r="T144"/>
  <c r="R185"/>
  <c r="BK348"/>
  <c r="J348"/>
  <c r="J101"/>
  <c r="T374"/>
  <c r="T396"/>
  <c r="R455"/>
  <c r="R519"/>
  <c r="BK574"/>
  <c r="J574"/>
  <c r="J113"/>
  <c i="3" r="T126"/>
  <c r="T201"/>
  <c r="T219"/>
  <c r="T234"/>
  <c r="R249"/>
  <c r="R264"/>
  <c i="4" r="T178"/>
  <c r="P231"/>
  <c r="R242"/>
  <c r="T256"/>
  <c r="R276"/>
  <c r="BK323"/>
  <c r="J323"/>
  <c r="J108"/>
  <c r="BK368"/>
  <c r="J368"/>
  <c r="J110"/>
  <c i="6" r="BK123"/>
  <c r="P183"/>
  <c i="7" r="P193"/>
  <c i="2" r="P144"/>
  <c r="BK185"/>
  <c r="J185"/>
  <c r="J99"/>
  <c r="P348"/>
  <c r="T364"/>
  <c r="T406"/>
  <c r="T440"/>
  <c r="P519"/>
  <c r="R556"/>
  <c i="3" r="P201"/>
  <c r="BK264"/>
  <c r="J264"/>
  <c r="J104"/>
  <c i="4" r="BK135"/>
  <c r="J135"/>
  <c r="J98"/>
  <c r="T231"/>
  <c r="P256"/>
  <c r="T264"/>
  <c r="T305"/>
  <c r="T341"/>
  <c i="5" r="BK118"/>
  <c r="J118"/>
  <c r="J97"/>
  <c i="6" r="BK194"/>
  <c r="J194"/>
  <c r="J100"/>
  <c i="7" r="R149"/>
  <c r="BK193"/>
  <c r="J193"/>
  <c r="J101"/>
  <c r="P225"/>
  <c i="8" r="BK123"/>
  <c r="J123"/>
  <c r="J97"/>
  <c r="R123"/>
  <c i="2" r="BK144"/>
  <c r="J144"/>
  <c r="J98"/>
  <c r="T185"/>
  <c r="BK374"/>
  <c r="J374"/>
  <c r="J103"/>
  <c r="BK396"/>
  <c r="J396"/>
  <c r="J104"/>
  <c r="P455"/>
  <c r="BK496"/>
  <c r="J496"/>
  <c r="J110"/>
  <c r="BK556"/>
  <c r="J556"/>
  <c r="J112"/>
  <c i="3" r="BK126"/>
  <c r="J126"/>
  <c r="J97"/>
  <c r="T168"/>
  <c r="R219"/>
  <c r="P234"/>
  <c r="T249"/>
  <c r="P264"/>
  <c i="4" r="BK178"/>
  <c r="J178"/>
  <c r="J99"/>
  <c r="P222"/>
  <c r="P242"/>
  <c r="P276"/>
  <c r="T323"/>
  <c r="T368"/>
  <c i="5" r="P118"/>
  <c r="P117"/>
  <c i="1" r="AU98"/>
  <c i="6" r="R123"/>
  <c r="R183"/>
  <c i="7" r="BK149"/>
  <c r="J149"/>
  <c r="J98"/>
  <c r="P182"/>
  <c r="T193"/>
  <c i="8" r="P126"/>
  <c i="2" r="T134"/>
  <c r="BK270"/>
  <c r="J270"/>
  <c r="J100"/>
  <c r="R348"/>
  <c r="P364"/>
  <c r="BK406"/>
  <c r="J406"/>
  <c r="J106"/>
  <c r="BK455"/>
  <c r="J455"/>
  <c r="J108"/>
  <c r="T519"/>
  <c r="T556"/>
  <c i="3" r="R126"/>
  <c r="P168"/>
  <c r="P219"/>
  <c r="BK234"/>
  <c r="J234"/>
  <c r="J102"/>
  <c r="BK249"/>
  <c r="J249"/>
  <c r="J103"/>
  <c r="P290"/>
  <c i="4" r="P178"/>
  <c r="BK222"/>
  <c r="J222"/>
  <c r="J100"/>
  <c r="BK242"/>
  <c r="J242"/>
  <c r="J102"/>
  <c r="BK276"/>
  <c r="J276"/>
  <c r="J106"/>
  <c r="P323"/>
  <c r="P341"/>
  <c i="5" r="T118"/>
  <c r="T117"/>
  <c i="6" r="R194"/>
  <c r="R120"/>
  <c i="7" r="P149"/>
  <c r="P123"/>
  <c i="1" r="AU100"/>
  <c i="7" r="R182"/>
  <c r="R193"/>
  <c i="8" r="BK126"/>
  <c r="J126"/>
  <c r="J98"/>
  <c i="2" r="P134"/>
  <c r="P270"/>
  <c r="P374"/>
  <c r="P396"/>
  <c r="T455"/>
  <c r="T496"/>
  <c r="R574"/>
  <c i="3" r="R168"/>
  <c r="P230"/>
  <c r="T290"/>
  <c i="4" r="R135"/>
  <c r="R130"/>
  <c r="R231"/>
  <c r="P264"/>
  <c r="P305"/>
  <c r="R368"/>
  <c i="6" r="P123"/>
  <c r="BK183"/>
  <c r="J183"/>
  <c r="J99"/>
  <c i="7" r="T149"/>
  <c r="T123"/>
  <c r="BK225"/>
  <c r="J225"/>
  <c r="J103"/>
  <c i="8" r="P123"/>
  <c r="T123"/>
  <c r="R126"/>
  <c r="T126"/>
  <c r="BK138"/>
  <c r="J138"/>
  <c r="J99"/>
  <c r="P138"/>
  <c r="R138"/>
  <c r="T138"/>
  <c r="BK148"/>
  <c r="J148"/>
  <c r="J102"/>
  <c r="P148"/>
  <c r="R148"/>
  <c r="T148"/>
  <c i="4" r="BK251"/>
  <c r="J251"/>
  <c r="J103"/>
  <c r="BK131"/>
  <c r="J131"/>
  <c r="J97"/>
  <c i="6" r="BK121"/>
  <c r="J121"/>
  <c r="J97"/>
  <c i="7" r="BK177"/>
  <c r="J177"/>
  <c r="J99"/>
  <c i="2" r="BK492"/>
  <c r="J492"/>
  <c r="J109"/>
  <c i="7" r="BK124"/>
  <c r="J124"/>
  <c r="J97"/>
  <c i="2" r="BK402"/>
  <c r="J402"/>
  <c r="J105"/>
  <c i="7" r="BK223"/>
  <c r="J223"/>
  <c r="J102"/>
  <c i="8" r="BK144"/>
  <c r="J144"/>
  <c r="J100"/>
  <c r="BK146"/>
  <c r="J146"/>
  <c r="J101"/>
  <c r="J91"/>
  <c r="BE129"/>
  <c r="F119"/>
  <c r="E85"/>
  <c r="BE125"/>
  <c r="BE136"/>
  <c r="BE137"/>
  <c r="BE142"/>
  <c r="J116"/>
  <c r="BE127"/>
  <c r="BE134"/>
  <c r="BE140"/>
  <c r="BE149"/>
  <c r="J92"/>
  <c r="F118"/>
  <c r="BE124"/>
  <c r="BE128"/>
  <c r="BE133"/>
  <c r="BE130"/>
  <c r="BE131"/>
  <c r="BE132"/>
  <c r="BE135"/>
  <c r="BE139"/>
  <c r="BE141"/>
  <c r="BE145"/>
  <c r="BE143"/>
  <c r="BE147"/>
  <c r="BE150"/>
  <c i="7" r="J89"/>
  <c r="J120"/>
  <c r="BE191"/>
  <c r="BE194"/>
  <c r="BE198"/>
  <c r="BE199"/>
  <c r="BE200"/>
  <c r="BE203"/>
  <c r="BE207"/>
  <c r="BE214"/>
  <c r="BE218"/>
  <c r="BE222"/>
  <c r="BE262"/>
  <c r="E113"/>
  <c r="J119"/>
  <c r="BE153"/>
  <c r="BE238"/>
  <c r="BE196"/>
  <c r="BE204"/>
  <c r="BE206"/>
  <c r="BE215"/>
  <c r="BE221"/>
  <c r="BE226"/>
  <c i="6" r="J123"/>
  <c r="J98"/>
  <c i="7" r="BE150"/>
  <c r="BE210"/>
  <c r="BE211"/>
  <c r="BE250"/>
  <c r="BE165"/>
  <c r="BE184"/>
  <c r="BE186"/>
  <c r="BE192"/>
  <c r="BE197"/>
  <c r="BE213"/>
  <c r="BE219"/>
  <c r="F91"/>
  <c r="F120"/>
  <c r="BE185"/>
  <c r="BE201"/>
  <c r="BE202"/>
  <c r="BE208"/>
  <c r="BE212"/>
  <c r="BE125"/>
  <c r="BE137"/>
  <c r="BE178"/>
  <c r="BE183"/>
  <c r="BE187"/>
  <c r="BE195"/>
  <c r="BE209"/>
  <c r="BE224"/>
  <c r="BE205"/>
  <c r="BE216"/>
  <c r="BE217"/>
  <c r="BE220"/>
  <c i="5" r="BK117"/>
  <c r="J117"/>
  <c i="6" r="F92"/>
  <c r="BE153"/>
  <c r="J89"/>
  <c r="E110"/>
  <c r="BE122"/>
  <c r="BE154"/>
  <c r="BE187"/>
  <c r="BE195"/>
  <c r="BE185"/>
  <c r="BE193"/>
  <c r="J91"/>
  <c r="J92"/>
  <c r="BE124"/>
  <c r="BE184"/>
  <c r="BE186"/>
  <c r="BE188"/>
  <c r="BE224"/>
  <c r="BE253"/>
  <c r="BE282"/>
  <c r="F91"/>
  <c r="BE192"/>
  <c r="BE314"/>
  <c r="BE311"/>
  <c i="5" r="J92"/>
  <c r="J111"/>
  <c r="BE119"/>
  <c r="BE158"/>
  <c r="BE163"/>
  <c r="BE193"/>
  <c i="4" r="BK130"/>
  <c r="J130"/>
  <c i="5" r="BE188"/>
  <c r="E107"/>
  <c r="F114"/>
  <c r="F91"/>
  <c r="J91"/>
  <c r="BE151"/>
  <c r="BE132"/>
  <c i="3" r="BK125"/>
  <c r="J125"/>
  <c i="4" r="F92"/>
  <c r="J124"/>
  <c r="BE140"/>
  <c r="BE157"/>
  <c r="BE160"/>
  <c r="BE174"/>
  <c r="BE186"/>
  <c r="BE224"/>
  <c r="BE225"/>
  <c r="BE241"/>
  <c r="BE243"/>
  <c r="BE244"/>
  <c r="BE257"/>
  <c r="BE267"/>
  <c r="BE288"/>
  <c r="BE179"/>
  <c r="BE219"/>
  <c r="BE223"/>
  <c r="BE226"/>
  <c r="BE228"/>
  <c r="BE246"/>
  <c r="BE247"/>
  <c r="BE281"/>
  <c r="BE296"/>
  <c r="BE336"/>
  <c r="BE346"/>
  <c r="BE350"/>
  <c r="BE393"/>
  <c r="F91"/>
  <c r="BE164"/>
  <c r="BE171"/>
  <c r="BE214"/>
  <c r="BE216"/>
  <c r="BE218"/>
  <c r="BE234"/>
  <c r="BE235"/>
  <c r="BE245"/>
  <c r="BE268"/>
  <c r="BE271"/>
  <c r="BE273"/>
  <c r="BE274"/>
  <c r="BE277"/>
  <c r="BE285"/>
  <c r="BE304"/>
  <c r="BE319"/>
  <c r="BE358"/>
  <c r="BE369"/>
  <c r="BE385"/>
  <c r="BE252"/>
  <c r="BE265"/>
  <c r="BE272"/>
  <c r="E85"/>
  <c r="J91"/>
  <c r="BE136"/>
  <c r="BE150"/>
  <c r="BE153"/>
  <c r="BE180"/>
  <c r="BE183"/>
  <c r="BE191"/>
  <c r="BE194"/>
  <c r="BE201"/>
  <c r="BE204"/>
  <c r="BE227"/>
  <c r="BE232"/>
  <c r="BE250"/>
  <c r="BE270"/>
  <c r="BE275"/>
  <c r="BE300"/>
  <c r="BE318"/>
  <c r="BE322"/>
  <c r="BE354"/>
  <c r="BE364"/>
  <c r="BE132"/>
  <c r="BE147"/>
  <c r="BE197"/>
  <c r="BE211"/>
  <c r="BE215"/>
  <c r="BE237"/>
  <c r="BE248"/>
  <c r="BE249"/>
  <c r="BE292"/>
  <c r="BE314"/>
  <c r="BE324"/>
  <c r="BE342"/>
  <c r="BE361"/>
  <c r="J92"/>
  <c r="BE217"/>
  <c r="BE229"/>
  <c r="BE230"/>
  <c r="BE233"/>
  <c r="BE236"/>
  <c r="BE261"/>
  <c r="BE266"/>
  <c r="BE269"/>
  <c r="BE306"/>
  <c r="BE310"/>
  <c r="BE330"/>
  <c r="BE333"/>
  <c r="BE340"/>
  <c r="BE377"/>
  <c i="3" r="E115"/>
  <c r="BE195"/>
  <c r="BE198"/>
  <c r="BE241"/>
  <c r="BE282"/>
  <c r="BE286"/>
  <c r="BE301"/>
  <c r="BE311"/>
  <c r="BE321"/>
  <c i="2" r="BK133"/>
  <c r="J133"/>
  <c r="J96"/>
  <c i="3" r="J121"/>
  <c r="BE130"/>
  <c r="BE140"/>
  <c r="BE165"/>
  <c r="BE181"/>
  <c r="BE188"/>
  <c r="BE220"/>
  <c r="BE228"/>
  <c r="BE231"/>
  <c r="BE232"/>
  <c r="BE233"/>
  <c r="BE235"/>
  <c r="BE238"/>
  <c r="BE248"/>
  <c r="BE253"/>
  <c r="BE259"/>
  <c r="BE274"/>
  <c r="BE291"/>
  <c r="J92"/>
  <c r="F122"/>
  <c r="BE147"/>
  <c r="BE158"/>
  <c r="BE169"/>
  <c r="BE173"/>
  <c r="BE176"/>
  <c r="BE178"/>
  <c r="BE206"/>
  <c r="J89"/>
  <c r="BE127"/>
  <c r="BE151"/>
  <c r="BE154"/>
  <c r="BE204"/>
  <c r="BE205"/>
  <c r="BE221"/>
  <c r="BE222"/>
  <c r="BE223"/>
  <c r="BE244"/>
  <c r="BE265"/>
  <c r="F121"/>
  <c r="BE137"/>
  <c r="BE177"/>
  <c r="BE191"/>
  <c r="BE202"/>
  <c r="BE203"/>
  <c r="BE217"/>
  <c r="BE218"/>
  <c r="BE224"/>
  <c r="BE229"/>
  <c r="BE245"/>
  <c r="BE250"/>
  <c r="BE256"/>
  <c r="BE263"/>
  <c r="BE268"/>
  <c r="BE170"/>
  <c r="BE271"/>
  <c r="BE278"/>
  <c i="2" r="F92"/>
  <c r="J127"/>
  <c r="BE136"/>
  <c r="BE140"/>
  <c r="BE157"/>
  <c r="BE179"/>
  <c r="BE180"/>
  <c r="BE183"/>
  <c r="BE184"/>
  <c r="BE253"/>
  <c r="BE276"/>
  <c r="BE288"/>
  <c r="BE293"/>
  <c r="BE297"/>
  <c r="BE339"/>
  <c r="BE377"/>
  <c r="BE387"/>
  <c r="BE429"/>
  <c r="BE432"/>
  <c r="BE439"/>
  <c r="BE448"/>
  <c r="BE456"/>
  <c r="BE560"/>
  <c r="BE563"/>
  <c r="BE567"/>
  <c r="BE570"/>
  <c r="BE588"/>
  <c r="E85"/>
  <c r="BE160"/>
  <c r="BE163"/>
  <c r="BE192"/>
  <c r="BE225"/>
  <c r="BE245"/>
  <c r="BE278"/>
  <c r="BE279"/>
  <c r="BE280"/>
  <c r="BE282"/>
  <c r="BE303"/>
  <c r="BE324"/>
  <c r="BE334"/>
  <c r="BE342"/>
  <c r="BE346"/>
  <c r="BE353"/>
  <c r="BE357"/>
  <c r="BE363"/>
  <c r="BE369"/>
  <c r="BE373"/>
  <c r="BE375"/>
  <c r="BE380"/>
  <c r="BE384"/>
  <c r="BE386"/>
  <c r="BE389"/>
  <c r="BE392"/>
  <c r="BE403"/>
  <c r="BE443"/>
  <c r="BE444"/>
  <c r="BE445"/>
  <c r="BE453"/>
  <c r="BE464"/>
  <c r="BE472"/>
  <c r="BE497"/>
  <c r="BE501"/>
  <c r="BE528"/>
  <c r="BE557"/>
  <c r="BE575"/>
  <c r="J129"/>
  <c r="BE154"/>
  <c r="BE204"/>
  <c r="BE205"/>
  <c r="BE249"/>
  <c r="BE277"/>
  <c r="BE286"/>
  <c r="BE294"/>
  <c r="BE301"/>
  <c r="BE325"/>
  <c r="BE327"/>
  <c r="BE335"/>
  <c r="BE341"/>
  <c r="BE343"/>
  <c r="BE385"/>
  <c r="BE423"/>
  <c r="BE446"/>
  <c r="BE449"/>
  <c r="BE475"/>
  <c r="BE536"/>
  <c r="BE539"/>
  <c r="BE543"/>
  <c r="BE201"/>
  <c r="BE231"/>
  <c r="BE237"/>
  <c r="BE274"/>
  <c r="BE284"/>
  <c r="BE287"/>
  <c r="BE296"/>
  <c r="BE306"/>
  <c r="BE314"/>
  <c r="BE318"/>
  <c r="BE329"/>
  <c r="BE332"/>
  <c r="BE336"/>
  <c r="BE337"/>
  <c r="BE338"/>
  <c r="BE345"/>
  <c r="F91"/>
  <c r="BE135"/>
  <c r="BE148"/>
  <c r="BE151"/>
  <c r="BE169"/>
  <c r="BE173"/>
  <c r="BE186"/>
  <c r="BE210"/>
  <c r="BE241"/>
  <c r="BE257"/>
  <c r="BE267"/>
  <c r="BE271"/>
  <c r="BE283"/>
  <c r="BE289"/>
  <c r="BE290"/>
  <c r="BE291"/>
  <c r="BE298"/>
  <c r="BE299"/>
  <c r="BE304"/>
  <c r="BE305"/>
  <c r="BE313"/>
  <c r="BE323"/>
  <c r="BE328"/>
  <c r="BE347"/>
  <c r="BE349"/>
  <c r="BE351"/>
  <c r="BE352"/>
  <c r="BE365"/>
  <c r="BE376"/>
  <c r="BE388"/>
  <c r="BE397"/>
  <c r="BE411"/>
  <c r="BE447"/>
  <c r="BE450"/>
  <c r="BE454"/>
  <c r="BE479"/>
  <c r="BE493"/>
  <c r="BE515"/>
  <c r="BE551"/>
  <c r="BE580"/>
  <c r="BE585"/>
  <c r="J92"/>
  <c r="BE139"/>
  <c r="BE145"/>
  <c r="BE166"/>
  <c r="BE228"/>
  <c r="BE273"/>
  <c r="BE285"/>
  <c r="BE292"/>
  <c r="BE311"/>
  <c r="BE316"/>
  <c r="BE319"/>
  <c r="BE322"/>
  <c r="BE326"/>
  <c r="BE331"/>
  <c r="BE378"/>
  <c r="BE379"/>
  <c r="BE382"/>
  <c r="BE383"/>
  <c r="BE393"/>
  <c r="BE394"/>
  <c r="BE395"/>
  <c r="BE419"/>
  <c r="BE508"/>
  <c r="BE532"/>
  <c r="BE222"/>
  <c r="BE235"/>
  <c r="BE272"/>
  <c r="BE281"/>
  <c r="BE295"/>
  <c r="BE300"/>
  <c r="BE302"/>
  <c r="BE309"/>
  <c r="BE315"/>
  <c r="BE317"/>
  <c r="BE321"/>
  <c r="BE330"/>
  <c r="BE340"/>
  <c r="BE344"/>
  <c r="BE350"/>
  <c r="BE381"/>
  <c r="BE435"/>
  <c r="BE441"/>
  <c r="BE442"/>
  <c r="BE483"/>
  <c r="BE487"/>
  <c r="BE491"/>
  <c r="BE505"/>
  <c r="BE514"/>
  <c r="BE547"/>
  <c r="BE555"/>
  <c r="BE141"/>
  <c r="BE189"/>
  <c r="BE195"/>
  <c r="BE198"/>
  <c r="BE206"/>
  <c r="BE234"/>
  <c r="BE236"/>
  <c r="BE254"/>
  <c r="BE275"/>
  <c r="BE307"/>
  <c r="BE308"/>
  <c r="BE310"/>
  <c r="BE312"/>
  <c r="BE320"/>
  <c r="BE333"/>
  <c r="BE360"/>
  <c r="BE390"/>
  <c r="BE391"/>
  <c r="BE401"/>
  <c r="BE407"/>
  <c r="BE518"/>
  <c r="BE520"/>
  <c r="BE524"/>
  <c i="3" r="F34"/>
  <c i="1" r="BA96"/>
  <c i="3" r="F36"/>
  <c i="1" r="BC96"/>
  <c i="4" r="F35"/>
  <c i="1" r="BB97"/>
  <c i="6" r="F34"/>
  <c i="1" r="BA99"/>
  <c i="8" r="F37"/>
  <c i="1" r="BD101"/>
  <c i="3" r="F37"/>
  <c i="1" r="BD96"/>
  <c i="3" r="F35"/>
  <c i="1" r="BB96"/>
  <c i="4" r="J34"/>
  <c i="1" r="AW97"/>
  <c i="5" r="F36"/>
  <c i="1" r="BC98"/>
  <c i="6" r="F35"/>
  <c i="1" r="BB99"/>
  <c i="7" r="F35"/>
  <c i="1" r="BB100"/>
  <c i="2" r="F37"/>
  <c i="1" r="BD95"/>
  <c i="5" r="F35"/>
  <c i="1" r="BB98"/>
  <c i="4" r="J30"/>
  <c i="6" r="F37"/>
  <c i="1" r="BD99"/>
  <c i="7" r="F36"/>
  <c i="1" r="BC100"/>
  <c i="2" r="J34"/>
  <c i="1" r="AW95"/>
  <c i="3" r="J30"/>
  <c i="5" r="F34"/>
  <c i="1" r="BA98"/>
  <c i="5" r="F37"/>
  <c i="1" r="BD98"/>
  <c i="5" r="J30"/>
  <c i="7" r="J34"/>
  <c i="1" r="AW100"/>
  <c i="8" r="F34"/>
  <c i="1" r="BA101"/>
  <c i="2" r="F34"/>
  <c i="1" r="BA95"/>
  <c i="5" r="J34"/>
  <c i="1" r="AW98"/>
  <c i="6" r="J34"/>
  <c i="1" r="AW99"/>
  <c i="8" r="J34"/>
  <c i="1" r="AW101"/>
  <c i="3" r="J34"/>
  <c i="1" r="AW96"/>
  <c i="4" r="F34"/>
  <c i="1" r="BA97"/>
  <c i="6" r="F36"/>
  <c i="1" r="BC99"/>
  <c i="8" r="F36"/>
  <c i="1" r="BC101"/>
  <c i="2" r="F36"/>
  <c i="1" r="BC95"/>
  <c i="4" r="F37"/>
  <c i="1" r="BD97"/>
  <c i="8" r="F35"/>
  <c i="1" r="BB101"/>
  <c i="2" r="F35"/>
  <c i="1" r="BB95"/>
  <c i="4" r="F36"/>
  <c i="1" r="BC97"/>
  <c i="7" r="F34"/>
  <c i="1" r="BA100"/>
  <c i="7" r="F37"/>
  <c i="1" r="BD100"/>
  <c i="3" l="1" r="T125"/>
  <c i="6" r="P120"/>
  <c i="1" r="AU99"/>
  <c i="2" r="P133"/>
  <c i="1" r="AU95"/>
  <c i="8" r="P122"/>
  <c i="1" r="AU101"/>
  <c i="2" r="T133"/>
  <c i="8" r="R122"/>
  <c i="6" r="BK120"/>
  <c r="J120"/>
  <c r="J96"/>
  <c i="3" r="R125"/>
  <c i="8" r="T122"/>
  <c i="4" r="T130"/>
  <c i="7" r="R123"/>
  <c i="3" r="P125"/>
  <c i="1" r="AU96"/>
  <c i="6" r="T120"/>
  <c i="2" r="R133"/>
  <c i="7" r="BK123"/>
  <c r="J123"/>
  <c r="J96"/>
  <c i="8" r="BK122"/>
  <c r="J122"/>
  <c r="J96"/>
  <c i="1" r="AG98"/>
  <c i="5" r="J96"/>
  <c i="1" r="AG97"/>
  <c i="4" r="J96"/>
  <c i="1" r="AG96"/>
  <c i="3" r="J96"/>
  <c r="F33"/>
  <c i="1" r="AZ96"/>
  <c i="7" r="J33"/>
  <c i="1" r="AV100"/>
  <c r="AT100"/>
  <c i="2" r="J33"/>
  <c i="1" r="AV95"/>
  <c r="AT95"/>
  <c i="2" r="F33"/>
  <c i="1" r="AZ95"/>
  <c i="3" r="J33"/>
  <c i="1" r="AV96"/>
  <c r="AT96"/>
  <c r="AN96"/>
  <c i="7" r="F33"/>
  <c i="1" r="AZ100"/>
  <c i="4" r="J33"/>
  <c i="1" r="AV97"/>
  <c r="AT97"/>
  <c r="AN97"/>
  <c r="BA94"/>
  <c r="AW94"/>
  <c r="AK30"/>
  <c r="BB94"/>
  <c r="W31"/>
  <c i="2" r="J30"/>
  <c i="1" r="AG95"/>
  <c i="4" r="F33"/>
  <c i="1" r="AZ97"/>
  <c i="8" r="J33"/>
  <c i="1" r="AV101"/>
  <c r="AT101"/>
  <c r="BC94"/>
  <c r="AY94"/>
  <c i="5" r="F33"/>
  <c i="1" r="AZ98"/>
  <c i="5" r="J33"/>
  <c i="1" r="AV98"/>
  <c r="AT98"/>
  <c r="AN98"/>
  <c i="6" r="J33"/>
  <c i="1" r="AV99"/>
  <c r="AT99"/>
  <c r="BD94"/>
  <c r="W33"/>
  <c i="6" r="F33"/>
  <c i="1" r="AZ99"/>
  <c i="8" r="F33"/>
  <c i="1" r="AZ101"/>
  <c i="5" l="1" r="J39"/>
  <c i="4" r="J39"/>
  <c i="1" r="AN95"/>
  <c i="3" r="J39"/>
  <c i="2" r="J39"/>
  <c i="8" r="J30"/>
  <c i="1" r="AG101"/>
  <c r="AU94"/>
  <c i="7" r="J30"/>
  <c i="1" r="AG100"/>
  <c i="6" r="J30"/>
  <c i="1" r="AG99"/>
  <c r="W32"/>
  <c r="AX94"/>
  <c r="W30"/>
  <c r="AZ94"/>
  <c r="W29"/>
  <c i="6" l="1" r="J39"/>
  <c i="7" r="J39"/>
  <c i="8" r="J39"/>
  <c i="1" r="AN100"/>
  <c r="AN101"/>
  <c r="AN99"/>
  <c r="AG94"/>
  <c r="AK2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<sst xmlns="http://schemas.openxmlformats.org/spreadsheetml/2006/main">
  <si>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</si>
  <si>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</si>
  <si>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</si>
  <si>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</si>
  <si>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</si>
  <si>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{47b224df-9d8e-4d1e-bc3d-c88f06b85777}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</si>
  <si>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</si>
  <si>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</si>
  <si>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</si>
  <si>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</si>
  <si>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</si>
  <si>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</si>
  <si>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</si>
  <si>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</si>
  <si>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063c/2024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</si>
  <si>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</si>
  <si>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</si>
  <si>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Podpora profesního rozvoje SPŠS Mělník - ÚPRAVA 5.6.2025</t>
  </si>
  <si>
    <t>KSO:</t>
  </si>
  <si>
    <t>CC-CZ:</t>
  </si>
  <si>
    <t>Místo:</t>
  </si>
  <si>
    <t xml:space="preserve"> </t>
  </si>
  <si>
    <t>Datum:</t>
  </si>
  <si>
    <t>5. 6. 2025</t>
  </si>
  <si>
    <t>Zadavatel:</t>
  </si>
  <si>
    <t>IČ:</t>
  </si>
  <si>
    <t>SPŠS Mělník, Českobratrská 386, Mělník</t>
  </si>
  <si>
    <t>DIČ:</t>
  </si>
  <si>
    <t>Uchazeč:</t>
  </si>
  <si>
    <t>Vyplň údaj</t>
  </si>
  <si>
    <t>Projektant:</t>
  </si>
  <si>
    <t>Ing. David Horáček, ČKAIT 0006218</t>
  </si>
  <si>
    <t>Zpracovatel: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</si>
  <si>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</si>
  <si>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</si>
  <si>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</si>
  <si>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</si>
  <si>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</si>
  <si>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</si>
  <si>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</si>
  <si>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</si>
  <si>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</si>
  <si>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</si>
  <si>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</si>
  <si>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</si>
  <si>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</si>
  <si>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</si>
  <si>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</si>
  <si>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</si>
  <si>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</si>
  <si>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</si>
  <si>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</si>
  <si>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</si>
  <si>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</si>
  <si>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</si>
  <si>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</si>
  <si>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</si>
  <si>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</si>
  <si>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</si>
  <si>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</si>
  <si>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</si>
  <si>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</si>
  <si>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</si>
  <si>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</si>
  <si>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</si>
  <si>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</si>
  <si>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</si>
  <si>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</si>
  <si>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</si>
  <si>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</si>
  <si>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</si>
  <si>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</si>
  <si>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</si>
  <si>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</si>
  <si>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</si>
  <si>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</si>
  <si>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</si>
  <si>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</si>
  <si>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</si>
  <si>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</si>
  <si>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</si>
  <si>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SO_01</t>
  </si>
  <si>
    <t>Rekonstrukce odborných učeben, laboratoře a dílny</t>
  </si>
  <si>
    <t>STA</t>
  </si>
  <si>
    <t>1</t>
  </si>
  <si>
    <t>{1e4f2fba-c4ca-44eb-9376-4eefa61396fe}</t>
  </si>
  <si>
    <t>2</t>
  </si>
  <si>
    <t>SO_02</t>
  </si>
  <si>
    <t>Provedení učebny výpočetní techniky m.č. 218</t>
  </si>
  <si>
    <t>{2e068c66-81e8-4a98-ac8d-0a95c7d1864f}</t>
  </si>
  <si>
    <t>SO_03</t>
  </si>
  <si>
    <t>Provedení sborovny vč. zázemí m.č. 126,127,130,131,132</t>
  </si>
  <si>
    <t>{45afc47a-e077-4f1e-ae73-e14a9c96d491}</t>
  </si>
  <si>
    <t>SO_04</t>
  </si>
  <si>
    <t>Výměna světel v učebnách a kabinetech</t>
  </si>
  <si>
    <t>{450826a2-d7ef-4b02-abb3-b8c483b936a6}</t>
  </si>
  <si>
    <t>SO_05</t>
  </si>
  <si>
    <t>Výměna povlakových krytin v učebnách</t>
  </si>
  <si>
    <t>{f5857554-c056-4a04-9dd5-1faac6009aa8}</t>
  </si>
  <si>
    <t>SO_06</t>
  </si>
  <si>
    <t>Ostatní stavební práce - evakuační rozhlas, generální klíč, ostatní</t>
  </si>
  <si>
    <t>{f1e2587d-806c-4668-af37-f378838636ef}</t>
  </si>
  <si>
    <t>SO_07</t>
  </si>
  <si>
    <t>Vedlejší rozpočtové náklady</t>
  </si>
  <si>
    <t>{155d2741-d4a9-4eb5-879f-88aff9132907}</t>
  </si>
  <si>
    <t>KRYCÍ LIST SOUPISU PRACÍ</t>
  </si>
  <si>
    <t>Objekt:</t>
  </si>
  <si>
    <t>SO_01 - Rekonstrukce odborných učeben, laboratoře a dílny</t>
  </si>
  <si>
    <t>REKAPITULACE ČLENĚNÍ SOUPISU PRACÍ</t>
  </si>
  <si>
    <t>Kód dílu - Popis</t>
  </si>
  <si>
    <t>Cena celkem [CZK]</t>
  </si>
  <si>
    <t>Náklady ze soupisu prací</t>
  </si>
  <si>
    <t>-1</t>
  </si>
  <si>
    <t>003 - Svislé konstrukce</t>
  </si>
  <si>
    <t>006 - Úpravy povrchu</t>
  </si>
  <si>
    <t>009 - Ostatní konstrukce a práce</t>
  </si>
  <si>
    <t>021 - Silnoproud</t>
  </si>
  <si>
    <t>099 - Přesun hmot HSV</t>
  </si>
  <si>
    <t>713 - Izolace tepelné</t>
  </si>
  <si>
    <t>720 - Zdravotní technika</t>
  </si>
  <si>
    <t>730 - Ústřední vytápění</t>
  </si>
  <si>
    <t>761 - Konstrukce sklobetonové</t>
  </si>
  <si>
    <t>763 - Konstrukce montované</t>
  </si>
  <si>
    <t>766 - Konstrukce truhlářské</t>
  </si>
  <si>
    <t>771 - Podlahy z dlaždic</t>
  </si>
  <si>
    <t>773 - Podlahy z litého teraca</t>
  </si>
  <si>
    <t>776 - Podlahy povlakové</t>
  </si>
  <si>
    <t>781 - Obklady keramické</t>
  </si>
  <si>
    <t>783 - Nátěry</t>
  </si>
  <si>
    <t>784 - Malby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</si>
  <si>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</si>
  <si>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</si>
  <si>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</si>
  <si>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</si>
  <si>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</si>
  <si>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</si>
  <si>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</si>
  <si>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</si>
  <si>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</si>
  <si>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</si>
  <si>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</si>
  <si>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</si>
  <si>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</si>
  <si>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003</t>
  </si>
  <si>
    <t>Svislé konstrukce</t>
  </si>
  <si>
    <t>ROZPOCET</t>
  </si>
  <si>
    <t>K</t>
  </si>
  <si>
    <t>317168023</t>
  </si>
  <si>
    <t>Překlad keramický plochý š 145 mm dl 1500 mm</t>
  </si>
  <si>
    <t>kus</t>
  </si>
  <si>
    <t>4</t>
  </si>
  <si>
    <t>310239211</t>
  </si>
  <si>
    <t>Zazdívka otvorů pl přes 1 do 4 m2 ve zdivu nadzákladovém cihlami pálenými na MVC</t>
  </si>
  <si>
    <t>m3</t>
  </si>
  <si>
    <t>VV</t>
  </si>
  <si>
    <t>1*2*0,15*2</t>
  </si>
  <si>
    <t>Součet</t>
  </si>
  <si>
    <t>3</t>
  </si>
  <si>
    <t>X0031001</t>
  </si>
  <si>
    <t>Provedení odtahu vzduchu z mč.102, vč. dodávky potrubí spiro pr.125mm , ventilátor axiální s výkonem 180m3/hod a mřížky plast. se zpětnou klapkou 200x200mm - D+M</t>
  </si>
  <si>
    <t>6</t>
  </si>
  <si>
    <t>X0031002</t>
  </si>
  <si>
    <t xml:space="preserve">Provedení odtahu vzduchu z mč.108, vč. dodávky potrubí spiro pr.100mm,  ventilátor axiální s výkonem 180m3/hod a mřížky plast. se zpětnou klapkou 150x150 - D+M</t>
  </si>
  <si>
    <t>8</t>
  </si>
  <si>
    <t>5</t>
  </si>
  <si>
    <t>342241162</t>
  </si>
  <si>
    <t>Příčky z cihel plných dl 290 mm pevnosti P 7,5 až 15 na MC tl 140 mm</t>
  </si>
  <si>
    <t>m2</t>
  </si>
  <si>
    <t>10</t>
  </si>
  <si>
    <t>(0,7+0,3)*3,55+1,35*3,55</t>
  </si>
  <si>
    <t>006</t>
  </si>
  <si>
    <t>Úpravy povrchu</t>
  </si>
  <si>
    <t>612311141</t>
  </si>
  <si>
    <t>Vápenná omítka štuková dvouvrstvá vnitřních stěn nanášená ručně</t>
  </si>
  <si>
    <t>(9,05+5,35)*2*3,5+(8,8+5,35)*2*3,5+(2,465+1,6+1,6+1,57+1,165+1,3)*2*3,5</t>
  </si>
  <si>
    <t>7</t>
  </si>
  <si>
    <t>629991011</t>
  </si>
  <si>
    <t>Zakrytí výplní otvorů a svislých ploch fólií přilepenou lepící páskou</t>
  </si>
  <si>
    <t>14</t>
  </si>
  <si>
    <t>2,35*1,45*3+2,15*1,9*4</t>
  </si>
  <si>
    <t>619995001</t>
  </si>
  <si>
    <t>Začištění omítek kolem oken, dveří, podlah nebo obkladů</t>
  </si>
  <si>
    <t>m</t>
  </si>
  <si>
    <t>16</t>
  </si>
  <si>
    <t>(2,35+1,4)*2*3+(2,15+1,9)*2*4+4,9*5*2+4,8*2+4,6*2+5,4*2</t>
  </si>
  <si>
    <t>9</t>
  </si>
  <si>
    <t>622143004</t>
  </si>
  <si>
    <t>Montáž omítkových samolepících začišťovacích profilů pro spojení s okenním rámem</t>
  </si>
  <si>
    <t>18</t>
  </si>
  <si>
    <t>(1,45*2+2,35)*3</t>
  </si>
  <si>
    <t>M</t>
  </si>
  <si>
    <t>56284212</t>
  </si>
  <si>
    <t>Lišta začišťovací pro tenkovrstvé omítky č. 109-24 9 mm</t>
  </si>
  <si>
    <t>20</t>
  </si>
  <si>
    <t>15,75*1,15</t>
  </si>
  <si>
    <t>11</t>
  </si>
  <si>
    <t>612135001</t>
  </si>
  <si>
    <t>Vyrovnání podkladu vnitřních stěn maltou vápenocementovou tl do 10 mm</t>
  </si>
  <si>
    <t>22</t>
  </si>
  <si>
    <t>267,75+304,64</t>
  </si>
  <si>
    <t>612325413</t>
  </si>
  <si>
    <t>Oprava vnitřní vápenocementové hladké omítky tl do 20 mm stěn v rozsahu plochy přes 30 do 50 %</t>
  </si>
  <si>
    <t>24</t>
  </si>
  <si>
    <t>(12,05*2+5,5*2+4,2*2+5,5*2+12,75*2+4,8*2)*3,4</t>
  </si>
  <si>
    <t>13</t>
  </si>
  <si>
    <t>612311131</t>
  </si>
  <si>
    <t>Vápenný štuk vnitřních stěn tloušťky do 3 mm</t>
  </si>
  <si>
    <t>26</t>
  </si>
  <si>
    <t>632451111</t>
  </si>
  <si>
    <t>Cementový samonivelační potěr ze suchých směsí tl přes 25 do 30 mm</t>
  </si>
  <si>
    <t>28</t>
  </si>
  <si>
    <t>mč 107</t>
  </si>
  <si>
    <t>51,81</t>
  </si>
  <si>
    <t>15</t>
  </si>
  <si>
    <t>632451105</t>
  </si>
  <si>
    <t>Cementový samonivelační potěr ze suchých směsí tl přes 10 do 15 mm</t>
  </si>
  <si>
    <t>30</t>
  </si>
  <si>
    <t>mč 102-104</t>
  </si>
  <si>
    <t>4,46+3,26+1,97</t>
  </si>
  <si>
    <t>m.č. 106, 108, 101</t>
  </si>
  <si>
    <t xml:space="preserve"> 23,05+48,24+52,21</t>
  </si>
  <si>
    <t>411386621R</t>
  </si>
  <si>
    <t>Provizorní přebetonování instalačního prostupu ze suchých směsí pl do 0,25 m2</t>
  </si>
  <si>
    <t>32</t>
  </si>
  <si>
    <t>17</t>
  </si>
  <si>
    <t>642944121</t>
  </si>
  <si>
    <t>Osazování ocelových zárubní dodatečné pl do 2,5 m2</t>
  </si>
  <si>
    <t>34</t>
  </si>
  <si>
    <t>1+1+1+1</t>
  </si>
  <si>
    <t>55331490</t>
  </si>
  <si>
    <t>zárubeň jednokřídlá ocelová pro zdění tl stěny 160-200mm rozměru 600/1970, 2100mm</t>
  </si>
  <si>
    <t>36</t>
  </si>
  <si>
    <t>19</t>
  </si>
  <si>
    <t>55331493</t>
  </si>
  <si>
    <t>zárubeň jednokřídlá ocelová pro zdění tl stěny 160-200mm rozměru 900/1970, 2100mm</t>
  </si>
  <si>
    <t>38</t>
  </si>
  <si>
    <t>009</t>
  </si>
  <si>
    <t>Ostatní konstrukce a práce</t>
  </si>
  <si>
    <t>949101111</t>
  </si>
  <si>
    <t>Lešení pomocné pro objekty pozemních staveb s lešeňovou podlahou v do 1,9 m zatížení do 150 kg/m2</t>
  </si>
  <si>
    <t>40</t>
  </si>
  <si>
    <t>52,21+4,46+3,26+1,97+66,31+23,05+51,81+48,24</t>
  </si>
  <si>
    <t>952901111</t>
  </si>
  <si>
    <t>Vyčištění budov bytové a občanské výstavby při výšce podlaží do 4 m</t>
  </si>
  <si>
    <t>42</t>
  </si>
  <si>
    <t>967031733</t>
  </si>
  <si>
    <t>Přisekání plošné zdiva z cihel pálených na MV nebo MVC tl do 150 mm</t>
  </si>
  <si>
    <t>44</t>
  </si>
  <si>
    <t>2*0,15*2*4</t>
  </si>
  <si>
    <t>23</t>
  </si>
  <si>
    <t>968072455</t>
  </si>
  <si>
    <t>Vybourání kovových dveřních zárubní pl do 2 m2</t>
  </si>
  <si>
    <t>46</t>
  </si>
  <si>
    <t>2*0,8*2+0,6*2</t>
  </si>
  <si>
    <t>962031133</t>
  </si>
  <si>
    <t>Bourání příček nebo přizdívek z cihel pálených tl přes 100 do 150 mm</t>
  </si>
  <si>
    <t>48</t>
  </si>
  <si>
    <t>5,35*(3,9-1,4)</t>
  </si>
  <si>
    <t>25</t>
  </si>
  <si>
    <t>962081131</t>
  </si>
  <si>
    <t>Bourání příček ze skleněných tvárnic tl do 100 mm</t>
  </si>
  <si>
    <t>50</t>
  </si>
  <si>
    <t>5,3*1,4+4,8*1,2</t>
  </si>
  <si>
    <t>725820801</t>
  </si>
  <si>
    <t>Demontáž baterie nástěnné do G 3 / 4</t>
  </si>
  <si>
    <t>soubor</t>
  </si>
  <si>
    <t>52</t>
  </si>
  <si>
    <t>27</t>
  </si>
  <si>
    <t>725210821</t>
  </si>
  <si>
    <t>Demontáž umyvadel bez výtokových armatur</t>
  </si>
  <si>
    <t>54</t>
  </si>
  <si>
    <t>978059541</t>
  </si>
  <si>
    <t>Odsekání a odebrání obkladů stěn z vnitřních obkládaček plochy přes 1 m2</t>
  </si>
  <si>
    <t>56</t>
  </si>
  <si>
    <t>mč 105</t>
  </si>
  <si>
    <t>1,5*1,5</t>
  </si>
  <si>
    <t>29</t>
  </si>
  <si>
    <t>978013191</t>
  </si>
  <si>
    <t>Otlučení (osekání) vnitřní vápenné nebo vápenocementové omítky stěn v rozsahu přes 50 do 100 %</t>
  </si>
  <si>
    <t>58</t>
  </si>
  <si>
    <t>(9,05+5,35)*2*3,9</t>
  </si>
  <si>
    <t>mč 108</t>
  </si>
  <si>
    <t>(8,8+5,35)*2*3,9</t>
  </si>
  <si>
    <t>bouraná příčka;</t>
  </si>
  <si>
    <t>5,35*(3,9-1,4)*2</t>
  </si>
  <si>
    <t>bourané otvory;</t>
  </si>
  <si>
    <t>(1*2+1*2+0,4*2)*2</t>
  </si>
  <si>
    <t>mč 102</t>
  </si>
  <si>
    <t>(1,3*2+2,465*2)*2,3</t>
  </si>
  <si>
    <t>974031664</t>
  </si>
  <si>
    <t>Vysekání rýh ve zdivu cihelném pro vtahování nosníků hl do 150 mm v do 150 mm</t>
  </si>
  <si>
    <t>60</t>
  </si>
  <si>
    <t>1,5*3</t>
  </si>
  <si>
    <t>31</t>
  </si>
  <si>
    <t>971033631</t>
  </si>
  <si>
    <t>Vybourání otvorů ve zdivu cihelném pl do 4 m2 na MVC nebo MV tl do 150 mm</t>
  </si>
  <si>
    <t>62</t>
  </si>
  <si>
    <t>1*2+1*2+0,4*2</t>
  </si>
  <si>
    <t>977151121</t>
  </si>
  <si>
    <t>Jádrové vrty diamantovými korunkami do stavebních materiálů D přes 110 do 120 mm</t>
  </si>
  <si>
    <t>64</t>
  </si>
  <si>
    <t>0,45+0,15+0,45</t>
  </si>
  <si>
    <t>33</t>
  </si>
  <si>
    <t>978013161</t>
  </si>
  <si>
    <t>Otlučení (osekání) vnitřní vápenné nebo vápenocementové omítky stěn v rozsahu přes 30 do 50 %</t>
  </si>
  <si>
    <t>66</t>
  </si>
  <si>
    <t>(12,05*2+5,5*2+4,2*2+5,5*2+12,75*2+4,8*2)*3,55</t>
  </si>
  <si>
    <t>974001001</t>
  </si>
  <si>
    <t>Demontáž svítidel, vč. likvidace</t>
  </si>
  <si>
    <t>68</t>
  </si>
  <si>
    <t>35</t>
  </si>
  <si>
    <t>974001002</t>
  </si>
  <si>
    <t>Sekací a bourací práce pro silnoproude a slaboproudé rozvody</t>
  </si>
  <si>
    <t>70</t>
  </si>
  <si>
    <t>974001003</t>
  </si>
  <si>
    <t>Sekací a bourací práce pro rozvody UT a ZTI</t>
  </si>
  <si>
    <t>72</t>
  </si>
  <si>
    <t>37</t>
  </si>
  <si>
    <t>763131821</t>
  </si>
  <si>
    <t>Demontáž SDK podhledu s dvouvrstvou nosnou kcí z ocelových profilů opláštění jednoduché</t>
  </si>
  <si>
    <t>74</t>
  </si>
  <si>
    <t>mč 101</t>
  </si>
  <si>
    <t>52,21</t>
  </si>
  <si>
    <t>762814812R</t>
  </si>
  <si>
    <t>Demontáž obkladu průvlaku z desek dřevěných</t>
  </si>
  <si>
    <t>76</t>
  </si>
  <si>
    <t xml:space="preserve">mč 105 a 106; </t>
  </si>
  <si>
    <t>(12,05+4,2)*(0,44+0,3)</t>
  </si>
  <si>
    <t>39</t>
  </si>
  <si>
    <t>766421811</t>
  </si>
  <si>
    <t>Demontáž truhlářského obložení podhledů z panelů plochy do 1,5 m2</t>
  </si>
  <si>
    <t>78</t>
  </si>
  <si>
    <t>mč 105,106;</t>
  </si>
  <si>
    <t>66,31+23,05</t>
  </si>
  <si>
    <t>767582800</t>
  </si>
  <si>
    <t>Demontáž roštu podhledu</t>
  </si>
  <si>
    <t>80</t>
  </si>
  <si>
    <t>mč 105,106</t>
  </si>
  <si>
    <t>41</t>
  </si>
  <si>
    <t>766691914</t>
  </si>
  <si>
    <t>Vyvěšení nebo zavěšení dřevěných křídel dveří pl do 2 m2</t>
  </si>
  <si>
    <t>82</t>
  </si>
  <si>
    <t>766112820</t>
  </si>
  <si>
    <t>Demontáž truhlářských stěn dřevěných zasklených</t>
  </si>
  <si>
    <t>84</t>
  </si>
  <si>
    <t>2,4*2</t>
  </si>
  <si>
    <t>43</t>
  </si>
  <si>
    <t>771551810</t>
  </si>
  <si>
    <t>Demontáž podlah z dlaždic teracových kladených do malty</t>
  </si>
  <si>
    <t>86</t>
  </si>
  <si>
    <t>mč 106</t>
  </si>
  <si>
    <t>23,05</t>
  </si>
  <si>
    <t>48,24</t>
  </si>
  <si>
    <t>776201812</t>
  </si>
  <si>
    <t>Demontáž lepených povlakových podlah s podložkou ručně</t>
  </si>
  <si>
    <t>88</t>
  </si>
  <si>
    <t>66,27+3,86+4,28</t>
  </si>
  <si>
    <t>021</t>
  </si>
  <si>
    <t>Silnoproud</t>
  </si>
  <si>
    <t>45</t>
  </si>
  <si>
    <t>021001R</t>
  </si>
  <si>
    <t>Svítidlo "B" LED, přisazené, 5141lm, 4000K, 48W - D+M</t>
  </si>
  <si>
    <t>90</t>
  </si>
  <si>
    <t>021002R</t>
  </si>
  <si>
    <t>Svítidlo "D" stropní vest. LED, rastr 600x600, mřížka 55W, 4000K, IP20 - D+M</t>
  </si>
  <si>
    <t>92</t>
  </si>
  <si>
    <t>47</t>
  </si>
  <si>
    <t>0210021R</t>
  </si>
  <si>
    <t>Svítidlo "E" přisazené LED, asymetrické, na tabuli, 34W, 3089lm, IP20 - D+M</t>
  </si>
  <si>
    <t>-2054133848</t>
  </si>
  <si>
    <t>021003R</t>
  </si>
  <si>
    <t>Svítidlo "F" LED, kulaté, opál, přisazené, 2520lm, 4000K, 36W - D+M</t>
  </si>
  <si>
    <t>94</t>
  </si>
  <si>
    <t>49</t>
  </si>
  <si>
    <t>021004R</t>
  </si>
  <si>
    <t>Svítidlo "G" LED, kulaté, opál, přisazené, 2089lm, 4000K, 24W - D+M</t>
  </si>
  <si>
    <t>96</t>
  </si>
  <si>
    <t>021008R</t>
  </si>
  <si>
    <t xml:space="preserve">Nouzové svítidlo "N"  LED s autonom. zálož. zdrojem M1h, IP42 - D+M</t>
  </si>
  <si>
    <t>98</t>
  </si>
  <si>
    <t>51</t>
  </si>
  <si>
    <t>021009R</t>
  </si>
  <si>
    <t>D+M Axiální ventilátor DN100, 230V, 15W s doběhem</t>
  </si>
  <si>
    <t>100</t>
  </si>
  <si>
    <t>021010R</t>
  </si>
  <si>
    <t>D+M datový rozvaděč 19", 12U, hl. 450mm</t>
  </si>
  <si>
    <t>102</t>
  </si>
  <si>
    <t>53</t>
  </si>
  <si>
    <t>021011R</t>
  </si>
  <si>
    <t>D+M Patch panel 19", 1U, 24x CAT5</t>
  </si>
  <si>
    <t>104</t>
  </si>
  <si>
    <t>021012R</t>
  </si>
  <si>
    <t>D+M Rozvodný panel 19", 2u, 7xzásuvka 230V, max.16A</t>
  </si>
  <si>
    <t>106</t>
  </si>
  <si>
    <t>55</t>
  </si>
  <si>
    <t>021013R</t>
  </si>
  <si>
    <t>D+M Patch kabel 1m</t>
  </si>
  <si>
    <t>108</t>
  </si>
  <si>
    <t>021014R</t>
  </si>
  <si>
    <t>D+M Patch kabel 3m</t>
  </si>
  <si>
    <t>110</t>
  </si>
  <si>
    <t>57</t>
  </si>
  <si>
    <t>021015R</t>
  </si>
  <si>
    <t>D+M Switch 48x10/100/1000mm RJ45, managed (web,SNMP,Telnet) 2xFE/GE SFP slot, IPv6</t>
  </si>
  <si>
    <t>112</t>
  </si>
  <si>
    <t>021016R</t>
  </si>
  <si>
    <t>D+M WiFi Access Point 802.11a/b/g/n/ac, Dualband, PoE, WPS, 1xGLAN</t>
  </si>
  <si>
    <t>114</t>
  </si>
  <si>
    <t>59</t>
  </si>
  <si>
    <t>021017R</t>
  </si>
  <si>
    <t>D+M Duální čidlo PIR+GLAS (EZS)</t>
  </si>
  <si>
    <t>116</t>
  </si>
  <si>
    <t>021018R</t>
  </si>
  <si>
    <t>D+M zásuvka dvojnásobná, natočená 230V/16A</t>
  </si>
  <si>
    <t>118</t>
  </si>
  <si>
    <t>61</t>
  </si>
  <si>
    <t>021019R</t>
  </si>
  <si>
    <t>D+M zásuvka jednonásobná 230V/16A</t>
  </si>
  <si>
    <t>120</t>
  </si>
  <si>
    <t>021020R</t>
  </si>
  <si>
    <t>D+M zásuvka dvojnásobná 230V/16A IP44</t>
  </si>
  <si>
    <t>122</t>
  </si>
  <si>
    <t>63</t>
  </si>
  <si>
    <t>021021R</t>
  </si>
  <si>
    <t>D+M zásuvka nástěnná 400V/32A/5q IP44</t>
  </si>
  <si>
    <t>124</t>
  </si>
  <si>
    <t>021022R</t>
  </si>
  <si>
    <t>D+M tlačítko TOTAL-STOP s aretací IP44, NC</t>
  </si>
  <si>
    <t>126</t>
  </si>
  <si>
    <t>65</t>
  </si>
  <si>
    <t>021023R</t>
  </si>
  <si>
    <t>D+M spínač jednoduchý typ č.1</t>
  </si>
  <si>
    <t>128</t>
  </si>
  <si>
    <t>021024R</t>
  </si>
  <si>
    <t>D+M spínač seriový typ č.5</t>
  </si>
  <si>
    <t>130</t>
  </si>
  <si>
    <t>67</t>
  </si>
  <si>
    <t>021025R</t>
  </si>
  <si>
    <t>D+M přepínač střídavý typ č.6</t>
  </si>
  <si>
    <t>132</t>
  </si>
  <si>
    <t>021026R</t>
  </si>
  <si>
    <t>D+M přepínač střídavý typ č.7</t>
  </si>
  <si>
    <t>134</t>
  </si>
  <si>
    <t>69</t>
  </si>
  <si>
    <t>021027R</t>
  </si>
  <si>
    <t>D+M spínač trojpólový zapuštěný sporákový 16A IP20</t>
  </si>
  <si>
    <t>136</t>
  </si>
  <si>
    <t>021028R</t>
  </si>
  <si>
    <t>D+M svorkovnice s krytem pro pohyblivý přívod 5x2,5mm2 Cu</t>
  </si>
  <si>
    <t>138</t>
  </si>
  <si>
    <t>71</t>
  </si>
  <si>
    <t>021029R</t>
  </si>
  <si>
    <t>D+M zásuvka datová 2xRJ45 CAT5 (pro PC)</t>
  </si>
  <si>
    <t>140</t>
  </si>
  <si>
    <t>021030R</t>
  </si>
  <si>
    <t>D+M zásuvka datová HDMI</t>
  </si>
  <si>
    <t>142</t>
  </si>
  <si>
    <t>73</t>
  </si>
  <si>
    <t>021031R</t>
  </si>
  <si>
    <t>D+M zásuvka reproduktor</t>
  </si>
  <si>
    <t>144</t>
  </si>
  <si>
    <t>021032R</t>
  </si>
  <si>
    <t>D+M instalační krabice KU68</t>
  </si>
  <si>
    <t>146</t>
  </si>
  <si>
    <t>75</t>
  </si>
  <si>
    <t>021033R</t>
  </si>
  <si>
    <t>D+M instalační krabice KU68 s víčkem</t>
  </si>
  <si>
    <t>148</t>
  </si>
  <si>
    <t>021034R</t>
  </si>
  <si>
    <t>D+M svorka 3x2,5 typ WAGO</t>
  </si>
  <si>
    <t>150</t>
  </si>
  <si>
    <t>77</t>
  </si>
  <si>
    <t>021035R</t>
  </si>
  <si>
    <t>D+M krabice 125x125 ekvipotenciální svorkovnice</t>
  </si>
  <si>
    <t>152</t>
  </si>
  <si>
    <t>021036R</t>
  </si>
  <si>
    <t>D+M ekvipotenciální svorkovnice</t>
  </si>
  <si>
    <t>154</t>
  </si>
  <si>
    <t>79</t>
  </si>
  <si>
    <t>021037R</t>
  </si>
  <si>
    <t>D+M elektroinstalační podparapetní lišta 110x70</t>
  </si>
  <si>
    <t>156</t>
  </si>
  <si>
    <t>021038R</t>
  </si>
  <si>
    <t>D+M přístrojový nosič pro podparapetní lištu</t>
  </si>
  <si>
    <t>158</t>
  </si>
  <si>
    <t>81</t>
  </si>
  <si>
    <t>021039R</t>
  </si>
  <si>
    <t>D+M přístrojová podložka 110 pro podparapetní lištu</t>
  </si>
  <si>
    <t>160</t>
  </si>
  <si>
    <t>021040R</t>
  </si>
  <si>
    <t>D+M podlahový BOX 330x260 (kompletní)</t>
  </si>
  <si>
    <t>162</t>
  </si>
  <si>
    <t>83</t>
  </si>
  <si>
    <t>021041R</t>
  </si>
  <si>
    <t>D+M podlahový kanál 38x150</t>
  </si>
  <si>
    <t>164</t>
  </si>
  <si>
    <t>021042R</t>
  </si>
  <si>
    <t>D+M trubka ohebná PVC DN40</t>
  </si>
  <si>
    <t>166</t>
  </si>
  <si>
    <t>85</t>
  </si>
  <si>
    <t>021043R</t>
  </si>
  <si>
    <t>D+M trubka ohebná PVC DN20</t>
  </si>
  <si>
    <t>168</t>
  </si>
  <si>
    <t>021044R</t>
  </si>
  <si>
    <t>D+M lišta LV 16x40</t>
  </si>
  <si>
    <t>170</t>
  </si>
  <si>
    <t>87</t>
  </si>
  <si>
    <t>021045R</t>
  </si>
  <si>
    <t>D+M pomocný instalační materiál</t>
  </si>
  <si>
    <t>172</t>
  </si>
  <si>
    <t>021046R</t>
  </si>
  <si>
    <t>Stavební/přípomocné a sekací práce, zhotovení prostupů, vč. zednického zapravení</t>
  </si>
  <si>
    <t>174</t>
  </si>
  <si>
    <t>89</t>
  </si>
  <si>
    <t>021047R</t>
  </si>
  <si>
    <t>D+M kabel HDMI 1x10m</t>
  </si>
  <si>
    <t>176</t>
  </si>
  <si>
    <t>021048R</t>
  </si>
  <si>
    <t>D+M kabel CYSY 2x1 (repro)</t>
  </si>
  <si>
    <t>178</t>
  </si>
  <si>
    <t>91</t>
  </si>
  <si>
    <t>021049R</t>
  </si>
  <si>
    <t>D+M kabel SYKFY 2x3x0,5 (EZS)</t>
  </si>
  <si>
    <t>180</t>
  </si>
  <si>
    <t>021050R</t>
  </si>
  <si>
    <t>D+M kabel UTP CAT5</t>
  </si>
  <si>
    <t>182</t>
  </si>
  <si>
    <t>93</t>
  </si>
  <si>
    <t>021051R</t>
  </si>
  <si>
    <t>D+M kabel CYKY 3Jx1,5 (O-3x1,5)</t>
  </si>
  <si>
    <t>184</t>
  </si>
  <si>
    <t>021052R</t>
  </si>
  <si>
    <t>D+M kabel CYKY 5Jx1,5</t>
  </si>
  <si>
    <t>186</t>
  </si>
  <si>
    <t>95</t>
  </si>
  <si>
    <t>021053R</t>
  </si>
  <si>
    <t>D+M kabel CYKY 3Jx2,5</t>
  </si>
  <si>
    <t>188</t>
  </si>
  <si>
    <t>021054R</t>
  </si>
  <si>
    <t>D+M kabel CYKY 5Jx2,5</t>
  </si>
  <si>
    <t>190</t>
  </si>
  <si>
    <t>97</t>
  </si>
  <si>
    <t>021055R</t>
  </si>
  <si>
    <t>D+M kabel CYKY 5Jx4</t>
  </si>
  <si>
    <t>192</t>
  </si>
  <si>
    <t>021056R</t>
  </si>
  <si>
    <t>D+M vodič CY4 zeleno/žlutý</t>
  </si>
  <si>
    <t>194</t>
  </si>
  <si>
    <t>99</t>
  </si>
  <si>
    <t>021057R</t>
  </si>
  <si>
    <t>D+M vodič CY6 zeleno/žlutý</t>
  </si>
  <si>
    <t>196</t>
  </si>
  <si>
    <t>021058R</t>
  </si>
  <si>
    <t>D+M páska 30x4 (0,95kg/m),</t>
  </si>
  <si>
    <t>kg</t>
  </si>
  <si>
    <t>198</t>
  </si>
  <si>
    <t>101</t>
  </si>
  <si>
    <t>021059R</t>
  </si>
  <si>
    <t>D+M drát FeZn pr.10mm(0,39kg/m),</t>
  </si>
  <si>
    <t>200</t>
  </si>
  <si>
    <t>021060R</t>
  </si>
  <si>
    <t>D+M svorka páska-páska</t>
  </si>
  <si>
    <t>202</t>
  </si>
  <si>
    <t>103</t>
  </si>
  <si>
    <t>021061R</t>
  </si>
  <si>
    <t>D+M asfaltová stěrka</t>
  </si>
  <si>
    <t>204</t>
  </si>
  <si>
    <t>021062R</t>
  </si>
  <si>
    <t>D+M trubka kopoflex 50</t>
  </si>
  <si>
    <t>206</t>
  </si>
  <si>
    <t>105</t>
  </si>
  <si>
    <t>021063R</t>
  </si>
  <si>
    <t>D+M pomocný a spojovací materiál k části hromosvod a uzemnění/připojení na stávající hromosvod</t>
  </si>
  <si>
    <t>208</t>
  </si>
  <si>
    <t>021064R</t>
  </si>
  <si>
    <t>D+M ochranná trubka</t>
  </si>
  <si>
    <t>210</t>
  </si>
  <si>
    <t>107</t>
  </si>
  <si>
    <t>021065R</t>
  </si>
  <si>
    <t>D+M držák jímače a trubky</t>
  </si>
  <si>
    <t>212</t>
  </si>
  <si>
    <t>021066R</t>
  </si>
  <si>
    <t>D+M svorka zkušební</t>
  </si>
  <si>
    <t>214</t>
  </si>
  <si>
    <t>109</t>
  </si>
  <si>
    <t>021067R</t>
  </si>
  <si>
    <t>D+M štítek označení č.1</t>
  </si>
  <si>
    <t>216</t>
  </si>
  <si>
    <t>021068R</t>
  </si>
  <si>
    <t>D+M svorka pásek drát</t>
  </si>
  <si>
    <t>218</t>
  </si>
  <si>
    <t>111</t>
  </si>
  <si>
    <t>021069R</t>
  </si>
  <si>
    <t>D+M svorka na okapové žlaby</t>
  </si>
  <si>
    <t>220</t>
  </si>
  <si>
    <t>021070R</t>
  </si>
  <si>
    <t>D+M svorka křížová</t>
  </si>
  <si>
    <t>222</t>
  </si>
  <si>
    <t>113</t>
  </si>
  <si>
    <t>021071R</t>
  </si>
  <si>
    <t>D+M svorka spojovací</t>
  </si>
  <si>
    <t>224</t>
  </si>
  <si>
    <t>021072R</t>
  </si>
  <si>
    <t>D+M podpěra ved. do zdiva</t>
  </si>
  <si>
    <t>226</t>
  </si>
  <si>
    <t>115</t>
  </si>
  <si>
    <t>021073R</t>
  </si>
  <si>
    <t>D+M podpěra ved. na ploché stř. - PV21 plast/beton</t>
  </si>
  <si>
    <t>228</t>
  </si>
  <si>
    <t>021074R</t>
  </si>
  <si>
    <t>D+M rozváděč RL</t>
  </si>
  <si>
    <t>230</t>
  </si>
  <si>
    <t>117</t>
  </si>
  <si>
    <t>021075R</t>
  </si>
  <si>
    <t>Přeložka stávající ústředny EZS</t>
  </si>
  <si>
    <t>232</t>
  </si>
  <si>
    <t>021076R</t>
  </si>
  <si>
    <t>Doplnění stávajícího rozváděče RH</t>
  </si>
  <si>
    <t>234</t>
  </si>
  <si>
    <t>119</t>
  </si>
  <si>
    <t>021077R</t>
  </si>
  <si>
    <t>Demontáž původní instalace</t>
  </si>
  <si>
    <t>236</t>
  </si>
  <si>
    <t>021081R</t>
  </si>
  <si>
    <t>Kontrolní měření datových rozvodů</t>
  </si>
  <si>
    <t>238</t>
  </si>
  <si>
    <t>121</t>
  </si>
  <si>
    <t>021082R</t>
  </si>
  <si>
    <t>Přesun hmot pro elektroinstalace</t>
  </si>
  <si>
    <t>240</t>
  </si>
  <si>
    <t>099</t>
  </si>
  <si>
    <t>Přesun hmot HSV</t>
  </si>
  <si>
    <t>997221611</t>
  </si>
  <si>
    <t>Nakládání suti na dopravní prostředky pro vodorovnou dopravu</t>
  </si>
  <si>
    <t>t</t>
  </si>
  <si>
    <t>242</t>
  </si>
  <si>
    <t>123</t>
  </si>
  <si>
    <t>997013213</t>
  </si>
  <si>
    <t>Vnitrostaveništní doprava suti a vybouraných hmot pro budovy v přes 9 do 12 m ručně</t>
  </si>
  <si>
    <t>244</t>
  </si>
  <si>
    <t>997241540</t>
  </si>
  <si>
    <t>Příplatek za ztížení dopravy suti při rekonstrukcích</t>
  </si>
  <si>
    <t>246</t>
  </si>
  <si>
    <t>125</t>
  </si>
  <si>
    <t>997321511</t>
  </si>
  <si>
    <t>Vodorovná doprava suti a vybouraných hmot po suchu do 1 km</t>
  </si>
  <si>
    <t>248</t>
  </si>
  <si>
    <t>997321519</t>
  </si>
  <si>
    <t>Příplatek ZKD 1 km vodorovné dopravy suti a vybouraných hmot po suchu</t>
  </si>
  <si>
    <t>250</t>
  </si>
  <si>
    <t xml:space="preserve">odvoz na skládku dalších 24km; </t>
  </si>
  <si>
    <t>54,773*24</t>
  </si>
  <si>
    <t>127</t>
  </si>
  <si>
    <t>997013631</t>
  </si>
  <si>
    <t>Poplatek za uložení na skládce (skládkovné) stavebního odpadu směsného kód odpadu 17 09 04</t>
  </si>
  <si>
    <t>252</t>
  </si>
  <si>
    <t>0,005+0,058+0,899+2,754+0,319+0,223</t>
  </si>
  <si>
    <t>997013609</t>
  </si>
  <si>
    <t>Poplatek za uložení na skládce (skládkovné) stavebního odpadu ze směsí nebo oddělených frakcí betonu, cihel a keramických výrobků kód odpadu 17 01 07</t>
  </si>
  <si>
    <t>254</t>
  </si>
  <si>
    <t>54,773-4,258</t>
  </si>
  <si>
    <t>129</t>
  </si>
  <si>
    <t>998018002</t>
  </si>
  <si>
    <t>Přesun hmot pro budovy ruční pro budovy v přes 6 do 12 m</t>
  </si>
  <si>
    <t>256</t>
  </si>
  <si>
    <t>713</t>
  </si>
  <si>
    <t>Izolace tepelné</t>
  </si>
  <si>
    <t>713111121</t>
  </si>
  <si>
    <t>Montáž izolace tepelné spodem stropů s uchycením drátem rohoží, pásů, dílců, desek</t>
  </si>
  <si>
    <t>258</t>
  </si>
  <si>
    <t>12,75*3,3</t>
  </si>
  <si>
    <t>131</t>
  </si>
  <si>
    <t>63148106</t>
  </si>
  <si>
    <t>deska tepelně izolační minerální tl 140mm (součinitel tepelné vidivosti - viz PD)</t>
  </si>
  <si>
    <t>-683267571</t>
  </si>
  <si>
    <t>12,75*3,3*1,1</t>
  </si>
  <si>
    <t>998713202</t>
  </si>
  <si>
    <t>Přesun hmot procentní pro izolace tepelné v objektech v přes 6 do 12 m</t>
  </si>
  <si>
    <t>%</t>
  </si>
  <si>
    <t>262</t>
  </si>
  <si>
    <t>720</t>
  </si>
  <si>
    <t>Zdravotní technika</t>
  </si>
  <si>
    <t>133</t>
  </si>
  <si>
    <t>X3211</t>
  </si>
  <si>
    <t>Propoj kanalizačního potrubí na stávající rozvody</t>
  </si>
  <si>
    <t>-1061984208</t>
  </si>
  <si>
    <t>721174043</t>
  </si>
  <si>
    <t>Potrubí kanalizační z PP připojovací DN 50</t>
  </si>
  <si>
    <t>793776066</t>
  </si>
  <si>
    <t>135</t>
  </si>
  <si>
    <t>721174044</t>
  </si>
  <si>
    <t>Potrubí kanalizační z PP připojovací DN 75</t>
  </si>
  <si>
    <t>-939129836</t>
  </si>
  <si>
    <t>721211403</t>
  </si>
  <si>
    <t>Vpusť podlahová s vodorovným odtokem DN 50/75 s kulovým kloubem mřížka nerez 115x115</t>
  </si>
  <si>
    <t>1364676922</t>
  </si>
  <si>
    <t>137</t>
  </si>
  <si>
    <t>721290111</t>
  </si>
  <si>
    <t>Zkouška těsnosti potrubí kanalizace vodou DN do 125</t>
  </si>
  <si>
    <t>1570896271</t>
  </si>
  <si>
    <t>X3213</t>
  </si>
  <si>
    <t>Propoj vodovodního potrubí na stávající rozvody</t>
  </si>
  <si>
    <t>53314732</t>
  </si>
  <si>
    <t>139</t>
  </si>
  <si>
    <t>722174002</t>
  </si>
  <si>
    <t>Potrubí vodovodní plastové PPR PN 16 D 20x2,8 mm</t>
  </si>
  <si>
    <t>-701861721</t>
  </si>
  <si>
    <t>722181211</t>
  </si>
  <si>
    <t>Ochrana vodovodního potrubí přilepenými termoizolačními trubicemi z PE tl do 6 mm DN do 22 mm</t>
  </si>
  <si>
    <t>-395306058</t>
  </si>
  <si>
    <t>141</t>
  </si>
  <si>
    <t>722290234</t>
  </si>
  <si>
    <t>Proplach a dezinfekce vodovodního potrubí DN do 80</t>
  </si>
  <si>
    <t>1310004028</t>
  </si>
  <si>
    <t>722290246</t>
  </si>
  <si>
    <t>Zkouška těsnosti vodovodního potrubí plastového DN do 40</t>
  </si>
  <si>
    <t>-447521495</t>
  </si>
  <si>
    <t>143</t>
  </si>
  <si>
    <t>X3210</t>
  </si>
  <si>
    <t>Drobný pomocný materiál, šroubení, kohouty, armatury,pásky, sponky, přípojky</t>
  </si>
  <si>
    <t>264</t>
  </si>
  <si>
    <t>X3215</t>
  </si>
  <si>
    <t>D+M průtokový ohřívač vč.přopojení - technické parametry dle PD</t>
  </si>
  <si>
    <t>-1478656487</t>
  </si>
  <si>
    <t>145</t>
  </si>
  <si>
    <t>X3214</t>
  </si>
  <si>
    <t xml:space="preserve">Přípomocné práce, zednické práce, začištění </t>
  </si>
  <si>
    <t>976738776</t>
  </si>
  <si>
    <t>725291511</t>
  </si>
  <si>
    <t>Doplňky zařízení koupelen a záchodů plastové dávkovač tekutého mýdla na 350 ml</t>
  </si>
  <si>
    <t>266</t>
  </si>
  <si>
    <t>147</t>
  </si>
  <si>
    <t>725211621</t>
  </si>
  <si>
    <t>Umyvadlo keramické bílé šířky 500 mm se sloupem na sifon připevněné na stěnu šrouby</t>
  </si>
  <si>
    <t>268</t>
  </si>
  <si>
    <t>725813111</t>
  </si>
  <si>
    <t>Ventil rohový bez připojovací trubičky nebo flexi hadičky G 1/2"</t>
  </si>
  <si>
    <t>270</t>
  </si>
  <si>
    <t>149</t>
  </si>
  <si>
    <t>725822611</t>
  </si>
  <si>
    <t>Baterie umyvadlová stojánková páková bez výpusti</t>
  </si>
  <si>
    <t>272</t>
  </si>
  <si>
    <t>725841312</t>
  </si>
  <si>
    <t>Baterie sprchová nástěnná páková</t>
  </si>
  <si>
    <t>-1770623450</t>
  </si>
  <si>
    <t>151</t>
  </si>
  <si>
    <t>725800937R</t>
  </si>
  <si>
    <t>Ruční sprcha s hadicí</t>
  </si>
  <si>
    <t>276</t>
  </si>
  <si>
    <t>721212113</t>
  </si>
  <si>
    <t>Odtokový sprchový žlab délky 900 mm s krycím roštem a zápachovou uzávěrkou</t>
  </si>
  <si>
    <t>278</t>
  </si>
  <si>
    <t>153</t>
  </si>
  <si>
    <t>725245123R</t>
  </si>
  <si>
    <t>Zástěna sprchová dvoukřídlá do výšky 2000 mm a šířky 1300 mm</t>
  </si>
  <si>
    <t>280</t>
  </si>
  <si>
    <t>730</t>
  </si>
  <si>
    <t>Ústřední vytápění</t>
  </si>
  <si>
    <t>X73001</t>
  </si>
  <si>
    <t>Provedení výměny stávajících litinových otopných těles v místnostech č. 105-108 za nová desková s integrovaným regulačním ventilem, termostatickou hlavicí vč. úpravy napojení a likvidace stávajících - D+M</t>
  </si>
  <si>
    <t>282</t>
  </si>
  <si>
    <t>dmt litin těles</t>
  </si>
  <si>
    <t>nová ocelová desková tělesa - 700x2300x100mm, barva bílá, výkon min.3900W</t>
  </si>
  <si>
    <t>155</t>
  </si>
  <si>
    <t>X73002</t>
  </si>
  <si>
    <t>Tlaková a topná zkouška.</t>
  </si>
  <si>
    <t>1299839148</t>
  </si>
  <si>
    <t>761</t>
  </si>
  <si>
    <t>Konstrukce sklobetonové</t>
  </si>
  <si>
    <t>761611113</t>
  </si>
  <si>
    <t>Okno zděné ze skleněných tvárnic 190x190x80 mm bezbarvých lesklých dezén vlna</t>
  </si>
  <si>
    <t>284</t>
  </si>
  <si>
    <t>4,8*1,2</t>
  </si>
  <si>
    <t>763</t>
  </si>
  <si>
    <t>Konstrukce montované</t>
  </si>
  <si>
    <t>157</t>
  </si>
  <si>
    <t>763131551</t>
  </si>
  <si>
    <t>SDK podhled deska 1xH2 12,5 bez izolace jednovrstvá spodní kce profil CD+UD</t>
  </si>
  <si>
    <t>286</t>
  </si>
  <si>
    <t>m.č. 102</t>
  </si>
  <si>
    <t>4,46</t>
  </si>
  <si>
    <t>763231001R</t>
  </si>
  <si>
    <t xml:space="preserve">Akustický podhled z perforovaného sádrokartonu s čtvercovým děrováním, dvouvrstvá spodní kce profil CD+UD s vloženou akustickou izolací tl. 50mm, odsazené 200mm od stropu  / -podrobná technická specifikace viz. PD</t>
  </si>
  <si>
    <t>288</t>
  </si>
  <si>
    <t>66,31</t>
  </si>
  <si>
    <t>159</t>
  </si>
  <si>
    <t>763231202R</t>
  </si>
  <si>
    <t xml:space="preserve">Akustický obklad stěn z perforovaného sádrokartonu s čtvercovým děrováním, kce profil CD+UW s vloženou akustickou izolací tl. 50mm, odsazené od stěny 60mm  / -podrobná technická specifikace viz. PD</t>
  </si>
  <si>
    <t>290</t>
  </si>
  <si>
    <t>4,8</t>
  </si>
  <si>
    <t>763231203R</t>
  </si>
  <si>
    <t xml:space="preserve">Akustický obklad stěn z perforovaného sádrokartonu s čtvercovým děrováním, kce profil CD+UW s vloženou akustickou izolací tl. 50mm, odsazené od stěny 50mm   / -podrobná technická specifikace viz. PD</t>
  </si>
  <si>
    <t>292</t>
  </si>
  <si>
    <t>5,3</t>
  </si>
  <si>
    <t>2,7</t>
  </si>
  <si>
    <t>161</t>
  </si>
  <si>
    <t>763131714</t>
  </si>
  <si>
    <t>SDK podhled základní penetrační nátěr</t>
  </si>
  <si>
    <t>294</t>
  </si>
  <si>
    <t>4,46+20,3+80,49</t>
  </si>
  <si>
    <t>763164552R</t>
  </si>
  <si>
    <t>SDK obklad žb trámu, vč. nosné konstrukce, lišt, napojení na stávající konstrukce, desky 1xA 12,5 svislá i vodorovná plocha</t>
  </si>
  <si>
    <t>296</t>
  </si>
  <si>
    <t>(8,8+9,05)*0,5+(12,05+4,2)*0,7</t>
  </si>
  <si>
    <t>163</t>
  </si>
  <si>
    <t>763131511</t>
  </si>
  <si>
    <t>SDK podhled deska 1xA 12,5 bez izolace jednovrstvá spodní kce profil CD+UD</t>
  </si>
  <si>
    <t>298</t>
  </si>
  <si>
    <t>mč 101,103,104,106</t>
  </si>
  <si>
    <t>52,21+3,26+1,97+23,05</t>
  </si>
  <si>
    <t>998763402</t>
  </si>
  <si>
    <t>Přesun hmot procentní pro konstrukce montované z desek v objektech v přes 6 do 12 m</t>
  </si>
  <si>
    <t>300</t>
  </si>
  <si>
    <t>766</t>
  </si>
  <si>
    <t>Konstrukce truhlářské</t>
  </si>
  <si>
    <t>165</t>
  </si>
  <si>
    <t>766660001</t>
  </si>
  <si>
    <t>Montáž dveřních křídel otvíravých jednokřídlových š do 0,8 m do ocelové zárubně</t>
  </si>
  <si>
    <t>302</t>
  </si>
  <si>
    <t>611612222</t>
  </si>
  <si>
    <t>Dveře vnitřní hladké plné 1křídlové 70x197 vč. kování, prahu, barva bílá</t>
  </si>
  <si>
    <t>304</t>
  </si>
  <si>
    <t>167</t>
  </si>
  <si>
    <t>766660002</t>
  </si>
  <si>
    <t>Montáž dveřních křídel otvíravých jednokřídlových š přes 0,8 m do ocelové zárubně</t>
  </si>
  <si>
    <t>306</t>
  </si>
  <si>
    <t>611602223</t>
  </si>
  <si>
    <t>Dveře vnitřní hladké plné 1křídlové 90x197 vč. kování, prahu, barva bílá</t>
  </si>
  <si>
    <t>308</t>
  </si>
  <si>
    <t>169</t>
  </si>
  <si>
    <t>611603223</t>
  </si>
  <si>
    <t>Dveře vnitřní hladké plné 1křídlové 80x197 vč. kování, prahu, barva bílá</t>
  </si>
  <si>
    <t>310</t>
  </si>
  <si>
    <t>611602221</t>
  </si>
  <si>
    <t>312</t>
  </si>
  <si>
    <t>171</t>
  </si>
  <si>
    <t>766660011</t>
  </si>
  <si>
    <t>Montáž dveřních křídel otvíravých dvoukřídlových š do 1,45 m do ocelové zárubně</t>
  </si>
  <si>
    <t>314</t>
  </si>
  <si>
    <t>611602224</t>
  </si>
  <si>
    <t>Dveře vnitřní hladké plné 2křídlové 145x197 vč. kování, prahu, barva bílá</t>
  </si>
  <si>
    <t>316</t>
  </si>
  <si>
    <t>173</t>
  </si>
  <si>
    <t>766694113</t>
  </si>
  <si>
    <t>Montáž parapetních desek dřevěných nebo plastových š do 30 cm dl přes 1,6 do 2,6 m</t>
  </si>
  <si>
    <t>318</t>
  </si>
  <si>
    <t>60794103</t>
  </si>
  <si>
    <t>parapet dřevotřískový vnitřní povrch laminátový š 300mm</t>
  </si>
  <si>
    <t>320</t>
  </si>
  <si>
    <t>(2,35*3+2,15*4)*1,1</t>
  </si>
  <si>
    <t>175</t>
  </si>
  <si>
    <t>X94</t>
  </si>
  <si>
    <t>D+M dřevěných prosklených vnitřních dveří 2400x2000mm, vč. kování - 3křídlé</t>
  </si>
  <si>
    <t>322</t>
  </si>
  <si>
    <t>998766202</t>
  </si>
  <si>
    <t>Přesun hmot procentní pro kce truhlářské v objektech v přes 6 do 12 m</t>
  </si>
  <si>
    <t>324</t>
  </si>
  <si>
    <t>771</t>
  </si>
  <si>
    <t>Podlahy z dlaždic</t>
  </si>
  <si>
    <t>177</t>
  </si>
  <si>
    <t>771121011</t>
  </si>
  <si>
    <t>Nátěr penetrační na podlahu</t>
  </si>
  <si>
    <t>326</t>
  </si>
  <si>
    <t>m.č. 102-104;</t>
  </si>
  <si>
    <t>m.č. 106, 108;</t>
  </si>
  <si>
    <t>23,05+48,24</t>
  </si>
  <si>
    <t>m.č. 101;</t>
  </si>
  <si>
    <t>771574476</t>
  </si>
  <si>
    <t>Montáž podlah keramických pro mechanické zatížení lepených cementovým flexibilním lepidlem přes 9 do 12 ks/m2</t>
  </si>
  <si>
    <t>390913940</t>
  </si>
  <si>
    <t>m.č. 102-104</t>
  </si>
  <si>
    <t>m.č. 106, 108</t>
  </si>
  <si>
    <t>m.č. 101</t>
  </si>
  <si>
    <t>179</t>
  </si>
  <si>
    <t>771474112</t>
  </si>
  <si>
    <t>Montáž soklů z dlaždic keramických rovných lepených cementovým flexibilním lepidlem v přes 65 do 90 mm</t>
  </si>
  <si>
    <t>330</t>
  </si>
  <si>
    <t>1,57*2+1,6*2+1,165*2+1,3*2+4,2*2+5,5*2+5,35*2+8,8*2+12,75*2+7,2*2</t>
  </si>
  <si>
    <t>59761265</t>
  </si>
  <si>
    <t>dlažba keramická slinutá mrazuvzdorná R10/B povrch hladký/matný tl přes 10 do 15mm přes 9 do 12ks/m2</t>
  </si>
  <si>
    <t>-834029507</t>
  </si>
  <si>
    <t>(133,19)*1,2</t>
  </si>
  <si>
    <t>(98,87)*0,15*1,2</t>
  </si>
  <si>
    <t>181</t>
  </si>
  <si>
    <t>771591112</t>
  </si>
  <si>
    <t>Izolace pod dlažbu nátěrem nebo stěrkou ve dvou vrstvách</t>
  </si>
  <si>
    <t>-799175680</t>
  </si>
  <si>
    <t>771591241</t>
  </si>
  <si>
    <t>Izolace těsnícími pásy vnitřní kout</t>
  </si>
  <si>
    <t>146840653</t>
  </si>
  <si>
    <t>183</t>
  </si>
  <si>
    <t>771591264</t>
  </si>
  <si>
    <t>Izolace těsnícími pásy mezi podlahou a stěnou</t>
  </si>
  <si>
    <t>-646474825</t>
  </si>
  <si>
    <t>2*(1,6+2,465)</t>
  </si>
  <si>
    <t>998771202</t>
  </si>
  <si>
    <t>Přesun hmot procentní pro podlahy z dlaždic v objektech v přes 6 do 12 m</t>
  </si>
  <si>
    <t>336</t>
  </si>
  <si>
    <t>773</t>
  </si>
  <si>
    <t>Podlahy z litého teraca</t>
  </si>
  <si>
    <t>185</t>
  </si>
  <si>
    <t>773200940R1</t>
  </si>
  <si>
    <t>Renovace teraco schodů vč. napuštění(fluatace)</t>
  </si>
  <si>
    <t>338</t>
  </si>
  <si>
    <t>(12+11)*1,5</t>
  </si>
  <si>
    <t>776</t>
  </si>
  <si>
    <t>Podlahy povlakové</t>
  </si>
  <si>
    <t>771151012</t>
  </si>
  <si>
    <t>Samonivelační stěrka podlah pevnosti 20 MPa tl přes 3 do 5 mm</t>
  </si>
  <si>
    <t>340</t>
  </si>
  <si>
    <t>187</t>
  </si>
  <si>
    <t>771151016</t>
  </si>
  <si>
    <t>Samonivelační stěrka podlah pevnosti 20 MPa tl přes 12 do 15 mm</t>
  </si>
  <si>
    <t>342</t>
  </si>
  <si>
    <t>X77603</t>
  </si>
  <si>
    <t>Lišta PVC s lepením</t>
  </si>
  <si>
    <t>344</t>
  </si>
  <si>
    <t>5,5*2+12,05*2+9,05*2+5,35*2</t>
  </si>
  <si>
    <t>189</t>
  </si>
  <si>
    <t>X77601</t>
  </si>
  <si>
    <t>Penetrace, pokládka z čtverců</t>
  </si>
  <si>
    <t>346</t>
  </si>
  <si>
    <t>X77604</t>
  </si>
  <si>
    <t>Přechodová lišta vč. montáže</t>
  </si>
  <si>
    <t>348</t>
  </si>
  <si>
    <t>191</t>
  </si>
  <si>
    <t>X77602</t>
  </si>
  <si>
    <t>PVC zátěžové čtverce 60,8*60,8 tl. 1,7mm</t>
  </si>
  <si>
    <t>350</t>
  </si>
  <si>
    <t>118,2*1,1</t>
  </si>
  <si>
    <t>998776202</t>
  </si>
  <si>
    <t>Přesun hmot procentní pro podlahy povlakové v objektech v přes 6 do 12 m</t>
  </si>
  <si>
    <t>352</t>
  </si>
  <si>
    <t>781</t>
  </si>
  <si>
    <t>Obklady keramické</t>
  </si>
  <si>
    <t>193</t>
  </si>
  <si>
    <t>781472214</t>
  </si>
  <si>
    <t>Montáž obkladů keramických hladkých lepených cementovým flexibilním lepidlem přes 4 do 6 ks/m2</t>
  </si>
  <si>
    <t>354</t>
  </si>
  <si>
    <t>1,4*1,6+3*1,6+2*1,6</t>
  </si>
  <si>
    <t>(2,465*2+1,6*2)*2,2</t>
  </si>
  <si>
    <t>59761707</t>
  </si>
  <si>
    <t>obklad keramický nemrazuvzdorný povrch hladký/lesklý tl do 10mm přes 4 do 6ks/m2</t>
  </si>
  <si>
    <t>-736250495</t>
  </si>
  <si>
    <t>(1,4*1,6+3*1,6+2*1,6)*1,15</t>
  </si>
  <si>
    <t>(2,465*2+1,6*2)*2,2*1,15</t>
  </si>
  <si>
    <t>195</t>
  </si>
  <si>
    <t>781492251</t>
  </si>
  <si>
    <t>Montáž profilů ukončovacích lepených flexibilním cementovým lepidlem</t>
  </si>
  <si>
    <t>1617238975</t>
  </si>
  <si>
    <t>(1,4+1,6+3+1,6+2+1,6)*2</t>
  </si>
  <si>
    <t>(2,465+2+1,6+2+4,9+2,2)</t>
  </si>
  <si>
    <t>28342003</t>
  </si>
  <si>
    <t>lišta ukončovací z PVC 10mm</t>
  </si>
  <si>
    <t>-67268599</t>
  </si>
  <si>
    <t>37,565*1,1</t>
  </si>
  <si>
    <t>41,3215*1,05 'Přepočtené koeficientem množství</t>
  </si>
  <si>
    <t>197</t>
  </si>
  <si>
    <t>781472292</t>
  </si>
  <si>
    <t>Příplatek k montáži obkladů keramických lepených cementovým flexibilním lepidlem za omezený prostor</t>
  </si>
  <si>
    <t>-1032065296</t>
  </si>
  <si>
    <t>28,126</t>
  </si>
  <si>
    <t>781131112</t>
  </si>
  <si>
    <t>Izolace pod obklad nátěrem nebo stěrkou ve dvou vrstvách</t>
  </si>
  <si>
    <t>-1506303557</t>
  </si>
  <si>
    <t>1*1,3+3,3*2,2</t>
  </si>
  <si>
    <t>199</t>
  </si>
  <si>
    <t>781131232</t>
  </si>
  <si>
    <t>Izolace pod obklad těsnícími pásy pro styčné nebo dilatační spáry</t>
  </si>
  <si>
    <t>-1427034715</t>
  </si>
  <si>
    <t>2*2,2</t>
  </si>
  <si>
    <t>781131241</t>
  </si>
  <si>
    <t>Izolace pod obklad těsnícími pásy vnitřní kout</t>
  </si>
  <si>
    <t>395272625</t>
  </si>
  <si>
    <t>201</t>
  </si>
  <si>
    <t>781131264</t>
  </si>
  <si>
    <t>Izolace pod obklad těsnícími pásy mezi podlahou a stěnou</t>
  </si>
  <si>
    <t>-354585119</t>
  </si>
  <si>
    <t>2*(1,3+1)</t>
  </si>
  <si>
    <t>998781202</t>
  </si>
  <si>
    <t>Přesun hmot procentní pro obklady keramické v objektech v přes 6 do 12 m</t>
  </si>
  <si>
    <t>364</t>
  </si>
  <si>
    <t>783</t>
  </si>
  <si>
    <t>Nátěry</t>
  </si>
  <si>
    <t>203</t>
  </si>
  <si>
    <t>783606864</t>
  </si>
  <si>
    <t>Odstranění nátěrů z potrubí DN do 50 mm okartáčováním</t>
  </si>
  <si>
    <t>366</t>
  </si>
  <si>
    <t>783614551</t>
  </si>
  <si>
    <t>Základní jednonásobný syntetický nátěr potrubí DN do 50 mm</t>
  </si>
  <si>
    <t>368</t>
  </si>
  <si>
    <t>205</t>
  </si>
  <si>
    <t>783617601</t>
  </si>
  <si>
    <t>Krycí jednonásobný syntetický nátěr potrubí DN do 50 mm</t>
  </si>
  <si>
    <t>370</t>
  </si>
  <si>
    <t>2x;</t>
  </si>
  <si>
    <t>54*2</t>
  </si>
  <si>
    <t>783314101</t>
  </si>
  <si>
    <t>Základní jednonásobný syntetický nátěr zámečnických konstrukcí</t>
  </si>
  <si>
    <t>372</t>
  </si>
  <si>
    <t>(4,9*5+4,8+4,6+5,4)*0,4</t>
  </si>
  <si>
    <t>207</t>
  </si>
  <si>
    <t>783317101</t>
  </si>
  <si>
    <t>Krycí jednonásobný syntetický standardní nátěr zámečnických konstrukcí</t>
  </si>
  <si>
    <t>374</t>
  </si>
  <si>
    <t xml:space="preserve">2x; </t>
  </si>
  <si>
    <t>(4,9*5+4,8+4,6+5,4)*0,4*2</t>
  </si>
  <si>
    <t>784</t>
  </si>
  <si>
    <t>Malby</t>
  </si>
  <si>
    <t>784121001</t>
  </si>
  <si>
    <t>Oškrabání malby v místnostech v do 3,80 m</t>
  </si>
  <si>
    <t>376</t>
  </si>
  <si>
    <t>(12,05*2+5,5*2+4,2*2+5,5*2+12,75*2+4,8*2)*3,38</t>
  </si>
  <si>
    <t>v místnostech dotčených opravou</t>
  </si>
  <si>
    <t>209</t>
  </si>
  <si>
    <t>784121011</t>
  </si>
  <si>
    <t>Rozmývání podkladu po oškrabání malby v místnostech v do 3,80 m</t>
  </si>
  <si>
    <t>378</t>
  </si>
  <si>
    <t>784181121</t>
  </si>
  <si>
    <t>Hloubková jednonásobná bezbarvá penetrace podkladu v místnostech v do 3,80 m</t>
  </si>
  <si>
    <t>382</t>
  </si>
  <si>
    <t>211</t>
  </si>
  <si>
    <t>784211111</t>
  </si>
  <si>
    <t>Dvojnásobné bílé malby ze směsí za mokra velmi dobře oděruvzdorných v místnostech v do 3,80 m</t>
  </si>
  <si>
    <t>380</t>
  </si>
  <si>
    <t xml:space="preserve">nové omítky; </t>
  </si>
  <si>
    <t>v místnostech dotčených opravou;</t>
  </si>
  <si>
    <t xml:space="preserve">opravované omítky; </t>
  </si>
  <si>
    <t xml:space="preserve">SDK; </t>
  </si>
  <si>
    <t>SO_02 - Provedení učebny výpočetní techniky m.č. 218</t>
  </si>
  <si>
    <t>2*2,35*2,1</t>
  </si>
  <si>
    <t>612131121</t>
  </si>
  <si>
    <t>Penetrační disperzní nátěr vnitřních stěn nanášený ručně</t>
  </si>
  <si>
    <t>(6,6+6)*2*3,6</t>
  </si>
  <si>
    <t xml:space="preserve">-otvory; </t>
  </si>
  <si>
    <t>-(2*2,35*2,1+0,9*2)</t>
  </si>
  <si>
    <t xml:space="preserve">ostění; </t>
  </si>
  <si>
    <t>2*(2*2,1+2,35)*0,4</t>
  </si>
  <si>
    <t>611131121</t>
  </si>
  <si>
    <t>Penetrační disperzní nátěr vnitřních stropů nanášený ručně</t>
  </si>
  <si>
    <t>39,33</t>
  </si>
  <si>
    <t>612135011</t>
  </si>
  <si>
    <t>Vyrovnání podkladu vnitřních stěn tmelem tl do 2 mm</t>
  </si>
  <si>
    <t>-otvory;</t>
  </si>
  <si>
    <t>612135095</t>
  </si>
  <si>
    <t>Příplatek k vyrovnání vnitřních stěn tmelem za každý dalších 1 mm tloušťky</t>
  </si>
  <si>
    <t>2mm;</t>
  </si>
  <si>
    <t>2*84,29</t>
  </si>
  <si>
    <t>611135011</t>
  </si>
  <si>
    <t>Vyrovnání podkladu vnitřních stropů tmelem tl do 2 mm</t>
  </si>
  <si>
    <t>611135095</t>
  </si>
  <si>
    <t>Příplatek k vyrovnání vnitřních stropů tmelem za každý dalších 1 mm tloušťky</t>
  </si>
  <si>
    <t xml:space="preserve">2mm; </t>
  </si>
  <si>
    <t>2*39,33</t>
  </si>
  <si>
    <t>612325417</t>
  </si>
  <si>
    <t>Oprava vnitřní vápenocementové hladké omítky tl do 20 mm stěn v rozsahu plochy přes 10 do 30 % s celoplošným přeštukováním tl do 3 mm</t>
  </si>
  <si>
    <t>611325417</t>
  </si>
  <si>
    <t>Oprava vnitřní vápenocementové hladké omítky tl do 20 mm stropů v rozsahu plochy přes 10 do 30 % s celoplošným přeštukováním tl do 3 mm</t>
  </si>
  <si>
    <t>X19</t>
  </si>
  <si>
    <t>Vystěhování vnitřního vybavení učebny, vč. uskladnění v budově školy</t>
  </si>
  <si>
    <t>974001012</t>
  </si>
  <si>
    <t>974001011</t>
  </si>
  <si>
    <t>(0,6+0,8)*1,4</t>
  </si>
  <si>
    <t>978013141</t>
  </si>
  <si>
    <t>Otlučení (osekání) vnitřní vápenné nebo vápenocementové omítky stěn v rozsahu přes 10 do 30 %</t>
  </si>
  <si>
    <t>978011141</t>
  </si>
  <si>
    <t>Otlučení (osekání) vnitřní vápenné nebo vápenocementové omítky stropů v rozsahu přes 10 do 30 %</t>
  </si>
  <si>
    <t>stávající 2 vrstvy;</t>
  </si>
  <si>
    <t>775511820</t>
  </si>
  <si>
    <t>Demontáž podlah vlysových lepených bez lišt do suti</t>
  </si>
  <si>
    <t>977343212r</t>
  </si>
  <si>
    <t>Frézování drážek v podlahách z betonu do 50x100 mm</t>
  </si>
  <si>
    <t>6,6</t>
  </si>
  <si>
    <t>X748002</t>
  </si>
  <si>
    <t>Realizační dokumentace</t>
  </si>
  <si>
    <t>X748004</t>
  </si>
  <si>
    <t>Drobný pomocný materiál</t>
  </si>
  <si>
    <t>X748001</t>
  </si>
  <si>
    <t xml:space="preserve">Svítidlo LED,  přisazené, 350 mA, 4000K, 57W - D+M</t>
  </si>
  <si>
    <t>X748008</t>
  </si>
  <si>
    <t>Stropní ventilátor s ovládáním na stěnu, pr.1500mm, bílá barva (referenční výrobek např. Westinghouse Industrial) - D+M</t>
  </si>
  <si>
    <t>X748006</t>
  </si>
  <si>
    <t>Úprava elektroinstalace zásuvkové a světelné rozvody, kabelové kanály, kompletace zásuvek a vypínačů / zapojení stropních ventilátorů - D+M</t>
  </si>
  <si>
    <t>referenční počty prvků:</t>
  </si>
  <si>
    <t>1x vypínač vč. krabice</t>
  </si>
  <si>
    <t>5x dvojzásuvka vč. krabice</t>
  </si>
  <si>
    <t>kanál 130x65mm vč. tvarovek 20m</t>
  </si>
  <si>
    <t>8x datová dvojzásuvka vč. krabice a rámečku pro kanál</t>
  </si>
  <si>
    <t>18x zásuvka vč. krabice a rámečku pro kanál</t>
  </si>
  <si>
    <t>kabel CYKY 3x1,5 80m</t>
  </si>
  <si>
    <t>kabel CYKY 3x2,5 130m</t>
  </si>
  <si>
    <t>podružný a spojovací materiál vč. potřebných lišt</t>
  </si>
  <si>
    <t>X748007</t>
  </si>
  <si>
    <t>Úprava elektroinstalace podružný rozváděč vč. svodičů přepětí - D+M</t>
  </si>
  <si>
    <t>X748005</t>
  </si>
  <si>
    <t>Stavební přípomoce při elektroinstalacích vč. zazdívacích prací</t>
  </si>
  <si>
    <t>odvoz na skládku dalších 24km;</t>
  </si>
  <si>
    <t>2,182*24</t>
  </si>
  <si>
    <t>X77613</t>
  </si>
  <si>
    <t>Soklová lišta SLK50 s montáží</t>
  </si>
  <si>
    <t>(6+6,6)*2+2*0,4*2-0,9</t>
  </si>
  <si>
    <t>X77611</t>
  </si>
  <si>
    <t>Penetrace, pokládka vinylové podlahy</t>
  </si>
  <si>
    <t>X77612</t>
  </si>
  <si>
    <t>Vinylové dílce ECO55</t>
  </si>
  <si>
    <t>39,33*1,1</t>
  </si>
  <si>
    <t>-1436309463</t>
  </si>
  <si>
    <t>-1041758093</t>
  </si>
  <si>
    <t>(0,6+0,8)+2*1,4</t>
  </si>
  <si>
    <t>-148813132</t>
  </si>
  <si>
    <t>4,2*1,1</t>
  </si>
  <si>
    <t>4,62*1,05 'Přepočtené koeficientem množství</t>
  </si>
  <si>
    <t>783606814</t>
  </si>
  <si>
    <t>Odstranění nátěrů z článkových otopných těles okartáčováním</t>
  </si>
  <si>
    <t>2*0,25*0,8*25*2</t>
  </si>
  <si>
    <t>783614111</t>
  </si>
  <si>
    <t>Základní jednonásobný syntetický nátěr článkových otopných těles</t>
  </si>
  <si>
    <t>783617111</t>
  </si>
  <si>
    <t>Krycí jednonásobný syntetický nátěr článkových otopných těles</t>
  </si>
  <si>
    <t xml:space="preserve">zárubně; </t>
  </si>
  <si>
    <t>(4,9*1)*0,4</t>
  </si>
  <si>
    <t xml:space="preserve">zárubně 2x; </t>
  </si>
  <si>
    <t>(4,9*1)*0,4*2</t>
  </si>
  <si>
    <t>783114101</t>
  </si>
  <si>
    <t>Základní jednonásobný syntetický nátěr truhlářských konstrukcí</t>
  </si>
  <si>
    <t xml:space="preserve">dveře; </t>
  </si>
  <si>
    <t>0,9*2*2</t>
  </si>
  <si>
    <t>783117101</t>
  </si>
  <si>
    <t>Krycí jednonásobný syntetický nátěr truhlářských konstrukcí</t>
  </si>
  <si>
    <t>dveře 2x;</t>
  </si>
  <si>
    <t>0,9*2*2*2</t>
  </si>
  <si>
    <t>stěny;</t>
  </si>
  <si>
    <t>strop;</t>
  </si>
  <si>
    <t>SO_03 - Provedení sborovny vč. zázemí m.č. 126,127,130,131,132</t>
  </si>
  <si>
    <t>762 - Konstrukce tesařské</t>
  </si>
  <si>
    <t>349231821</t>
  </si>
  <si>
    <t>Přizdívka ostění s ozubem z cihel tl přes 150 do 300 mm</t>
  </si>
  <si>
    <t>2*2*0,3</t>
  </si>
  <si>
    <t xml:space="preserve">otvory; </t>
  </si>
  <si>
    <t>(2*2,35*2,1+2*1,9+2*0,5*0,75+1*3)</t>
  </si>
  <si>
    <t>(4,9*2+2,95+6,2*2+5,8*2+3*2+2,95*2+1,15*2+0,9*2+1,15*2+0,9*2)*3,7</t>
  </si>
  <si>
    <t>-(2*2,35*2,1+2*1,9+2*0,5*0,75+1*3)-(2*0,6*2*2+2*0,8*3+2*0,9*3)</t>
  </si>
  <si>
    <t>ostění;</t>
  </si>
  <si>
    <t>2*(2*2,1+2,35)*0,4+1*(2*1,9+2)*0,4+2*(2*0,75+0,5)*0,4+(2*3+0,1)*0,4</t>
  </si>
  <si>
    <t>14,46+36,32+6,35+1,04+1,04</t>
  </si>
  <si>
    <t>189,525</t>
  </si>
  <si>
    <t>2*189,525</t>
  </si>
  <si>
    <t>59,21</t>
  </si>
  <si>
    <t>2*59,21</t>
  </si>
  <si>
    <t xml:space="preserve">m.č. 103, 106-108; </t>
  </si>
  <si>
    <t>14,46+6,35+1,04+1,04</t>
  </si>
  <si>
    <t>X191</t>
  </si>
  <si>
    <t>3*1,45+2*1,35</t>
  </si>
  <si>
    <t>3*0,6+0,6*1,95</t>
  </si>
  <si>
    <t>(1,15+0,9+1,15)*1,2</t>
  </si>
  <si>
    <t>965081611</t>
  </si>
  <si>
    <t>Odsekání soklíků rovných</t>
  </si>
  <si>
    <t>2*4,9+2,95+2,95*2+3*2+1,15*2+0,9+1,15*2+0,9</t>
  </si>
  <si>
    <t>6,35+1,04+1,04</t>
  </si>
  <si>
    <t xml:space="preserve">mč 104; </t>
  </si>
  <si>
    <t>36,32</t>
  </si>
  <si>
    <t>974001021</t>
  </si>
  <si>
    <t>974001004</t>
  </si>
  <si>
    <t>Demontáž stávajících zařizovacích předmětů, vč. likvidace</t>
  </si>
  <si>
    <t>974001022</t>
  </si>
  <si>
    <t>974001023</t>
  </si>
  <si>
    <t>0,8*2+0,9*2+2*0,6*2</t>
  </si>
  <si>
    <t>X748102</t>
  </si>
  <si>
    <t>X748104</t>
  </si>
  <si>
    <t>X748101</t>
  </si>
  <si>
    <t>X748111</t>
  </si>
  <si>
    <t>X748911</t>
  </si>
  <si>
    <t>-1035978435</t>
  </si>
  <si>
    <t>X748106</t>
  </si>
  <si>
    <t>Úprava elektroinstalace zásuvkové a světelné rozvody, kompletace zásuvek a vypínačů - D+M</t>
  </si>
  <si>
    <t>X748107</t>
  </si>
  <si>
    <t>Úprava elektroinstalace podružný rozváděč bez svodičů přepětí - D+M</t>
  </si>
  <si>
    <t>X748105</t>
  </si>
  <si>
    <t>8,126*24</t>
  </si>
  <si>
    <t>X32102</t>
  </si>
  <si>
    <t xml:space="preserve">Úprava rozvodu kanalizace a vodovodu pro osazení nových zařizovacích předmětů  vč. napojení na stávající rozvody, armatur/potrubí - podrobně viz PD - D+M</t>
  </si>
  <si>
    <t>691467440</t>
  </si>
  <si>
    <t>1130438658</t>
  </si>
  <si>
    <t>-1377352449</t>
  </si>
  <si>
    <t>725211705</t>
  </si>
  <si>
    <t>Umývátko keramické bílé rohové šířky 450 mm připevněné na stěnu šrouby</t>
  </si>
  <si>
    <t>1544208961</t>
  </si>
  <si>
    <t>725112171</t>
  </si>
  <si>
    <t>Kombi klozet s hlubokým splachováním odpad vodorovný</t>
  </si>
  <si>
    <t>833297947</t>
  </si>
  <si>
    <t>X73011</t>
  </si>
  <si>
    <t>Provedení úpravy rozvodu UT, vč. výměny otopných těles, napojení na stávající rozvody a zednického začištění podrobně viz PD - D+M</t>
  </si>
  <si>
    <t xml:space="preserve">dmt litin těles </t>
  </si>
  <si>
    <t>nová ocelová desková tělesa - 700x2000x66mm, barva bílá, výkon min.2300W</t>
  </si>
  <si>
    <t>762</t>
  </si>
  <si>
    <t>Konstrukce tesařské</t>
  </si>
  <si>
    <t>762512245</t>
  </si>
  <si>
    <t>Montáž podlahové kce podkladové z desek dřevotřískových nebo cementotřískových šroubovaných na dřevo</t>
  </si>
  <si>
    <t xml:space="preserve">m.č.127 - 2x; </t>
  </si>
  <si>
    <t>36,32*2</t>
  </si>
  <si>
    <t>60726282</t>
  </si>
  <si>
    <t>deska dřevoštěpková OSB 3 P+D broušená tl 15mm</t>
  </si>
  <si>
    <t>72,64*1,15</t>
  </si>
  <si>
    <t>611613222</t>
  </si>
  <si>
    <t>Dveře vnitřní hladké plné 1křídlové 60x197 vč. kování, prahu, barva bílá</t>
  </si>
  <si>
    <t>766682111</t>
  </si>
  <si>
    <t>Montáž zárubní obložkových pro dveře jednokřídlové tl stěny do 170 mm</t>
  </si>
  <si>
    <t>61182302</t>
  </si>
  <si>
    <t>zárubeň jednokřídlá obložková s fóliovým povrchem tl stěny 160-250mm rozměru 600-1100/1970, 2100mm</t>
  </si>
  <si>
    <t>766682112</t>
  </si>
  <si>
    <t>Montáž zárubní obložkových pro dveře jednokřídlové tl stěny přes 170 do 350 mm</t>
  </si>
  <si>
    <t>61182303</t>
  </si>
  <si>
    <t>zárubeň jednokřídlá obložková s fóliovým povrchem tl stěny 260-350mm rozměru 600-1100/1970, 2100mm</t>
  </si>
  <si>
    <t>7668101</t>
  </si>
  <si>
    <t xml:space="preserve">D+M kuchyňské linky dl.3,45m - 6xdolní a 2x horní skříňka, pracovní deska  s nerez. dřezem a baterií</t>
  </si>
  <si>
    <t>7668102</t>
  </si>
  <si>
    <t>D+M vestavné skříně s otev. dveřmi 200x60x175cm, vč. polic</t>
  </si>
  <si>
    <t xml:space="preserve">m.č. 126, 130-132; </t>
  </si>
  <si>
    <t>771574414</t>
  </si>
  <si>
    <t>Montáž podlah keramických hladkých lepených cementovým flexibilním lepidlem přes 4 do 6 ks/m2</t>
  </si>
  <si>
    <t xml:space="preserve">m.č. 127, 130-132; </t>
  </si>
  <si>
    <t>4,9*2+2,95+3*2+2,95*2+1,15*2+0,9</t>
  </si>
  <si>
    <t>59761177</t>
  </si>
  <si>
    <t>dlažba keramická nemrazuvzdorná R9 povrch hladký/matný tl do 10mm přes 4 do 6ks/m2</t>
  </si>
  <si>
    <t>1811053073</t>
  </si>
  <si>
    <t>22,89*1,2</t>
  </si>
  <si>
    <t>27,85*0,15*1,2</t>
  </si>
  <si>
    <t>939416958</t>
  </si>
  <si>
    <t>m.č. 131</t>
  </si>
  <si>
    <t>1,04</t>
  </si>
  <si>
    <t>-2139817274</t>
  </si>
  <si>
    <t>1876569530</t>
  </si>
  <si>
    <t>2*(1,15+0,9)</t>
  </si>
  <si>
    <t>771151916</t>
  </si>
  <si>
    <t>Samonivelační stěrka s vláknem pro dřevěné podklady 2 do 3 mm</t>
  </si>
  <si>
    <t xml:space="preserve">m.č.127; </t>
  </si>
  <si>
    <t>m.č.127;</t>
  </si>
  <si>
    <t xml:space="preserve">mč 127; </t>
  </si>
  <si>
    <t>36,32*1,12</t>
  </si>
  <si>
    <t xml:space="preserve">m.č.126; </t>
  </si>
  <si>
    <t>0,6*4,9</t>
  </si>
  <si>
    <t xml:space="preserve">m.č.131; </t>
  </si>
  <si>
    <t>(1,15+0,9+1,15)*2</t>
  </si>
  <si>
    <t>-1272597081</t>
  </si>
  <si>
    <t>9,34*1,1</t>
  </si>
  <si>
    <t>1664438778</t>
  </si>
  <si>
    <t>(0,9+2*1,15)+2*2</t>
  </si>
  <si>
    <t>1964367830</t>
  </si>
  <si>
    <t>7,2*1,1</t>
  </si>
  <si>
    <t>7,92*1,05 'Přepočtené koeficientem množství</t>
  </si>
  <si>
    <t>3*(4,9*1)*0,4</t>
  </si>
  <si>
    <t xml:space="preserve"> 3*(4,9*1)*0,4*2</t>
  </si>
  <si>
    <t>2*0,9*2*2+0,8*2*2</t>
  </si>
  <si>
    <t>dveře 2x</t>
  </si>
  <si>
    <t>10,4*2</t>
  </si>
  <si>
    <t>2x</t>
  </si>
  <si>
    <t>60*2</t>
  </si>
  <si>
    <t>SO_04 - Výměna světel v učebnách a kabinetech</t>
  </si>
  <si>
    <t>740 - Silnoproud</t>
  </si>
  <si>
    <t>740</t>
  </si>
  <si>
    <t>Malá učebna - výměna svítidel - 6x svítidlo "A" LED, přisazené, 59W, 4000K+2x svítidlo u tabule "E" LED, přisazené, asymetr., 34W/ vč. podružného materiálu, pomocného lešení, likvidace stávajících svítidel - D+M</t>
  </si>
  <si>
    <t>1NP;</t>
  </si>
  <si>
    <t>m.č.120;</t>
  </si>
  <si>
    <t xml:space="preserve">2NP; </t>
  </si>
  <si>
    <t xml:space="preserve">m.č. 211 (č.dv. 206 - knihovna); </t>
  </si>
  <si>
    <t xml:space="preserve">3NP; </t>
  </si>
  <si>
    <t xml:space="preserve">m.č. 313 (č.dv. 309); </t>
  </si>
  <si>
    <t xml:space="preserve">m.č. 314 (č.dv. 310); </t>
  </si>
  <si>
    <t>Velká učebna - výměna svítidel - 9x svítidlo "A" LED, přisazené, 59W, 4000K+2x svítidlo u tabule "E" LED, přisazené, asymetr., 34W/ vč. podružného materiálu, pomocného lešení, likvidace stávajících svítidel - D+M</t>
  </si>
  <si>
    <t xml:space="preserve">m.č. 124 (č.dv. 101); </t>
  </si>
  <si>
    <t xml:space="preserve">m.č. 122 (č.dv. 103); </t>
  </si>
  <si>
    <t xml:space="preserve">m.č. 119 (č.dv. 107); </t>
  </si>
  <si>
    <t xml:space="preserve">m.č. 213 (č.dv. 204); </t>
  </si>
  <si>
    <t xml:space="preserve">m.č. 210 (č.dv. 207); </t>
  </si>
  <si>
    <t xml:space="preserve">3.NP; </t>
  </si>
  <si>
    <t xml:space="preserve">m.č. 310 (č.dv. 305); </t>
  </si>
  <si>
    <t xml:space="preserve">m.č. 311 (č.dv. 306-307); </t>
  </si>
  <si>
    <t>X748103</t>
  </si>
  <si>
    <t>Malý kabinet - výměna svítidel - 3x svítidlo "A" LED, přisazené, 59W, 4000K / vč. podružného materiálu, pomocného lešení, likvidace stávajících svítidel - D+M</t>
  </si>
  <si>
    <t>2NP</t>
  </si>
  <si>
    <t xml:space="preserve">m.č. 215 (č.dv. 202); </t>
  </si>
  <si>
    <t xml:space="preserve">m.č. 216 (č.dv. 201); </t>
  </si>
  <si>
    <t>Střední kabinet - výměna svítidel - 4x svítidlo "B" LED, přisazené, 48W, 4000K / vč. podružného materiálu, pomocného lešení, likvidace stávajících svítidel - D+M</t>
  </si>
  <si>
    <t>1395861396</t>
  </si>
  <si>
    <t>3NP</t>
  </si>
  <si>
    <t xml:space="preserve">m.č. 308 (č.dv. 303); </t>
  </si>
  <si>
    <t>Velký kabinet - výměna svítidel - 6x svítidlo "B" LED, přisazené, 48W, 4000K / vč. podružného materiálu, pomocného lešení, likvidace stávajících svítidel - D+M</t>
  </si>
  <si>
    <t>1NP</t>
  </si>
  <si>
    <t xml:space="preserve">m.č. 123 (č.dv. 102); </t>
  </si>
  <si>
    <t xml:space="preserve">m.č. 121 (č.dv. 104); </t>
  </si>
  <si>
    <t xml:space="preserve">m.č. 117 (č.dv. 108); </t>
  </si>
  <si>
    <t xml:space="preserve">m.č. 212 (č.dv. 205); </t>
  </si>
  <si>
    <t xml:space="preserve">m.č. 209 (č.dv. 208); </t>
  </si>
  <si>
    <t xml:space="preserve">m.č. 220 (č.dv. 217); </t>
  </si>
  <si>
    <t xml:space="preserve">m.č. 306 ; </t>
  </si>
  <si>
    <t xml:space="preserve">m.č. 309 (č.dv. 304); </t>
  </si>
  <si>
    <t xml:space="preserve">m.č. 312 ; </t>
  </si>
  <si>
    <t xml:space="preserve">m.č. 315 (č.dv. 311); </t>
  </si>
  <si>
    <t>Ředitelna - výměna svítidel - 6x svítidlo "A" LED, přisazené, 59W, 4000K / vč. podružného materiálu, pomocného lešení, likvidace stávajících svítidel - D+M</t>
  </si>
  <si>
    <t xml:space="preserve">m.č. 214 (č.dv.203); </t>
  </si>
  <si>
    <t xml:space="preserve">Chodba - výměna svítidla - 1x svítidlo "F" LED,  kruhové, přisazené, 36W, 2520lm / vč. podružného materiálu, pomocného lešení, likvidace stávajícího svítidla - D+M</t>
  </si>
  <si>
    <t>1671127864</t>
  </si>
  <si>
    <t xml:space="preserve">m.č. 307; </t>
  </si>
  <si>
    <t>SO_05 - Výměna povlakových krytin v učebnách</t>
  </si>
  <si>
    <t>631421311R0X</t>
  </si>
  <si>
    <t>Oprava bet. ploch opravným betonem v 30-ti% plochy, vč. penetrace</t>
  </si>
  <si>
    <t>X192</t>
  </si>
  <si>
    <t>Vystěhování vnitřního vybavení učebny, vč. uskladnění v budově školy a zpětné nastěhování</t>
  </si>
  <si>
    <t xml:space="preserve">1.NP; </t>
  </si>
  <si>
    <t xml:space="preserve">kabinet m.č. 117; </t>
  </si>
  <si>
    <t>15,91</t>
  </si>
  <si>
    <t xml:space="preserve">učebna m.č. 119; </t>
  </si>
  <si>
    <t>66,99</t>
  </si>
  <si>
    <t xml:space="preserve">kabinet m.č. 121; </t>
  </si>
  <si>
    <t>20,64</t>
  </si>
  <si>
    <t xml:space="preserve">2.NP; </t>
  </si>
  <si>
    <t xml:space="preserve">kabinet m.č. 212; </t>
  </si>
  <si>
    <t>21,13</t>
  </si>
  <si>
    <t xml:space="preserve">učebna m.č. 211; </t>
  </si>
  <si>
    <t>48,1</t>
  </si>
  <si>
    <t xml:space="preserve">učebna m.č. 210; </t>
  </si>
  <si>
    <t>70,2</t>
  </si>
  <si>
    <t xml:space="preserve">učebna/rýsovna m.č. 203; </t>
  </si>
  <si>
    <t>197,25</t>
  </si>
  <si>
    <t>3.NP;</t>
  </si>
  <si>
    <t xml:space="preserve">učebna m.č. 310; </t>
  </si>
  <si>
    <t>65,33</t>
  </si>
  <si>
    <t xml:space="preserve">učebna m.č. 311; </t>
  </si>
  <si>
    <t xml:space="preserve">učebna m.č. 313; </t>
  </si>
  <si>
    <t>45,5</t>
  </si>
  <si>
    <t xml:space="preserve">učebna m.č. 314; </t>
  </si>
  <si>
    <t>46,15</t>
  </si>
  <si>
    <t xml:space="preserve">kabinet m.č. 315; </t>
  </si>
  <si>
    <t>18,2</t>
  </si>
  <si>
    <t>X193</t>
  </si>
  <si>
    <t xml:space="preserve">Demontáž kabelových rozvodů vedených po podlaze  rýsovny vč. zpětné montáže (dl.36m)</t>
  </si>
  <si>
    <t>997221571</t>
  </si>
  <si>
    <t>Vodorovná doprava vybouraných hmot do 1 km</t>
  </si>
  <si>
    <t>997211529</t>
  </si>
  <si>
    <t>Příplatek ZKD 1 km u vodorovné dopravy vybouraných hmot</t>
  </si>
  <si>
    <t>2,042*24</t>
  </si>
  <si>
    <t>2*(3,25+6,35)</t>
  </si>
  <si>
    <t>2*(10,55+6,35)</t>
  </si>
  <si>
    <t>3,5+2*4,7</t>
  </si>
  <si>
    <t>2*(3,25+6,5)</t>
  </si>
  <si>
    <t>2*(7,4+6,5)</t>
  </si>
  <si>
    <t>2*(10,8+6,5)</t>
  </si>
  <si>
    <t>2*(11+17,85)</t>
  </si>
  <si>
    <t>2*(10,05+6,5)</t>
  </si>
  <si>
    <t>2*(7+6,5)</t>
  </si>
  <si>
    <t>2*(7,1+6,5)</t>
  </si>
  <si>
    <t>2*(5,8+3,15)</t>
  </si>
  <si>
    <t>učebna m.č. 211; 1</t>
  </si>
  <si>
    <t>680,73*1,15</t>
  </si>
  <si>
    <t>SO_06 - Ostatní stavební práce - evakuační rozhlas, generální klíč, ostatní</t>
  </si>
  <si>
    <t>750 - Slaboproud</t>
  </si>
  <si>
    <t>767 - Konstrukce zámečnické</t>
  </si>
  <si>
    <t>612325122</t>
  </si>
  <si>
    <t>Vápenocementová štuková omítka rýh ve stěnách š přes 150 do 300 mm</t>
  </si>
  <si>
    <t xml:space="preserve">1.PP; </t>
  </si>
  <si>
    <t>21*0,3</t>
  </si>
  <si>
    <t>70*0,3</t>
  </si>
  <si>
    <t>68*0,3</t>
  </si>
  <si>
    <t>56*0,3</t>
  </si>
  <si>
    <t xml:space="preserve">4.NP; </t>
  </si>
  <si>
    <t>16*0,3</t>
  </si>
  <si>
    <t>619991001</t>
  </si>
  <si>
    <t>Zakrytí podlahy fólií</t>
  </si>
  <si>
    <t>21*2</t>
  </si>
  <si>
    <t>70*2</t>
  </si>
  <si>
    <t>68*2</t>
  </si>
  <si>
    <t>56*2</t>
  </si>
  <si>
    <t>16*2</t>
  </si>
  <si>
    <t>231*1,2</t>
  </si>
  <si>
    <t>974031137</t>
  </si>
  <si>
    <t>Vysekání rýh ve zdivu cihelném hl do 50 mm š do 300 mm</t>
  </si>
  <si>
    <t xml:space="preserve">učebna výpočetní techniky č.dv. 216; </t>
  </si>
  <si>
    <t>6,563*24</t>
  </si>
  <si>
    <t>750</t>
  </si>
  <si>
    <t>Slaboproud</t>
  </si>
  <si>
    <t>757100101</t>
  </si>
  <si>
    <t xml:space="preserve">VM-3360VA - TOA  řídící zesilovač 360W</t>
  </si>
  <si>
    <t>757100102</t>
  </si>
  <si>
    <t>VP-200VX - TOA vstupní modul</t>
  </si>
  <si>
    <t>757100103</t>
  </si>
  <si>
    <t xml:space="preserve">VP-2421 - TOA  systémový výkonový zesilovač 1x420W</t>
  </si>
  <si>
    <t>757100104</t>
  </si>
  <si>
    <t xml:space="preserve">VX-2000DS - TOA  manager napájení 24V a nabíječ akumulátorů 2x12V</t>
  </si>
  <si>
    <t>757100105</t>
  </si>
  <si>
    <t>PS12550 - AKU 12V/55Ah +svorky M6 - životnost až 5 let</t>
  </si>
  <si>
    <t>757100106</t>
  </si>
  <si>
    <t>RM-200M - TOA mikrofonní stanice</t>
  </si>
  <si>
    <t>757100107</t>
  </si>
  <si>
    <t>BS-678BSW - TOA reproduktor nástěnný 6W/100V , MDF, bílý</t>
  </si>
  <si>
    <t>757100108</t>
  </si>
  <si>
    <t>HFM/3/11/02 - LST konvenční tlačítkový hlásič</t>
  </si>
  <si>
    <t>757100109</t>
  </si>
  <si>
    <t>RMA-22-A66-AAX-A1 - rozvaděč stojan. 22U/60x60, šedý, dveře sklo, DELTA S</t>
  </si>
  <si>
    <t>757100110</t>
  </si>
  <si>
    <t>RAA-CH-X03-X3 - ventilační jednotka univ. se 2 ventilátory do stropu nebo podlahy</t>
  </si>
  <si>
    <t>757100111</t>
  </si>
  <si>
    <t>I80593005 - rozvodný panel ACAR 5x 230V vč. vany 2U v černé barvě</t>
  </si>
  <si>
    <t>757100112</t>
  </si>
  <si>
    <t>9SX1000IR - on-line UPS Eaton řady 9SX 1/1fáze, 1000VA/900W, IEC zásuvky, Rack</t>
  </si>
  <si>
    <t>757100113</t>
  </si>
  <si>
    <t>9SXEBM36R - volitelná externí baterie 36v, Rack provedení pro 9SX1000IR</t>
  </si>
  <si>
    <t>757100114</t>
  </si>
  <si>
    <t>I80190033 - spojovací řada 4xM6</t>
  </si>
  <si>
    <t>757100115</t>
  </si>
  <si>
    <t>TOA Servis VM3 VA - HW/FW/SW/CZ konfigurace a propojovací kabely pro jednotky VM-3XX0VA</t>
  </si>
  <si>
    <t>757100116</t>
  </si>
  <si>
    <t>TOA Servis PKER - provozní kniha ER</t>
  </si>
  <si>
    <t>757100117</t>
  </si>
  <si>
    <t>TOA Servis VM3 VP-PS - HW/FW/SW/CZ konfigurace a propojovací kabely pro VP-2xx1 a VX-200PS</t>
  </si>
  <si>
    <t>757100118</t>
  </si>
  <si>
    <t>Kabel PRAFIaDur 2x1.5 60P požární odolnost dle ČSN</t>
  </si>
  <si>
    <t>757100119</t>
  </si>
  <si>
    <t>Hmoždinka SX8+vrtu</t>
  </si>
  <si>
    <t>757100120</t>
  </si>
  <si>
    <t>Turbošroub rámový 7,5x92</t>
  </si>
  <si>
    <t>757100121</t>
  </si>
  <si>
    <t>Vrut požárně odolný VPO 6,5x40 ZNCR</t>
  </si>
  <si>
    <t>757100122</t>
  </si>
  <si>
    <t>Kovová příchytka kabelu pr.10</t>
  </si>
  <si>
    <t>757100123</t>
  </si>
  <si>
    <t>Ostatní drobný a pomocný materiál</t>
  </si>
  <si>
    <t>757100124</t>
  </si>
  <si>
    <t>Montáž kabelových tras</t>
  </si>
  <si>
    <t>757100125</t>
  </si>
  <si>
    <t>Montáž a upevnění kabelu</t>
  </si>
  <si>
    <t>757100126</t>
  </si>
  <si>
    <t>Montáž a zapojení centrály</t>
  </si>
  <si>
    <t>757100127</t>
  </si>
  <si>
    <t>Montáž a zapojení reproduktorů</t>
  </si>
  <si>
    <t>757100128</t>
  </si>
  <si>
    <t>Montáž požárních tlačítek</t>
  </si>
  <si>
    <t>757100129</t>
  </si>
  <si>
    <t>Projektová dokumentace a dokumentace skutečného provedení</t>
  </si>
  <si>
    <t>767</t>
  </si>
  <si>
    <t>Konstrukce zámečnické</t>
  </si>
  <si>
    <t>767100100</t>
  </si>
  <si>
    <t>Dod+mont FAB zámků generálního klíče, vč. 1ks klíče k 1ks zámku</t>
  </si>
  <si>
    <t>30*3</t>
  </si>
  <si>
    <t>90*3,7</t>
  </si>
  <si>
    <t>80*3,7</t>
  </si>
  <si>
    <t>70*3,7</t>
  </si>
  <si>
    <t>20*3,7</t>
  </si>
  <si>
    <t>SO_07 - Vedlejší rozpočtové náklady</t>
  </si>
  <si>
    <t>V01 - Průzkumné, geodetické a projektové práce</t>
  </si>
  <si>
    <t>V03 - Zařízení staveniště</t>
  </si>
  <si>
    <t>V04 - Inženýrská činnost</t>
  </si>
  <si>
    <t>V06 - Územní vlivy</t>
  </si>
  <si>
    <t>V07 - Provozní vlivy</t>
  </si>
  <si>
    <t>V09 - Ostatní náklady</t>
  </si>
  <si>
    <t>V01</t>
  </si>
  <si>
    <t>Průzkumné, geodetické a projektové práce</t>
  </si>
  <si>
    <t>011524000</t>
  </si>
  <si>
    <t>Stavebně-statický průzkum</t>
  </si>
  <si>
    <t>Kč</t>
  </si>
  <si>
    <t>013254000</t>
  </si>
  <si>
    <t>Dokumentace skutečného provedení stavby</t>
  </si>
  <si>
    <t>V03</t>
  </si>
  <si>
    <t>Zařízení staveniště</t>
  </si>
  <si>
    <t>032103000</t>
  </si>
  <si>
    <t>Náklady na stavební buňky</t>
  </si>
  <si>
    <t>032503000</t>
  </si>
  <si>
    <t>Skládky na staveništi</t>
  </si>
  <si>
    <t>032903000</t>
  </si>
  <si>
    <t>Náklady na provoz a údržbu vybavení staveniště</t>
  </si>
  <si>
    <t>033002000</t>
  </si>
  <si>
    <t>Připojení staveniště na inženýrské sítě</t>
  </si>
  <si>
    <t>034002000</t>
  </si>
  <si>
    <t>Zabezpečení staveniště</t>
  </si>
  <si>
    <t>034103000</t>
  </si>
  <si>
    <t>Energie pro zařízení staveniště</t>
  </si>
  <si>
    <t>034503000</t>
  </si>
  <si>
    <t>Informační tabule na staveništi</t>
  </si>
  <si>
    <t>039002000</t>
  </si>
  <si>
    <t>Zrušení zařízení staveniště</t>
  </si>
  <si>
    <t>039103000</t>
  </si>
  <si>
    <t>Rozebrání, bourání a odvoz zařízení staveniště</t>
  </si>
  <si>
    <t>039203000</t>
  </si>
  <si>
    <t>Úprava terénu po zrušení zařízení staveniště</t>
  </si>
  <si>
    <t>034203000</t>
  </si>
  <si>
    <t>Oplocení staveniště</t>
  </si>
  <si>
    <t>V04</t>
  </si>
  <si>
    <t>Inženýrská činnost</t>
  </si>
  <si>
    <t>045203000</t>
  </si>
  <si>
    <t>Kompletační činnost - předání stavby</t>
  </si>
  <si>
    <t>049103000</t>
  </si>
  <si>
    <t xml:space="preserve">Náklady vzniklé v souvislosti s realizací stavby -  vzorky apod.</t>
  </si>
  <si>
    <t>044002000</t>
  </si>
  <si>
    <t>Revize</t>
  </si>
  <si>
    <t>043203001</t>
  </si>
  <si>
    <t>Měření akustiky</t>
  </si>
  <si>
    <t>043203002</t>
  </si>
  <si>
    <t>Měření osvětlení</t>
  </si>
  <si>
    <t>V06</t>
  </si>
  <si>
    <t>Územní vlivy</t>
  </si>
  <si>
    <t>065002000</t>
  </si>
  <si>
    <t>Mimostaveništní doprava materiálů</t>
  </si>
  <si>
    <t>V07</t>
  </si>
  <si>
    <t>Provozní vlivy</t>
  </si>
  <si>
    <t>071002000</t>
  </si>
  <si>
    <t>Provoz investora, třetích osob</t>
  </si>
  <si>
    <t>V09</t>
  </si>
  <si>
    <t>Ostatní náklady</t>
  </si>
  <si>
    <t>099001000</t>
  </si>
  <si>
    <t>Publicita - Velká cedule se základními informacemi o projektu (stavbě), 1x1,5m výroba, potisk, montáž a demontáž, podpůrná konstrukce</t>
  </si>
  <si>
    <t>099002000</t>
  </si>
  <si>
    <t>Publicita - Malá trvalá cedulka 0,3x0,4m osazená na viditelném místě u vstupu do objektu po ukončení výroba a montáž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</si>
</sst>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33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35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063c/2024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Podpora profesního rozvoje SPŠS Mělník - ÚPRAVA 5.6.2025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5. 6. 2025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SPŠS Mělník, Českobratrská 386, Mělník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Ing. David Horáček, ČKAIT 0006218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ROUND(SUM(AG95:AG101),2)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ROUND(SUM(AS95:AS101),2)</f>
        <v>0</v>
      </c>
      <c r="AT94" s="113">
        <f>ROUND(SUM(AV94:AW94),2)</f>
        <v>0</v>
      </c>
      <c r="AU94" s="114">
        <f>ROUND(SUM(AU95:AU101),5)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ROUND(SUM(AZ95:AZ101),2)</f>
        <v>0</v>
      </c>
      <c r="BA94" s="113">
        <f>ROUND(SUM(BA95:BA101),2)</f>
        <v>0</v>
      </c>
      <c r="BB94" s="113">
        <f>ROUND(SUM(BB95:BB101),2)</f>
        <v>0</v>
      </c>
      <c r="BC94" s="113">
        <f>ROUND(SUM(BC95:BC101),2)</f>
        <v>0</v>
      </c>
      <c r="BD94" s="115">
        <f>ROUND(SUM(BD95:BD101),2)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24.7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'SO_01 - Rekonstrukce odbo...'!J30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'SO_01 - Rekonstrukce odbo...'!P133</f>
        <v>0</v>
      </c>
      <c r="AV95" s="127">
        <f>'SO_01 - Rekonstrukce odbo...'!J33</f>
        <v>0</v>
      </c>
      <c r="AW95" s="127">
        <f>'SO_01 - Rekonstrukce odbo...'!J34</f>
        <v>0</v>
      </c>
      <c r="AX95" s="127">
        <f>'SO_01 - Rekonstrukce odbo...'!J35</f>
        <v>0</v>
      </c>
      <c r="AY95" s="127">
        <f>'SO_01 - Rekonstrukce odbo...'!J36</f>
        <v>0</v>
      </c>
      <c r="AZ95" s="127">
        <f>'SO_01 - Rekonstrukce odbo...'!F33</f>
        <v>0</v>
      </c>
      <c r="BA95" s="127">
        <f>'SO_01 - Rekonstrukce odbo...'!F34</f>
        <v>0</v>
      </c>
      <c r="BB95" s="127">
        <f>'SO_01 - Rekonstrukce odbo...'!F35</f>
        <v>0</v>
      </c>
      <c r="BC95" s="127">
        <f>'SO_01 - Rekonstrukce odbo...'!F36</f>
        <v>0</v>
      </c>
      <c r="BD95" s="129">
        <f>'SO_01 - Rekonstrukce odbo...'!F37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7" customFormat="1" ht="24.75" customHeight="1">
      <c r="A96" s="118" t="s">
        <v>80</v>
      </c>
      <c r="B96" s="119"/>
      <c r="C96" s="120"/>
      <c r="D96" s="121" t="s">
        <v>87</v>
      </c>
      <c r="E96" s="121"/>
      <c r="F96" s="121"/>
      <c r="G96" s="121"/>
      <c r="H96" s="121"/>
      <c r="I96" s="122"/>
      <c r="J96" s="121" t="s">
        <v>88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'SO_02 - Provedení učebny 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'SO_02 - Provedení učebny ...'!P125</f>
        <v>0</v>
      </c>
      <c r="AV96" s="127">
        <f>'SO_02 - Provedení učebny ...'!J33</f>
        <v>0</v>
      </c>
      <c r="AW96" s="127">
        <f>'SO_02 - Provedení učebny ...'!J34</f>
        <v>0</v>
      </c>
      <c r="AX96" s="127">
        <f>'SO_02 - Provedení učebny ...'!J35</f>
        <v>0</v>
      </c>
      <c r="AY96" s="127">
        <f>'SO_02 - Provedení učebny ...'!J36</f>
        <v>0</v>
      </c>
      <c r="AZ96" s="127">
        <f>'SO_02 - Provedení učebny ...'!F33</f>
        <v>0</v>
      </c>
      <c r="BA96" s="127">
        <f>'SO_02 - Provedení učebny ...'!F34</f>
        <v>0</v>
      </c>
      <c r="BB96" s="127">
        <f>'SO_02 - Provedení učebny ...'!F35</f>
        <v>0</v>
      </c>
      <c r="BC96" s="127">
        <f>'SO_02 - Provedení učebny ...'!F36</f>
        <v>0</v>
      </c>
      <c r="BD96" s="129">
        <f>'SO_02 - Provedení učebny ...'!F37</f>
        <v>0</v>
      </c>
      <c r="BE96" s="7"/>
      <c r="BT96" s="130" t="s">
        <v>84</v>
      </c>
      <c r="BV96" s="130" t="s">
        <v>78</v>
      </c>
      <c r="BW96" s="130" t="s">
        <v>89</v>
      </c>
      <c r="BX96" s="130" t="s">
        <v>5</v>
      </c>
      <c r="CL96" s="130" t="s">
        <v>1</v>
      </c>
      <c r="CM96" s="130" t="s">
        <v>86</v>
      </c>
    </row>
    <row r="97" s="7" customFormat="1" ht="24.75" customHeight="1">
      <c r="A97" s="118" t="s">
        <v>80</v>
      </c>
      <c r="B97" s="119"/>
      <c r="C97" s="120"/>
      <c r="D97" s="121" t="s">
        <v>90</v>
      </c>
      <c r="E97" s="121"/>
      <c r="F97" s="121"/>
      <c r="G97" s="121"/>
      <c r="H97" s="121"/>
      <c r="I97" s="122"/>
      <c r="J97" s="121" t="s">
        <v>91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'SO_03 - Provedení sborovn...'!J30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26">
        <v>0</v>
      </c>
      <c r="AT97" s="127">
        <f>ROUND(SUM(AV97:AW97),2)</f>
        <v>0</v>
      </c>
      <c r="AU97" s="128">
        <f>'SO_03 - Provedení sborovn...'!P130</f>
        <v>0</v>
      </c>
      <c r="AV97" s="127">
        <f>'SO_03 - Provedení sborovn...'!J33</f>
        <v>0</v>
      </c>
      <c r="AW97" s="127">
        <f>'SO_03 - Provedení sborovn...'!J34</f>
        <v>0</v>
      </c>
      <c r="AX97" s="127">
        <f>'SO_03 - Provedení sborovn...'!J35</f>
        <v>0</v>
      </c>
      <c r="AY97" s="127">
        <f>'SO_03 - Provedení sborovn...'!J36</f>
        <v>0</v>
      </c>
      <c r="AZ97" s="127">
        <f>'SO_03 - Provedení sborovn...'!F33</f>
        <v>0</v>
      </c>
      <c r="BA97" s="127">
        <f>'SO_03 - Provedení sborovn...'!F34</f>
        <v>0</v>
      </c>
      <c r="BB97" s="127">
        <f>'SO_03 - Provedení sborovn...'!F35</f>
        <v>0</v>
      </c>
      <c r="BC97" s="127">
        <f>'SO_03 - Provedení sborovn...'!F36</f>
        <v>0</v>
      </c>
      <c r="BD97" s="129">
        <f>'SO_03 - Provedení sborovn...'!F37</f>
        <v>0</v>
      </c>
      <c r="BE97" s="7"/>
      <c r="BT97" s="130" t="s">
        <v>84</v>
      </c>
      <c r="BV97" s="130" t="s">
        <v>78</v>
      </c>
      <c r="BW97" s="130" t="s">
        <v>92</v>
      </c>
      <c r="BX97" s="130" t="s">
        <v>5</v>
      </c>
      <c r="CL97" s="130" t="s">
        <v>1</v>
      </c>
      <c r="CM97" s="130" t="s">
        <v>86</v>
      </c>
    </row>
    <row r="98" s="7" customFormat="1" ht="24.75" customHeight="1">
      <c r="A98" s="118" t="s">
        <v>80</v>
      </c>
      <c r="B98" s="119"/>
      <c r="C98" s="120"/>
      <c r="D98" s="121" t="s">
        <v>93</v>
      </c>
      <c r="E98" s="121"/>
      <c r="F98" s="121"/>
      <c r="G98" s="121"/>
      <c r="H98" s="121"/>
      <c r="I98" s="122"/>
      <c r="J98" s="121" t="s">
        <v>94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'SO_04 - Výměna světel v u...'!J30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83</v>
      </c>
      <c r="AR98" s="125"/>
      <c r="AS98" s="126">
        <v>0</v>
      </c>
      <c r="AT98" s="127">
        <f>ROUND(SUM(AV98:AW98),2)</f>
        <v>0</v>
      </c>
      <c r="AU98" s="128">
        <f>'SO_04 - Výměna světel v u...'!P117</f>
        <v>0</v>
      </c>
      <c r="AV98" s="127">
        <f>'SO_04 - Výměna světel v u...'!J33</f>
        <v>0</v>
      </c>
      <c r="AW98" s="127">
        <f>'SO_04 - Výměna světel v u...'!J34</f>
        <v>0</v>
      </c>
      <c r="AX98" s="127">
        <f>'SO_04 - Výměna světel v u...'!J35</f>
        <v>0</v>
      </c>
      <c r="AY98" s="127">
        <f>'SO_04 - Výměna světel v u...'!J36</f>
        <v>0</v>
      </c>
      <c r="AZ98" s="127">
        <f>'SO_04 - Výměna světel v u...'!F33</f>
        <v>0</v>
      </c>
      <c r="BA98" s="127">
        <f>'SO_04 - Výměna světel v u...'!F34</f>
        <v>0</v>
      </c>
      <c r="BB98" s="127">
        <f>'SO_04 - Výměna světel v u...'!F35</f>
        <v>0</v>
      </c>
      <c r="BC98" s="127">
        <f>'SO_04 - Výměna světel v u...'!F36</f>
        <v>0</v>
      </c>
      <c r="BD98" s="129">
        <f>'SO_04 - Výměna světel v u...'!F37</f>
        <v>0</v>
      </c>
      <c r="BE98" s="7"/>
      <c r="BT98" s="130" t="s">
        <v>84</v>
      </c>
      <c r="BV98" s="130" t="s">
        <v>78</v>
      </c>
      <c r="BW98" s="130" t="s">
        <v>95</v>
      </c>
      <c r="BX98" s="130" t="s">
        <v>5</v>
      </c>
      <c r="CL98" s="130" t="s">
        <v>1</v>
      </c>
      <c r="CM98" s="130" t="s">
        <v>86</v>
      </c>
    </row>
    <row r="99" s="7" customFormat="1" ht="16.5" customHeight="1">
      <c r="A99" s="118" t="s">
        <v>80</v>
      </c>
      <c r="B99" s="119"/>
      <c r="C99" s="120"/>
      <c r="D99" s="121" t="s">
        <v>96</v>
      </c>
      <c r="E99" s="121"/>
      <c r="F99" s="121"/>
      <c r="G99" s="121"/>
      <c r="H99" s="121"/>
      <c r="I99" s="122"/>
      <c r="J99" s="121" t="s">
        <v>97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'SO_05 - Výměna povlakovýc...'!J30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83</v>
      </c>
      <c r="AR99" s="125"/>
      <c r="AS99" s="126">
        <v>0</v>
      </c>
      <c r="AT99" s="127">
        <f>ROUND(SUM(AV99:AW99),2)</f>
        <v>0</v>
      </c>
      <c r="AU99" s="128">
        <f>'SO_05 - Výměna povlakovýc...'!P120</f>
        <v>0</v>
      </c>
      <c r="AV99" s="127">
        <f>'SO_05 - Výměna povlakovýc...'!J33</f>
        <v>0</v>
      </c>
      <c r="AW99" s="127">
        <f>'SO_05 - Výměna povlakovýc...'!J34</f>
        <v>0</v>
      </c>
      <c r="AX99" s="127">
        <f>'SO_05 - Výměna povlakovýc...'!J35</f>
        <v>0</v>
      </c>
      <c r="AY99" s="127">
        <f>'SO_05 - Výměna povlakovýc...'!J36</f>
        <v>0</v>
      </c>
      <c r="AZ99" s="127">
        <f>'SO_05 - Výměna povlakovýc...'!F33</f>
        <v>0</v>
      </c>
      <c r="BA99" s="127">
        <f>'SO_05 - Výměna povlakovýc...'!F34</f>
        <v>0</v>
      </c>
      <c r="BB99" s="127">
        <f>'SO_05 - Výměna povlakovýc...'!F35</f>
        <v>0</v>
      </c>
      <c r="BC99" s="127">
        <f>'SO_05 - Výměna povlakovýc...'!F36</f>
        <v>0</v>
      </c>
      <c r="BD99" s="129">
        <f>'SO_05 - Výměna povlakovýc...'!F37</f>
        <v>0</v>
      </c>
      <c r="BE99" s="7"/>
      <c r="BT99" s="130" t="s">
        <v>84</v>
      </c>
      <c r="BV99" s="130" t="s">
        <v>78</v>
      </c>
      <c r="BW99" s="130" t="s">
        <v>98</v>
      </c>
      <c r="BX99" s="130" t="s">
        <v>5</v>
      </c>
      <c r="CL99" s="130" t="s">
        <v>1</v>
      </c>
      <c r="CM99" s="130" t="s">
        <v>86</v>
      </c>
    </row>
    <row r="100" s="7" customFormat="1" ht="24.75" customHeight="1">
      <c r="A100" s="118" t="s">
        <v>80</v>
      </c>
      <c r="B100" s="119"/>
      <c r="C100" s="120"/>
      <c r="D100" s="121" t="s">
        <v>99</v>
      </c>
      <c r="E100" s="121"/>
      <c r="F100" s="121"/>
      <c r="G100" s="121"/>
      <c r="H100" s="121"/>
      <c r="I100" s="122"/>
      <c r="J100" s="121" t="s">
        <v>100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'SO_06 - Ostatní stavební 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83</v>
      </c>
      <c r="AR100" s="125"/>
      <c r="AS100" s="126">
        <v>0</v>
      </c>
      <c r="AT100" s="127">
        <f>ROUND(SUM(AV100:AW100),2)</f>
        <v>0</v>
      </c>
      <c r="AU100" s="128">
        <f>'SO_06 - Ostatní stavební ...'!P123</f>
        <v>0</v>
      </c>
      <c r="AV100" s="127">
        <f>'SO_06 - Ostatní stavební ...'!J33</f>
        <v>0</v>
      </c>
      <c r="AW100" s="127">
        <f>'SO_06 - Ostatní stavební ...'!J34</f>
        <v>0</v>
      </c>
      <c r="AX100" s="127">
        <f>'SO_06 - Ostatní stavební ...'!J35</f>
        <v>0</v>
      </c>
      <c r="AY100" s="127">
        <f>'SO_06 - Ostatní stavební ...'!J36</f>
        <v>0</v>
      </c>
      <c r="AZ100" s="127">
        <f>'SO_06 - Ostatní stavební ...'!F33</f>
        <v>0</v>
      </c>
      <c r="BA100" s="127">
        <f>'SO_06 - Ostatní stavební ...'!F34</f>
        <v>0</v>
      </c>
      <c r="BB100" s="127">
        <f>'SO_06 - Ostatní stavební ...'!F35</f>
        <v>0</v>
      </c>
      <c r="BC100" s="127">
        <f>'SO_06 - Ostatní stavební ...'!F36</f>
        <v>0</v>
      </c>
      <c r="BD100" s="129">
        <f>'SO_06 - Ostatní stavební ...'!F37</f>
        <v>0</v>
      </c>
      <c r="BE100" s="7"/>
      <c r="BT100" s="130" t="s">
        <v>84</v>
      </c>
      <c r="BV100" s="130" t="s">
        <v>78</v>
      </c>
      <c r="BW100" s="130" t="s">
        <v>101</v>
      </c>
      <c r="BX100" s="130" t="s">
        <v>5</v>
      </c>
      <c r="CL100" s="130" t="s">
        <v>1</v>
      </c>
      <c r="CM100" s="130" t="s">
        <v>86</v>
      </c>
    </row>
    <row r="101" s="7" customFormat="1" ht="16.5" customHeight="1">
      <c r="A101" s="118" t="s">
        <v>80</v>
      </c>
      <c r="B101" s="119"/>
      <c r="C101" s="120"/>
      <c r="D101" s="121" t="s">
        <v>102</v>
      </c>
      <c r="E101" s="121"/>
      <c r="F101" s="121"/>
      <c r="G101" s="121"/>
      <c r="H101" s="121"/>
      <c r="I101" s="122"/>
      <c r="J101" s="121" t="s">
        <v>103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'SO_07 - Vedlejší rozpočto...'!J30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83</v>
      </c>
      <c r="AR101" s="125"/>
      <c r="AS101" s="131">
        <v>0</v>
      </c>
      <c r="AT101" s="132">
        <f>ROUND(SUM(AV101:AW101),2)</f>
        <v>0</v>
      </c>
      <c r="AU101" s="133">
        <f>'SO_07 - Vedlejší rozpočto...'!P122</f>
        <v>0</v>
      </c>
      <c r="AV101" s="132">
        <f>'SO_07 - Vedlejší rozpočto...'!J33</f>
        <v>0</v>
      </c>
      <c r="AW101" s="132">
        <f>'SO_07 - Vedlejší rozpočto...'!J34</f>
        <v>0</v>
      </c>
      <c r="AX101" s="132">
        <f>'SO_07 - Vedlejší rozpočto...'!J35</f>
        <v>0</v>
      </c>
      <c r="AY101" s="132">
        <f>'SO_07 - Vedlejší rozpočto...'!J36</f>
        <v>0</v>
      </c>
      <c r="AZ101" s="132">
        <f>'SO_07 - Vedlejší rozpočto...'!F33</f>
        <v>0</v>
      </c>
      <c r="BA101" s="132">
        <f>'SO_07 - Vedlejší rozpočto...'!F34</f>
        <v>0</v>
      </c>
      <c r="BB101" s="132">
        <f>'SO_07 - Vedlejší rozpočto...'!F35</f>
        <v>0</v>
      </c>
      <c r="BC101" s="132">
        <f>'SO_07 - Vedlejší rozpočto...'!F36</f>
        <v>0</v>
      </c>
      <c r="BD101" s="134">
        <f>'SO_07 - Vedlejší rozpočto...'!F37</f>
        <v>0</v>
      </c>
      <c r="BE101" s="7"/>
      <c r="BT101" s="130" t="s">
        <v>84</v>
      </c>
      <c r="BV101" s="130" t="s">
        <v>78</v>
      </c>
      <c r="BW101" s="130" t="s">
        <v>104</v>
      </c>
      <c r="BX101" s="130" t="s">
        <v>5</v>
      </c>
      <c r="CL101" s="130" t="s">
        <v>1</v>
      </c>
      <c r="CM101" s="130" t="s">
        <v>86</v>
      </c>
    </row>
    <row r="102" s="2" customFormat="1" ht="30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3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43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</sheetData>
  <sheetProtection sheet="1" formatColumns="0" formatRows="0" objects="1" scenarios="1" spinCount="100000" saltValue="et1kTqN3Do+H8j6TLNwL+AIsf2arD3bE9KDgiUFjVMJHfRWUb4tyPkkgZD34SYXq39ZN0kIaJ+Evas4axDCm8A==" hashValue="T7848cpdV2cnaNmMea6m7gLGVLTNIn0ggu21dQeiz5Iw+VfphXAjaSYZiIsBhbcx4XeZy/egKYMNhR4XP7y1pg==" algorithmName="SHA-512" password="DCC9"/>
  <mergeCells count="66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_01 - Rekonstrukce odbo...'!C2" display="/"/>
    <hyperlink ref="A96" location="'SO_02 - Provedení učebny ...'!C2" display="/"/>
    <hyperlink ref="A97" location="'SO_03 - Provedení sborovn...'!C2" display="/"/>
    <hyperlink ref="A98" location="'SO_04 - Výměna světel v u...'!C2" display="/"/>
    <hyperlink ref="A99" location="'SO_05 - Výměna povlakovýc...'!C2" display="/"/>
    <hyperlink ref="A100" location="'SO_06 - Ostatní stavební ...'!C2" display="/"/>
    <hyperlink ref="A101" location="'SO_07 - Vedlejší ro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ÚPRAVA 5.6.2025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ROUND(J133,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ROUND((SUM(BE133:BE597)),  2)</f>
        <v>0</v>
      </c>
      <c r="G33" s="37"/>
      <c r="H33" s="37"/>
      <c r="I33" s="154">
        <v>0.20999999999999999</v>
      </c>
      <c r="J33" s="153">
        <f>ROUND(((SUM(BE133:BE597))*I33),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ROUND((SUM(BF133:BF597)),  2)</f>
        <v>0</v>
      </c>
      <c r="G34" s="37"/>
      <c r="H34" s="37"/>
      <c r="I34" s="154">
        <v>0.12</v>
      </c>
      <c r="J34" s="153">
        <f>ROUND(((SUM(BF133:BF597))*I34),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ROUND((SUM(BG133:BG597)),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ROUND((SUM(BH133:BH597)),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ROUND((SUM(BI133:BI597)),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ÚPRAVA 5.6.2025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SO_01 - Rekonstrukce odborných učeben, laboratoře a dílny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5. 6. 2025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J133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J134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114</v>
      </c>
      <c r="E98" s="181"/>
      <c r="F98" s="181"/>
      <c r="G98" s="181"/>
      <c r="H98" s="181"/>
      <c r="I98" s="181"/>
      <c r="J98" s="182">
        <f>J144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115</v>
      </c>
      <c r="E99" s="181"/>
      <c r="F99" s="181"/>
      <c r="G99" s="181"/>
      <c r="H99" s="181"/>
      <c r="I99" s="181"/>
      <c r="J99" s="182">
        <f>J185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116</v>
      </c>
      <c r="E100" s="181"/>
      <c r="F100" s="181"/>
      <c r="G100" s="181"/>
      <c r="H100" s="181"/>
      <c r="I100" s="181"/>
      <c r="J100" s="182">
        <f>J270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117</v>
      </c>
      <c r="E101" s="181"/>
      <c r="F101" s="181"/>
      <c r="G101" s="181"/>
      <c r="H101" s="181"/>
      <c r="I101" s="181"/>
      <c r="J101" s="182">
        <f>J348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118</v>
      </c>
      <c r="E102" s="181"/>
      <c r="F102" s="181"/>
      <c r="G102" s="181"/>
      <c r="H102" s="181"/>
      <c r="I102" s="181"/>
      <c r="J102" s="182">
        <f>J364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119</v>
      </c>
      <c r="E103" s="181"/>
      <c r="F103" s="181"/>
      <c r="G103" s="181"/>
      <c r="H103" s="181"/>
      <c r="I103" s="181"/>
      <c r="J103" s="182">
        <f>J374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8"/>
      <c r="C104" s="179"/>
      <c r="D104" s="180" t="s">
        <v>120</v>
      </c>
      <c r="E104" s="181"/>
      <c r="F104" s="181"/>
      <c r="G104" s="181"/>
      <c r="H104" s="181"/>
      <c r="I104" s="181"/>
      <c r="J104" s="182">
        <f>J396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8"/>
      <c r="C105" s="179"/>
      <c r="D105" s="180" t="s">
        <v>121</v>
      </c>
      <c r="E105" s="181"/>
      <c r="F105" s="181"/>
      <c r="G105" s="181"/>
      <c r="H105" s="181"/>
      <c r="I105" s="181"/>
      <c r="J105" s="182">
        <f>J402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8"/>
      <c r="C106" s="179"/>
      <c r="D106" s="180" t="s">
        <v>122</v>
      </c>
      <c r="E106" s="181"/>
      <c r="F106" s="181"/>
      <c r="G106" s="181"/>
      <c r="H106" s="181"/>
      <c r="I106" s="181"/>
      <c r="J106" s="182">
        <f>J406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8"/>
      <c r="C107" s="179"/>
      <c r="D107" s="180" t="s">
        <v>123</v>
      </c>
      <c r="E107" s="181"/>
      <c r="F107" s="181"/>
      <c r="G107" s="181"/>
      <c r="H107" s="181"/>
      <c r="I107" s="181"/>
      <c r="J107" s="182">
        <f>J440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8"/>
      <c r="C108" s="179"/>
      <c r="D108" s="180" t="s">
        <v>124</v>
      </c>
      <c r="E108" s="181"/>
      <c r="F108" s="181"/>
      <c r="G108" s="181"/>
      <c r="H108" s="181"/>
      <c r="I108" s="181"/>
      <c r="J108" s="182">
        <f>J455</f>
        <v>0</v>
      </c>
      <c r="K108" s="179"/>
      <c r="L108" s="18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8"/>
      <c r="C109" s="179"/>
      <c r="D109" s="180" t="s">
        <v>125</v>
      </c>
      <c r="E109" s="181"/>
      <c r="F109" s="181"/>
      <c r="G109" s="181"/>
      <c r="H109" s="181"/>
      <c r="I109" s="181"/>
      <c r="J109" s="182">
        <f>J492</f>
        <v>0</v>
      </c>
      <c r="K109" s="179"/>
      <c r="L109" s="18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8"/>
      <c r="C110" s="179"/>
      <c r="D110" s="180" t="s">
        <v>126</v>
      </c>
      <c r="E110" s="181"/>
      <c r="F110" s="181"/>
      <c r="G110" s="181"/>
      <c r="H110" s="181"/>
      <c r="I110" s="181"/>
      <c r="J110" s="182">
        <f>J496</f>
        <v>0</v>
      </c>
      <c r="K110" s="179"/>
      <c r="L110" s="18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78"/>
      <c r="C111" s="179"/>
      <c r="D111" s="180" t="s">
        <v>127</v>
      </c>
      <c r="E111" s="181"/>
      <c r="F111" s="181"/>
      <c r="G111" s="181"/>
      <c r="H111" s="181"/>
      <c r="I111" s="181"/>
      <c r="J111" s="182">
        <f>J519</f>
        <v>0</v>
      </c>
      <c r="K111" s="179"/>
      <c r="L111" s="18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78"/>
      <c r="C112" s="179"/>
      <c r="D112" s="180" t="s">
        <v>128</v>
      </c>
      <c r="E112" s="181"/>
      <c r="F112" s="181"/>
      <c r="G112" s="181"/>
      <c r="H112" s="181"/>
      <c r="I112" s="181"/>
      <c r="J112" s="182">
        <f>J556</f>
        <v>0</v>
      </c>
      <c r="K112" s="179"/>
      <c r="L112" s="18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78"/>
      <c r="C113" s="179"/>
      <c r="D113" s="180" t="s">
        <v>129</v>
      </c>
      <c r="E113" s="181"/>
      <c r="F113" s="181"/>
      <c r="G113" s="181"/>
      <c r="H113" s="181"/>
      <c r="I113" s="181"/>
      <c r="J113" s="182">
        <f>J574</f>
        <v>0</v>
      </c>
      <c r="K113" s="179"/>
      <c r="L113" s="18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130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16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9"/>
      <c r="D123" s="39"/>
      <c r="E123" s="173" t="str">
        <f>E7</f>
        <v>Podpora profesního rozvoje SPŠS Mělník - ÚPRAVA 5.6.2025</v>
      </c>
      <c r="F123" s="31"/>
      <c r="G123" s="31"/>
      <c r="H123" s="31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106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9"/>
      <c r="D125" s="39"/>
      <c r="E125" s="75" t="str">
        <f>E9</f>
        <v>SO_01 - Rekonstrukce odborných učeben, laboratoře a dílny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9"/>
      <c r="E127" s="39"/>
      <c r="F127" s="26" t="str">
        <f>F12</f>
        <v xml:space="preserve"> </v>
      </c>
      <c r="G127" s="39"/>
      <c r="H127" s="39"/>
      <c r="I127" s="31" t="s">
        <v>22</v>
      </c>
      <c r="J127" s="78" t="str">
        <f>IF(J12="","",J12)</f>
        <v>5. 6. 2025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25.65" customHeight="1">
      <c r="A129" s="37"/>
      <c r="B129" s="38"/>
      <c r="C129" s="31" t="s">
        <v>24</v>
      </c>
      <c r="D129" s="39"/>
      <c r="E129" s="39"/>
      <c r="F129" s="26" t="str">
        <f>E15</f>
        <v>SPŠS Mělník, Českobratrská 386, Mělník</v>
      </c>
      <c r="G129" s="39"/>
      <c r="H129" s="39"/>
      <c r="I129" s="31" t="s">
        <v>30</v>
      </c>
      <c r="J129" s="35" t="str">
        <f>E21</f>
        <v>Ing. David Horáček, ČKAIT 0006218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9"/>
      <c r="E130" s="39"/>
      <c r="F130" s="26" t="str">
        <f>IF(E18="","",E18)</f>
        <v>Vyplň údaj</v>
      </c>
      <c r="G130" s="39"/>
      <c r="H130" s="39"/>
      <c r="I130" s="31" t="s">
        <v>32</v>
      </c>
      <c r="J130" s="35" t="str">
        <f>E24</f>
        <v xml:space="preserve"> 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0" customFormat="1" ht="29.28" customHeight="1">
      <c r="A132" s="184"/>
      <c r="B132" s="185"/>
      <c r="C132" s="186" t="s">
        <v>131</v>
      </c>
      <c r="D132" s="187" t="s">
        <v>61</v>
      </c>
      <c r="E132" s="187" t="s">
        <v>57</v>
      </c>
      <c r="F132" s="187" t="s">
        <v>58</v>
      </c>
      <c r="G132" s="187" t="s">
        <v>132</v>
      </c>
      <c r="H132" s="187" t="s">
        <v>133</v>
      </c>
      <c r="I132" s="187" t="s">
        <v>134</v>
      </c>
      <c r="J132" s="188" t="s">
        <v>110</v>
      </c>
      <c r="K132" s="189" t="s">
        <v>135</v>
      </c>
      <c r="L132" s="190"/>
      <c r="M132" s="99" t="s">
        <v>1</v>
      </c>
      <c r="N132" s="100" t="s">
        <v>40</v>
      </c>
      <c r="O132" s="100" t="s">
        <v>136</v>
      </c>
      <c r="P132" s="100" t="s">
        <v>137</v>
      </c>
      <c r="Q132" s="100" t="s">
        <v>138</v>
      </c>
      <c r="R132" s="100" t="s">
        <v>139</v>
      </c>
      <c r="S132" s="100" t="s">
        <v>140</v>
      </c>
      <c r="T132" s="101" t="s">
        <v>141</v>
      </c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</row>
    <row r="133" s="2" customFormat="1" ht="22.8" customHeight="1">
      <c r="A133" s="37"/>
      <c r="B133" s="38"/>
      <c r="C133" s="106" t="s">
        <v>142</v>
      </c>
      <c r="D133" s="39"/>
      <c r="E133" s="39"/>
      <c r="F133" s="39"/>
      <c r="G133" s="39"/>
      <c r="H133" s="39"/>
      <c r="I133" s="39"/>
      <c r="J133" s="191">
        <f>BK133</f>
        <v>0</v>
      </c>
      <c r="K133" s="39"/>
      <c r="L133" s="43"/>
      <c r="M133" s="102"/>
      <c r="N133" s="192"/>
      <c r="O133" s="103"/>
      <c r="P133" s="193">
        <f>P134+P144+P185+P270+P348+P364+P374+P396+P402+P406+P440+P455+P492+P496+P519+P556+P574</f>
        <v>0</v>
      </c>
      <c r="Q133" s="103"/>
      <c r="R133" s="193">
        <f>R134+R144+R185+R270+R348+R364+R374+R396+R402+R406+R440+R455+R492+R496+R519+R556+R574</f>
        <v>49.458037719900005</v>
      </c>
      <c r="S133" s="103"/>
      <c r="T133" s="194">
        <f>T134+T144+T185+T270+T348+T364+T374+T396+T402+T406+T440+T455+T492+T496+T519+T556+T574</f>
        <v>54.99347461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75</v>
      </c>
      <c r="AU133" s="16" t="s">
        <v>112</v>
      </c>
      <c r="BK133" s="195">
        <f>BK134+BK144+BK185+BK270+BK348+BK364+BK374+BK396+BK402+BK406+BK440+BK455+BK492+BK496+BK519+BK556+BK574</f>
        <v>0</v>
      </c>
    </row>
    <row r="134" s="11" customFormat="1" ht="25.92" customHeight="1">
      <c r="A134" s="11"/>
      <c r="B134" s="196"/>
      <c r="C134" s="197"/>
      <c r="D134" s="198" t="s">
        <v>75</v>
      </c>
      <c r="E134" s="199" t="s">
        <v>143</v>
      </c>
      <c r="F134" s="199" t="s">
        <v>144</v>
      </c>
      <c r="G134" s="197"/>
      <c r="H134" s="197"/>
      <c r="I134" s="200"/>
      <c r="J134" s="201">
        <f>BK134</f>
        <v>0</v>
      </c>
      <c r="K134" s="197"/>
      <c r="L134" s="202"/>
      <c r="M134" s="203"/>
      <c r="N134" s="204"/>
      <c r="O134" s="204"/>
      <c r="P134" s="205">
        <f>SUM(P135:P143)</f>
        <v>0</v>
      </c>
      <c r="Q134" s="204"/>
      <c r="R134" s="205">
        <f>SUM(R135:R143)</f>
        <v>3.1794599400000001</v>
      </c>
      <c r="S134" s="204"/>
      <c r="T134" s="206">
        <f>SUM(T135:T143)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07" t="s">
        <v>84</v>
      </c>
      <c r="AT134" s="208" t="s">
        <v>75</v>
      </c>
      <c r="AU134" s="208" t="s">
        <v>76</v>
      </c>
      <c r="AY134" s="207" t="s">
        <v>145</v>
      </c>
      <c r="BK134" s="209">
        <f>SUM(BK135:BK143)</f>
        <v>0</v>
      </c>
    </row>
    <row r="135" s="2" customFormat="1" ht="21.75" customHeight="1">
      <c r="A135" s="37"/>
      <c r="B135" s="38"/>
      <c r="C135" s="210" t="s">
        <v>84</v>
      </c>
      <c r="D135" s="210" t="s">
        <v>146</v>
      </c>
      <c r="E135" s="211" t="s">
        <v>147</v>
      </c>
      <c r="F135" s="212" t="s">
        <v>148</v>
      </c>
      <c r="G135" s="213" t="s">
        <v>149</v>
      </c>
      <c r="H135" s="214">
        <v>3</v>
      </c>
      <c r="I135" s="215"/>
      <c r="J135" s="216">
        <f>ROUND(I135*H135,2)</f>
        <v>0</v>
      </c>
      <c r="K135" s="217"/>
      <c r="L135" s="43"/>
      <c r="M135" s="218" t="s">
        <v>1</v>
      </c>
      <c r="N135" s="219" t="s">
        <v>41</v>
      </c>
      <c r="O135" s="90"/>
      <c r="P135" s="220">
        <f>O135*H135</f>
        <v>0</v>
      </c>
      <c r="Q135" s="220">
        <v>0.031953000000000002</v>
      </c>
      <c r="R135" s="220">
        <f>Q135*H135</f>
        <v>0.095859</v>
      </c>
      <c r="S135" s="220">
        <v>0</v>
      </c>
      <c r="T135" s="22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2" t="s">
        <v>150</v>
      </c>
      <c r="AT135" s="222" t="s">
        <v>146</v>
      </c>
      <c r="AU135" s="222" t="s">
        <v>84</v>
      </c>
      <c r="AY135" s="16" t="s">
        <v>145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84</v>
      </c>
      <c r="BK135" s="223">
        <f>ROUND(I135*H135,2)</f>
        <v>0</v>
      </c>
      <c r="BL135" s="16" t="s">
        <v>150</v>
      </c>
      <c r="BM135" s="222" t="s">
        <v>86</v>
      </c>
    </row>
    <row r="136" s="2" customFormat="1" ht="24.15" customHeight="1">
      <c r="A136" s="37"/>
      <c r="B136" s="38"/>
      <c r="C136" s="210" t="s">
        <v>86</v>
      </c>
      <c r="D136" s="210" t="s">
        <v>146</v>
      </c>
      <c r="E136" s="211" t="s">
        <v>151</v>
      </c>
      <c r="F136" s="212" t="s">
        <v>152</v>
      </c>
      <c r="G136" s="213" t="s">
        <v>153</v>
      </c>
      <c r="H136" s="214">
        <v>0.59999999999999998</v>
      </c>
      <c r="I136" s="215"/>
      <c r="J136" s="216">
        <f>ROUND(I136*H136,2)</f>
        <v>0</v>
      </c>
      <c r="K136" s="217"/>
      <c r="L136" s="43"/>
      <c r="M136" s="218" t="s">
        <v>1</v>
      </c>
      <c r="N136" s="219" t="s">
        <v>41</v>
      </c>
      <c r="O136" s="90"/>
      <c r="P136" s="220">
        <f>O136*H136</f>
        <v>0</v>
      </c>
      <c r="Q136" s="220">
        <v>1.8775</v>
      </c>
      <c r="R136" s="220">
        <f>Q136*H136</f>
        <v>1.1264999999999998</v>
      </c>
      <c r="S136" s="220">
        <v>0</v>
      </c>
      <c r="T136" s="22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2" t="s">
        <v>150</v>
      </c>
      <c r="AT136" s="222" t="s">
        <v>146</v>
      </c>
      <c r="AU136" s="222" t="s">
        <v>84</v>
      </c>
      <c r="AY136" s="16" t="s">
        <v>145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6" t="s">
        <v>84</v>
      </c>
      <c r="BK136" s="223">
        <f>ROUND(I136*H136,2)</f>
        <v>0</v>
      </c>
      <c r="BL136" s="16" t="s">
        <v>150</v>
      </c>
      <c r="BM136" s="222" t="s">
        <v>150</v>
      </c>
    </row>
    <row r="137" s="12" customFormat="1">
      <c r="A137" s="12"/>
      <c r="B137" s="224"/>
      <c r="C137" s="225"/>
      <c r="D137" s="226" t="s">
        <v>154</v>
      </c>
      <c r="E137" s="227" t="s">
        <v>1</v>
      </c>
      <c r="F137" s="228" t="s">
        <v>155</v>
      </c>
      <c r="G137" s="225"/>
      <c r="H137" s="229">
        <v>0.59999999999999998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5" t="s">
        <v>154</v>
      </c>
      <c r="AU137" s="235" t="s">
        <v>84</v>
      </c>
      <c r="AV137" s="12" t="s">
        <v>86</v>
      </c>
      <c r="AW137" s="12" t="s">
        <v>33</v>
      </c>
      <c r="AX137" s="12" t="s">
        <v>76</v>
      </c>
      <c r="AY137" s="235" t="s">
        <v>145</v>
      </c>
    </row>
    <row r="138" s="13" customFormat="1">
      <c r="A138" s="13"/>
      <c r="B138" s="236"/>
      <c r="C138" s="237"/>
      <c r="D138" s="226" t="s">
        <v>154</v>
      </c>
      <c r="E138" s="238" t="s">
        <v>1</v>
      </c>
      <c r="F138" s="239" t="s">
        <v>156</v>
      </c>
      <c r="G138" s="237"/>
      <c r="H138" s="240">
        <v>0.59999999999999998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154</v>
      </c>
      <c r="AU138" s="246" t="s">
        <v>84</v>
      </c>
      <c r="AV138" s="13" t="s">
        <v>150</v>
      </c>
      <c r="AW138" s="13" t="s">
        <v>33</v>
      </c>
      <c r="AX138" s="13" t="s">
        <v>84</v>
      </c>
      <c r="AY138" s="246" t="s">
        <v>145</v>
      </c>
    </row>
    <row r="139" s="2" customFormat="1" ht="49.05" customHeight="1">
      <c r="A139" s="37"/>
      <c r="B139" s="38"/>
      <c r="C139" s="210" t="s">
        <v>157</v>
      </c>
      <c r="D139" s="210" t="s">
        <v>146</v>
      </c>
      <c r="E139" s="211" t="s">
        <v>158</v>
      </c>
      <c r="F139" s="212" t="s">
        <v>159</v>
      </c>
      <c r="G139" s="213" t="s">
        <v>149</v>
      </c>
      <c r="H139" s="214">
        <v>1</v>
      </c>
      <c r="I139" s="215"/>
      <c r="J139" s="216">
        <f>ROUND(I139*H139,2)</f>
        <v>0</v>
      </c>
      <c r="K139" s="217"/>
      <c r="L139" s="43"/>
      <c r="M139" s="218" t="s">
        <v>1</v>
      </c>
      <c r="N139" s="219" t="s">
        <v>41</v>
      </c>
      <c r="O139" s="90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2" t="s">
        <v>150</v>
      </c>
      <c r="AT139" s="222" t="s">
        <v>146</v>
      </c>
      <c r="AU139" s="222" t="s">
        <v>84</v>
      </c>
      <c r="AY139" s="16" t="s">
        <v>145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6" t="s">
        <v>84</v>
      </c>
      <c r="BK139" s="223">
        <f>ROUND(I139*H139,2)</f>
        <v>0</v>
      </c>
      <c r="BL139" s="16" t="s">
        <v>150</v>
      </c>
      <c r="BM139" s="222" t="s">
        <v>160</v>
      </c>
    </row>
    <row r="140" s="2" customFormat="1" ht="49.05" customHeight="1">
      <c r="A140" s="37"/>
      <c r="B140" s="38"/>
      <c r="C140" s="210" t="s">
        <v>150</v>
      </c>
      <c r="D140" s="210" t="s">
        <v>146</v>
      </c>
      <c r="E140" s="211" t="s">
        <v>161</v>
      </c>
      <c r="F140" s="212" t="s">
        <v>162</v>
      </c>
      <c r="G140" s="213" t="s">
        <v>149</v>
      </c>
      <c r="H140" s="214">
        <v>1</v>
      </c>
      <c r="I140" s="215"/>
      <c r="J140" s="216">
        <f>ROUND(I140*H140,2)</f>
        <v>0</v>
      </c>
      <c r="K140" s="217"/>
      <c r="L140" s="43"/>
      <c r="M140" s="218" t="s">
        <v>1</v>
      </c>
      <c r="N140" s="219" t="s">
        <v>41</v>
      </c>
      <c r="O140" s="90"/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2" t="s">
        <v>150</v>
      </c>
      <c r="AT140" s="222" t="s">
        <v>146</v>
      </c>
      <c r="AU140" s="222" t="s">
        <v>84</v>
      </c>
      <c r="AY140" s="16" t="s">
        <v>145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84</v>
      </c>
      <c r="BK140" s="223">
        <f>ROUND(I140*H140,2)</f>
        <v>0</v>
      </c>
      <c r="BL140" s="16" t="s">
        <v>150</v>
      </c>
      <c r="BM140" s="222" t="s">
        <v>163</v>
      </c>
    </row>
    <row r="141" s="2" customFormat="1" ht="24.15" customHeight="1">
      <c r="A141" s="37"/>
      <c r="B141" s="38"/>
      <c r="C141" s="210" t="s">
        <v>164</v>
      </c>
      <c r="D141" s="210" t="s">
        <v>146</v>
      </c>
      <c r="E141" s="211" t="s">
        <v>165</v>
      </c>
      <c r="F141" s="212" t="s">
        <v>166</v>
      </c>
      <c r="G141" s="213" t="s">
        <v>167</v>
      </c>
      <c r="H141" s="214">
        <v>8.343</v>
      </c>
      <c r="I141" s="215"/>
      <c r="J141" s="216">
        <f>ROUND(I141*H141,2)</f>
        <v>0</v>
      </c>
      <c r="K141" s="217"/>
      <c r="L141" s="43"/>
      <c r="M141" s="218" t="s">
        <v>1</v>
      </c>
      <c r="N141" s="219" t="s">
        <v>41</v>
      </c>
      <c r="O141" s="90"/>
      <c r="P141" s="220">
        <f>O141*H141</f>
        <v>0</v>
      </c>
      <c r="Q141" s="220">
        <v>0.23458000000000001</v>
      </c>
      <c r="R141" s="220">
        <f>Q141*H141</f>
        <v>1.9571009400000001</v>
      </c>
      <c r="S141" s="220">
        <v>0</v>
      </c>
      <c r="T141" s="22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2" t="s">
        <v>150</v>
      </c>
      <c r="AT141" s="222" t="s">
        <v>146</v>
      </c>
      <c r="AU141" s="222" t="s">
        <v>84</v>
      </c>
      <c r="AY141" s="16" t="s">
        <v>145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6" t="s">
        <v>84</v>
      </c>
      <c r="BK141" s="223">
        <f>ROUND(I141*H141,2)</f>
        <v>0</v>
      </c>
      <c r="BL141" s="16" t="s">
        <v>150</v>
      </c>
      <c r="BM141" s="222" t="s">
        <v>168</v>
      </c>
    </row>
    <row r="142" s="12" customFormat="1">
      <c r="A142" s="12"/>
      <c r="B142" s="224"/>
      <c r="C142" s="225"/>
      <c r="D142" s="226" t="s">
        <v>154</v>
      </c>
      <c r="E142" s="227" t="s">
        <v>1</v>
      </c>
      <c r="F142" s="228" t="s">
        <v>169</v>
      </c>
      <c r="G142" s="225"/>
      <c r="H142" s="229">
        <v>8.3424999999999994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35" t="s">
        <v>154</v>
      </c>
      <c r="AU142" s="235" t="s">
        <v>84</v>
      </c>
      <c r="AV142" s="12" t="s">
        <v>86</v>
      </c>
      <c r="AW142" s="12" t="s">
        <v>33</v>
      </c>
      <c r="AX142" s="12" t="s">
        <v>76</v>
      </c>
      <c r="AY142" s="235" t="s">
        <v>145</v>
      </c>
    </row>
    <row r="143" s="13" customFormat="1">
      <c r="A143" s="13"/>
      <c r="B143" s="236"/>
      <c r="C143" s="237"/>
      <c r="D143" s="226" t="s">
        <v>154</v>
      </c>
      <c r="E143" s="238" t="s">
        <v>1</v>
      </c>
      <c r="F143" s="239" t="s">
        <v>156</v>
      </c>
      <c r="G143" s="237"/>
      <c r="H143" s="240">
        <v>8.3424999999999994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154</v>
      </c>
      <c r="AU143" s="246" t="s">
        <v>84</v>
      </c>
      <c r="AV143" s="13" t="s">
        <v>150</v>
      </c>
      <c r="AW143" s="13" t="s">
        <v>33</v>
      </c>
      <c r="AX143" s="13" t="s">
        <v>84</v>
      </c>
      <c r="AY143" s="246" t="s">
        <v>145</v>
      </c>
    </row>
    <row r="144" s="11" customFormat="1" ht="25.92" customHeight="1">
      <c r="A144" s="11"/>
      <c r="B144" s="196"/>
      <c r="C144" s="197"/>
      <c r="D144" s="198" t="s">
        <v>75</v>
      </c>
      <c r="E144" s="199" t="s">
        <v>170</v>
      </c>
      <c r="F144" s="199" t="s">
        <v>171</v>
      </c>
      <c r="G144" s="197"/>
      <c r="H144" s="197"/>
      <c r="I144" s="200"/>
      <c r="J144" s="201">
        <f>BK144</f>
        <v>0</v>
      </c>
      <c r="K144" s="197"/>
      <c r="L144" s="202"/>
      <c r="M144" s="203"/>
      <c r="N144" s="204"/>
      <c r="O144" s="204"/>
      <c r="P144" s="205">
        <f>SUM(P145:P184)</f>
        <v>0</v>
      </c>
      <c r="Q144" s="204"/>
      <c r="R144" s="205">
        <f>SUM(R145:R184)</f>
        <v>33.774535455000006</v>
      </c>
      <c r="S144" s="204"/>
      <c r="T144" s="206">
        <f>SUM(T145:T184)</f>
        <v>0.00026562999999999999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7" t="s">
        <v>84</v>
      </c>
      <c r="AT144" s="208" t="s">
        <v>75</v>
      </c>
      <c r="AU144" s="208" t="s">
        <v>76</v>
      </c>
      <c r="AY144" s="207" t="s">
        <v>145</v>
      </c>
      <c r="BK144" s="209">
        <f>SUM(BK145:BK184)</f>
        <v>0</v>
      </c>
    </row>
    <row r="145" s="2" customFormat="1" ht="24.15" customHeight="1">
      <c r="A145" s="37"/>
      <c r="B145" s="38"/>
      <c r="C145" s="210" t="s">
        <v>160</v>
      </c>
      <c r="D145" s="210" t="s">
        <v>146</v>
      </c>
      <c r="E145" s="211" t="s">
        <v>172</v>
      </c>
      <c r="F145" s="212" t="s">
        <v>173</v>
      </c>
      <c r="G145" s="213" t="s">
        <v>167</v>
      </c>
      <c r="H145" s="214">
        <v>267.75</v>
      </c>
      <c r="I145" s="215"/>
      <c r="J145" s="216">
        <f>ROUND(I145*H145,2)</f>
        <v>0</v>
      </c>
      <c r="K145" s="217"/>
      <c r="L145" s="43"/>
      <c r="M145" s="218" t="s">
        <v>1</v>
      </c>
      <c r="N145" s="219" t="s">
        <v>41</v>
      </c>
      <c r="O145" s="90"/>
      <c r="P145" s="220">
        <f>O145*H145</f>
        <v>0</v>
      </c>
      <c r="Q145" s="220">
        <v>0.017330000000000002</v>
      </c>
      <c r="R145" s="220">
        <f>Q145*H145</f>
        <v>4.6401075000000001</v>
      </c>
      <c r="S145" s="220">
        <v>0</v>
      </c>
      <c r="T145" s="22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2" t="s">
        <v>150</v>
      </c>
      <c r="AT145" s="222" t="s">
        <v>146</v>
      </c>
      <c r="AU145" s="222" t="s">
        <v>84</v>
      </c>
      <c r="AY145" s="16" t="s">
        <v>145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84</v>
      </c>
      <c r="BK145" s="223">
        <f>ROUND(I145*H145,2)</f>
        <v>0</v>
      </c>
      <c r="BL145" s="16" t="s">
        <v>150</v>
      </c>
      <c r="BM145" s="222" t="s">
        <v>8</v>
      </c>
    </row>
    <row r="146" s="12" customFormat="1">
      <c r="A146" s="12"/>
      <c r="B146" s="224"/>
      <c r="C146" s="225"/>
      <c r="D146" s="226" t="s">
        <v>154</v>
      </c>
      <c r="E146" s="227" t="s">
        <v>1</v>
      </c>
      <c r="F146" s="228" t="s">
        <v>174</v>
      </c>
      <c r="G146" s="225"/>
      <c r="H146" s="229">
        <v>267.75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35" t="s">
        <v>154</v>
      </c>
      <c r="AU146" s="235" t="s">
        <v>84</v>
      </c>
      <c r="AV146" s="12" t="s">
        <v>86</v>
      </c>
      <c r="AW146" s="12" t="s">
        <v>33</v>
      </c>
      <c r="AX146" s="12" t="s">
        <v>76</v>
      </c>
      <c r="AY146" s="235" t="s">
        <v>145</v>
      </c>
    </row>
    <row r="147" s="13" customFormat="1">
      <c r="A147" s="13"/>
      <c r="B147" s="236"/>
      <c r="C147" s="237"/>
      <c r="D147" s="226" t="s">
        <v>154</v>
      </c>
      <c r="E147" s="238" t="s">
        <v>1</v>
      </c>
      <c r="F147" s="239" t="s">
        <v>156</v>
      </c>
      <c r="G147" s="237"/>
      <c r="H147" s="240">
        <v>267.75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154</v>
      </c>
      <c r="AU147" s="246" t="s">
        <v>84</v>
      </c>
      <c r="AV147" s="13" t="s">
        <v>150</v>
      </c>
      <c r="AW147" s="13" t="s">
        <v>33</v>
      </c>
      <c r="AX147" s="13" t="s">
        <v>84</v>
      </c>
      <c r="AY147" s="246" t="s">
        <v>145</v>
      </c>
    </row>
    <row r="148" s="2" customFormat="1" ht="24.15" customHeight="1">
      <c r="A148" s="37"/>
      <c r="B148" s="38"/>
      <c r="C148" s="210" t="s">
        <v>175</v>
      </c>
      <c r="D148" s="210" t="s">
        <v>146</v>
      </c>
      <c r="E148" s="211" t="s">
        <v>176</v>
      </c>
      <c r="F148" s="212" t="s">
        <v>177</v>
      </c>
      <c r="G148" s="213" t="s">
        <v>167</v>
      </c>
      <c r="H148" s="214">
        <v>26.562999999999999</v>
      </c>
      <c r="I148" s="215"/>
      <c r="J148" s="216">
        <f>ROUND(I148*H148,2)</f>
        <v>0</v>
      </c>
      <c r="K148" s="217"/>
      <c r="L148" s="43"/>
      <c r="M148" s="218" t="s">
        <v>1</v>
      </c>
      <c r="N148" s="219" t="s">
        <v>41</v>
      </c>
      <c r="O148" s="90"/>
      <c r="P148" s="220">
        <f>O148*H148</f>
        <v>0</v>
      </c>
      <c r="Q148" s="220">
        <v>0.00038499999999999998</v>
      </c>
      <c r="R148" s="220">
        <f>Q148*H148</f>
        <v>0.010226754999999999</v>
      </c>
      <c r="S148" s="220">
        <v>1.0000000000000001E-05</v>
      </c>
      <c r="T148" s="221">
        <f>S148*H148</f>
        <v>0.00026562999999999999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2" t="s">
        <v>150</v>
      </c>
      <c r="AT148" s="222" t="s">
        <v>146</v>
      </c>
      <c r="AU148" s="222" t="s">
        <v>84</v>
      </c>
      <c r="AY148" s="16" t="s">
        <v>145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16" t="s">
        <v>84</v>
      </c>
      <c r="BK148" s="223">
        <f>ROUND(I148*H148,2)</f>
        <v>0</v>
      </c>
      <c r="BL148" s="16" t="s">
        <v>150</v>
      </c>
      <c r="BM148" s="222" t="s">
        <v>178</v>
      </c>
    </row>
    <row r="149" s="12" customFormat="1">
      <c r="A149" s="12"/>
      <c r="B149" s="224"/>
      <c r="C149" s="225"/>
      <c r="D149" s="226" t="s">
        <v>154</v>
      </c>
      <c r="E149" s="227" t="s">
        <v>1</v>
      </c>
      <c r="F149" s="228" t="s">
        <v>179</v>
      </c>
      <c r="G149" s="225"/>
      <c r="H149" s="229">
        <v>26.5625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5" t="s">
        <v>154</v>
      </c>
      <c r="AU149" s="235" t="s">
        <v>84</v>
      </c>
      <c r="AV149" s="12" t="s">
        <v>86</v>
      </c>
      <c r="AW149" s="12" t="s">
        <v>33</v>
      </c>
      <c r="AX149" s="12" t="s">
        <v>76</v>
      </c>
      <c r="AY149" s="235" t="s">
        <v>145</v>
      </c>
    </row>
    <row r="150" s="13" customFormat="1">
      <c r="A150" s="13"/>
      <c r="B150" s="236"/>
      <c r="C150" s="237"/>
      <c r="D150" s="226" t="s">
        <v>154</v>
      </c>
      <c r="E150" s="238" t="s">
        <v>1</v>
      </c>
      <c r="F150" s="239" t="s">
        <v>156</v>
      </c>
      <c r="G150" s="237"/>
      <c r="H150" s="240">
        <v>26.5625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154</v>
      </c>
      <c r="AU150" s="246" t="s">
        <v>84</v>
      </c>
      <c r="AV150" s="13" t="s">
        <v>150</v>
      </c>
      <c r="AW150" s="13" t="s">
        <v>33</v>
      </c>
      <c r="AX150" s="13" t="s">
        <v>84</v>
      </c>
      <c r="AY150" s="246" t="s">
        <v>145</v>
      </c>
    </row>
    <row r="151" s="2" customFormat="1" ht="24.15" customHeight="1">
      <c r="A151" s="37"/>
      <c r="B151" s="38"/>
      <c r="C151" s="210" t="s">
        <v>163</v>
      </c>
      <c r="D151" s="210" t="s">
        <v>146</v>
      </c>
      <c r="E151" s="211" t="s">
        <v>180</v>
      </c>
      <c r="F151" s="212" t="s">
        <v>181</v>
      </c>
      <c r="G151" s="213" t="s">
        <v>182</v>
      </c>
      <c r="H151" s="214">
        <v>133.5</v>
      </c>
      <c r="I151" s="215"/>
      <c r="J151" s="216">
        <f>ROUND(I151*H151,2)</f>
        <v>0</v>
      </c>
      <c r="K151" s="217"/>
      <c r="L151" s="43"/>
      <c r="M151" s="218" t="s">
        <v>1</v>
      </c>
      <c r="N151" s="219" t="s">
        <v>41</v>
      </c>
      <c r="O151" s="90"/>
      <c r="P151" s="220">
        <f>O151*H151</f>
        <v>0</v>
      </c>
      <c r="Q151" s="220">
        <v>0.0015</v>
      </c>
      <c r="R151" s="220">
        <f>Q151*H151</f>
        <v>0.20025000000000001</v>
      </c>
      <c r="S151" s="220">
        <v>0</v>
      </c>
      <c r="T151" s="22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2" t="s">
        <v>150</v>
      </c>
      <c r="AT151" s="222" t="s">
        <v>146</v>
      </c>
      <c r="AU151" s="222" t="s">
        <v>84</v>
      </c>
      <c r="AY151" s="16" t="s">
        <v>145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84</v>
      </c>
      <c r="BK151" s="223">
        <f>ROUND(I151*H151,2)</f>
        <v>0</v>
      </c>
      <c r="BL151" s="16" t="s">
        <v>150</v>
      </c>
      <c r="BM151" s="222" t="s">
        <v>183</v>
      </c>
    </row>
    <row r="152" s="12" customFormat="1">
      <c r="A152" s="12"/>
      <c r="B152" s="224"/>
      <c r="C152" s="225"/>
      <c r="D152" s="226" t="s">
        <v>154</v>
      </c>
      <c r="E152" s="227" t="s">
        <v>1</v>
      </c>
      <c r="F152" s="228" t="s">
        <v>184</v>
      </c>
      <c r="G152" s="225"/>
      <c r="H152" s="229">
        <v>133.5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5" t="s">
        <v>154</v>
      </c>
      <c r="AU152" s="235" t="s">
        <v>84</v>
      </c>
      <c r="AV152" s="12" t="s">
        <v>86</v>
      </c>
      <c r="AW152" s="12" t="s">
        <v>33</v>
      </c>
      <c r="AX152" s="12" t="s">
        <v>76</v>
      </c>
      <c r="AY152" s="235" t="s">
        <v>145</v>
      </c>
    </row>
    <row r="153" s="13" customFormat="1">
      <c r="A153" s="13"/>
      <c r="B153" s="236"/>
      <c r="C153" s="237"/>
      <c r="D153" s="226" t="s">
        <v>154</v>
      </c>
      <c r="E153" s="238" t="s">
        <v>1</v>
      </c>
      <c r="F153" s="239" t="s">
        <v>156</v>
      </c>
      <c r="G153" s="237"/>
      <c r="H153" s="240">
        <v>133.5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154</v>
      </c>
      <c r="AU153" s="246" t="s">
        <v>84</v>
      </c>
      <c r="AV153" s="13" t="s">
        <v>150</v>
      </c>
      <c r="AW153" s="13" t="s">
        <v>33</v>
      </c>
      <c r="AX153" s="13" t="s">
        <v>84</v>
      </c>
      <c r="AY153" s="246" t="s">
        <v>145</v>
      </c>
    </row>
    <row r="154" s="2" customFormat="1" ht="24.15" customHeight="1">
      <c r="A154" s="37"/>
      <c r="B154" s="38"/>
      <c r="C154" s="210" t="s">
        <v>185</v>
      </c>
      <c r="D154" s="210" t="s">
        <v>146</v>
      </c>
      <c r="E154" s="211" t="s">
        <v>186</v>
      </c>
      <c r="F154" s="212" t="s">
        <v>187</v>
      </c>
      <c r="G154" s="213" t="s">
        <v>182</v>
      </c>
      <c r="H154" s="214">
        <v>15.75</v>
      </c>
      <c r="I154" s="215"/>
      <c r="J154" s="216">
        <f>ROUND(I154*H154,2)</f>
        <v>0</v>
      </c>
      <c r="K154" s="217"/>
      <c r="L154" s="43"/>
      <c r="M154" s="218" t="s">
        <v>1</v>
      </c>
      <c r="N154" s="219" t="s">
        <v>41</v>
      </c>
      <c r="O154" s="90"/>
      <c r="P154" s="220">
        <f>O154*H154</f>
        <v>0</v>
      </c>
      <c r="Q154" s="220">
        <v>0</v>
      </c>
      <c r="R154" s="220">
        <f>Q154*H154</f>
        <v>0</v>
      </c>
      <c r="S154" s="220">
        <v>0</v>
      </c>
      <c r="T154" s="22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2" t="s">
        <v>150</v>
      </c>
      <c r="AT154" s="222" t="s">
        <v>146</v>
      </c>
      <c r="AU154" s="222" t="s">
        <v>84</v>
      </c>
      <c r="AY154" s="16" t="s">
        <v>145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84</v>
      </c>
      <c r="BK154" s="223">
        <f>ROUND(I154*H154,2)</f>
        <v>0</v>
      </c>
      <c r="BL154" s="16" t="s">
        <v>150</v>
      </c>
      <c r="BM154" s="222" t="s">
        <v>188</v>
      </c>
    </row>
    <row r="155" s="12" customFormat="1">
      <c r="A155" s="12"/>
      <c r="B155" s="224"/>
      <c r="C155" s="225"/>
      <c r="D155" s="226" t="s">
        <v>154</v>
      </c>
      <c r="E155" s="227" t="s">
        <v>1</v>
      </c>
      <c r="F155" s="228" t="s">
        <v>189</v>
      </c>
      <c r="G155" s="225"/>
      <c r="H155" s="229">
        <v>15.75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5" t="s">
        <v>154</v>
      </c>
      <c r="AU155" s="235" t="s">
        <v>84</v>
      </c>
      <c r="AV155" s="12" t="s">
        <v>86</v>
      </c>
      <c r="AW155" s="12" t="s">
        <v>33</v>
      </c>
      <c r="AX155" s="12" t="s">
        <v>76</v>
      </c>
      <c r="AY155" s="235" t="s">
        <v>145</v>
      </c>
    </row>
    <row r="156" s="13" customFormat="1">
      <c r="A156" s="13"/>
      <c r="B156" s="236"/>
      <c r="C156" s="237"/>
      <c r="D156" s="226" t="s">
        <v>154</v>
      </c>
      <c r="E156" s="238" t="s">
        <v>1</v>
      </c>
      <c r="F156" s="239" t="s">
        <v>156</v>
      </c>
      <c r="G156" s="237"/>
      <c r="H156" s="240">
        <v>15.75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154</v>
      </c>
      <c r="AU156" s="246" t="s">
        <v>84</v>
      </c>
      <c r="AV156" s="13" t="s">
        <v>150</v>
      </c>
      <c r="AW156" s="13" t="s">
        <v>33</v>
      </c>
      <c r="AX156" s="13" t="s">
        <v>84</v>
      </c>
      <c r="AY156" s="246" t="s">
        <v>145</v>
      </c>
    </row>
    <row r="157" s="2" customFormat="1" ht="24.15" customHeight="1">
      <c r="A157" s="37"/>
      <c r="B157" s="38"/>
      <c r="C157" s="247" t="s">
        <v>168</v>
      </c>
      <c r="D157" s="247" t="s">
        <v>190</v>
      </c>
      <c r="E157" s="248" t="s">
        <v>191</v>
      </c>
      <c r="F157" s="249" t="s">
        <v>192</v>
      </c>
      <c r="G157" s="250" t="s">
        <v>182</v>
      </c>
      <c r="H157" s="251">
        <v>18.113</v>
      </c>
      <c r="I157" s="252"/>
      <c r="J157" s="253">
        <f>ROUND(I157*H157,2)</f>
        <v>0</v>
      </c>
      <c r="K157" s="254"/>
      <c r="L157" s="255"/>
      <c r="M157" s="256" t="s">
        <v>1</v>
      </c>
      <c r="N157" s="257" t="s">
        <v>41</v>
      </c>
      <c r="O157" s="90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2" t="s">
        <v>163</v>
      </c>
      <c r="AT157" s="222" t="s">
        <v>190</v>
      </c>
      <c r="AU157" s="222" t="s">
        <v>84</v>
      </c>
      <c r="AY157" s="16" t="s">
        <v>145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84</v>
      </c>
      <c r="BK157" s="223">
        <f>ROUND(I157*H157,2)</f>
        <v>0</v>
      </c>
      <c r="BL157" s="16" t="s">
        <v>150</v>
      </c>
      <c r="BM157" s="222" t="s">
        <v>193</v>
      </c>
    </row>
    <row r="158" s="12" customFormat="1">
      <c r="A158" s="12"/>
      <c r="B158" s="224"/>
      <c r="C158" s="225"/>
      <c r="D158" s="226" t="s">
        <v>154</v>
      </c>
      <c r="E158" s="227" t="s">
        <v>1</v>
      </c>
      <c r="F158" s="228" t="s">
        <v>194</v>
      </c>
      <c r="G158" s="225"/>
      <c r="H158" s="229">
        <v>18.112500000000001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5" t="s">
        <v>154</v>
      </c>
      <c r="AU158" s="235" t="s">
        <v>84</v>
      </c>
      <c r="AV158" s="12" t="s">
        <v>86</v>
      </c>
      <c r="AW158" s="12" t="s">
        <v>33</v>
      </c>
      <c r="AX158" s="12" t="s">
        <v>76</v>
      </c>
      <c r="AY158" s="235" t="s">
        <v>145</v>
      </c>
    </row>
    <row r="159" s="13" customFormat="1">
      <c r="A159" s="13"/>
      <c r="B159" s="236"/>
      <c r="C159" s="237"/>
      <c r="D159" s="226" t="s">
        <v>154</v>
      </c>
      <c r="E159" s="238" t="s">
        <v>1</v>
      </c>
      <c r="F159" s="239" t="s">
        <v>156</v>
      </c>
      <c r="G159" s="237"/>
      <c r="H159" s="240">
        <v>18.112500000000001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154</v>
      </c>
      <c r="AU159" s="246" t="s">
        <v>84</v>
      </c>
      <c r="AV159" s="13" t="s">
        <v>150</v>
      </c>
      <c r="AW159" s="13" t="s">
        <v>33</v>
      </c>
      <c r="AX159" s="13" t="s">
        <v>84</v>
      </c>
      <c r="AY159" s="246" t="s">
        <v>145</v>
      </c>
    </row>
    <row r="160" s="2" customFormat="1" ht="24.15" customHeight="1">
      <c r="A160" s="37"/>
      <c r="B160" s="38"/>
      <c r="C160" s="210" t="s">
        <v>195</v>
      </c>
      <c r="D160" s="210" t="s">
        <v>146</v>
      </c>
      <c r="E160" s="211" t="s">
        <v>196</v>
      </c>
      <c r="F160" s="212" t="s">
        <v>197</v>
      </c>
      <c r="G160" s="213" t="s">
        <v>167</v>
      </c>
      <c r="H160" s="214">
        <v>572.38999999999999</v>
      </c>
      <c r="I160" s="215"/>
      <c r="J160" s="216">
        <f>ROUND(I160*H160,2)</f>
        <v>0</v>
      </c>
      <c r="K160" s="217"/>
      <c r="L160" s="43"/>
      <c r="M160" s="218" t="s">
        <v>1</v>
      </c>
      <c r="N160" s="219" t="s">
        <v>41</v>
      </c>
      <c r="O160" s="90"/>
      <c r="P160" s="220">
        <f>O160*H160</f>
        <v>0</v>
      </c>
      <c r="Q160" s="220">
        <v>0.020480000000000002</v>
      </c>
      <c r="R160" s="220">
        <f>Q160*H160</f>
        <v>11.722547200000001</v>
      </c>
      <c r="S160" s="220">
        <v>0</v>
      </c>
      <c r="T160" s="22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2" t="s">
        <v>150</v>
      </c>
      <c r="AT160" s="222" t="s">
        <v>146</v>
      </c>
      <c r="AU160" s="222" t="s">
        <v>84</v>
      </c>
      <c r="AY160" s="16" t="s">
        <v>145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6" t="s">
        <v>84</v>
      </c>
      <c r="BK160" s="223">
        <f>ROUND(I160*H160,2)</f>
        <v>0</v>
      </c>
      <c r="BL160" s="16" t="s">
        <v>150</v>
      </c>
      <c r="BM160" s="222" t="s">
        <v>198</v>
      </c>
    </row>
    <row r="161" s="12" customFormat="1">
      <c r="A161" s="12"/>
      <c r="B161" s="224"/>
      <c r="C161" s="225"/>
      <c r="D161" s="226" t="s">
        <v>154</v>
      </c>
      <c r="E161" s="227" t="s">
        <v>1</v>
      </c>
      <c r="F161" s="228" t="s">
        <v>199</v>
      </c>
      <c r="G161" s="225"/>
      <c r="H161" s="229">
        <v>572.38999999999999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5" t="s">
        <v>154</v>
      </c>
      <c r="AU161" s="235" t="s">
        <v>84</v>
      </c>
      <c r="AV161" s="12" t="s">
        <v>86</v>
      </c>
      <c r="AW161" s="12" t="s">
        <v>33</v>
      </c>
      <c r="AX161" s="12" t="s">
        <v>76</v>
      </c>
      <c r="AY161" s="235" t="s">
        <v>145</v>
      </c>
    </row>
    <row r="162" s="13" customFormat="1">
      <c r="A162" s="13"/>
      <c r="B162" s="236"/>
      <c r="C162" s="237"/>
      <c r="D162" s="226" t="s">
        <v>154</v>
      </c>
      <c r="E162" s="238" t="s">
        <v>1</v>
      </c>
      <c r="F162" s="239" t="s">
        <v>156</v>
      </c>
      <c r="G162" s="237"/>
      <c r="H162" s="240">
        <v>572.38999999999999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154</v>
      </c>
      <c r="AU162" s="246" t="s">
        <v>84</v>
      </c>
      <c r="AV162" s="13" t="s">
        <v>150</v>
      </c>
      <c r="AW162" s="13" t="s">
        <v>33</v>
      </c>
      <c r="AX162" s="13" t="s">
        <v>84</v>
      </c>
      <c r="AY162" s="246" t="s">
        <v>145</v>
      </c>
    </row>
    <row r="163" s="2" customFormat="1" ht="33" customHeight="1">
      <c r="A163" s="37"/>
      <c r="B163" s="38"/>
      <c r="C163" s="210" t="s">
        <v>8</v>
      </c>
      <c r="D163" s="210" t="s">
        <v>146</v>
      </c>
      <c r="E163" s="211" t="s">
        <v>200</v>
      </c>
      <c r="F163" s="212" t="s">
        <v>201</v>
      </c>
      <c r="G163" s="213" t="s">
        <v>167</v>
      </c>
      <c r="H163" s="214">
        <v>304.63999999999999</v>
      </c>
      <c r="I163" s="215"/>
      <c r="J163" s="216">
        <f>ROUND(I163*H163,2)</f>
        <v>0</v>
      </c>
      <c r="K163" s="217"/>
      <c r="L163" s="43"/>
      <c r="M163" s="218" t="s">
        <v>1</v>
      </c>
      <c r="N163" s="219" t="s">
        <v>41</v>
      </c>
      <c r="O163" s="90"/>
      <c r="P163" s="220">
        <f>O163*H163</f>
        <v>0</v>
      </c>
      <c r="Q163" s="220">
        <v>0.027699999999999999</v>
      </c>
      <c r="R163" s="220">
        <f>Q163*H163</f>
        <v>8.4385279999999998</v>
      </c>
      <c r="S163" s="220">
        <v>0</v>
      </c>
      <c r="T163" s="22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2" t="s">
        <v>150</v>
      </c>
      <c r="AT163" s="222" t="s">
        <v>146</v>
      </c>
      <c r="AU163" s="222" t="s">
        <v>84</v>
      </c>
      <c r="AY163" s="16" t="s">
        <v>145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6" t="s">
        <v>84</v>
      </c>
      <c r="BK163" s="223">
        <f>ROUND(I163*H163,2)</f>
        <v>0</v>
      </c>
      <c r="BL163" s="16" t="s">
        <v>150</v>
      </c>
      <c r="BM163" s="222" t="s">
        <v>202</v>
      </c>
    </row>
    <row r="164" s="12" customFormat="1">
      <c r="A164" s="12"/>
      <c r="B164" s="224"/>
      <c r="C164" s="225"/>
      <c r="D164" s="226" t="s">
        <v>154</v>
      </c>
      <c r="E164" s="227" t="s">
        <v>1</v>
      </c>
      <c r="F164" s="228" t="s">
        <v>203</v>
      </c>
      <c r="G164" s="225"/>
      <c r="H164" s="229">
        <v>304.63999999999999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5" t="s">
        <v>154</v>
      </c>
      <c r="AU164" s="235" t="s">
        <v>84</v>
      </c>
      <c r="AV164" s="12" t="s">
        <v>86</v>
      </c>
      <c r="AW164" s="12" t="s">
        <v>33</v>
      </c>
      <c r="AX164" s="12" t="s">
        <v>76</v>
      </c>
      <c r="AY164" s="235" t="s">
        <v>145</v>
      </c>
    </row>
    <row r="165" s="13" customFormat="1">
      <c r="A165" s="13"/>
      <c r="B165" s="236"/>
      <c r="C165" s="237"/>
      <c r="D165" s="226" t="s">
        <v>154</v>
      </c>
      <c r="E165" s="238" t="s">
        <v>1</v>
      </c>
      <c r="F165" s="239" t="s">
        <v>156</v>
      </c>
      <c r="G165" s="237"/>
      <c r="H165" s="240">
        <v>304.63999999999999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154</v>
      </c>
      <c r="AU165" s="246" t="s">
        <v>84</v>
      </c>
      <c r="AV165" s="13" t="s">
        <v>150</v>
      </c>
      <c r="AW165" s="13" t="s">
        <v>33</v>
      </c>
      <c r="AX165" s="13" t="s">
        <v>84</v>
      </c>
      <c r="AY165" s="246" t="s">
        <v>145</v>
      </c>
    </row>
    <row r="166" s="2" customFormat="1" ht="16.5" customHeight="1">
      <c r="A166" s="37"/>
      <c r="B166" s="38"/>
      <c r="C166" s="210" t="s">
        <v>204</v>
      </c>
      <c r="D166" s="210" t="s">
        <v>146</v>
      </c>
      <c r="E166" s="211" t="s">
        <v>205</v>
      </c>
      <c r="F166" s="212" t="s">
        <v>206</v>
      </c>
      <c r="G166" s="213" t="s">
        <v>167</v>
      </c>
      <c r="H166" s="214">
        <v>304.63999999999999</v>
      </c>
      <c r="I166" s="215"/>
      <c r="J166" s="216">
        <f>ROUND(I166*H166,2)</f>
        <v>0</v>
      </c>
      <c r="K166" s="217"/>
      <c r="L166" s="43"/>
      <c r="M166" s="218" t="s">
        <v>1</v>
      </c>
      <c r="N166" s="219" t="s">
        <v>41</v>
      </c>
      <c r="O166" s="90"/>
      <c r="P166" s="220">
        <f>O166*H166</f>
        <v>0</v>
      </c>
      <c r="Q166" s="220">
        <v>0.0040000000000000001</v>
      </c>
      <c r="R166" s="220">
        <f>Q166*H166</f>
        <v>1.2185599999999999</v>
      </c>
      <c r="S166" s="220">
        <v>0</v>
      </c>
      <c r="T166" s="22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2" t="s">
        <v>150</v>
      </c>
      <c r="AT166" s="222" t="s">
        <v>146</v>
      </c>
      <c r="AU166" s="222" t="s">
        <v>84</v>
      </c>
      <c r="AY166" s="16" t="s">
        <v>145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16" t="s">
        <v>84</v>
      </c>
      <c r="BK166" s="223">
        <f>ROUND(I166*H166,2)</f>
        <v>0</v>
      </c>
      <c r="BL166" s="16" t="s">
        <v>150</v>
      </c>
      <c r="BM166" s="222" t="s">
        <v>207</v>
      </c>
    </row>
    <row r="167" s="12" customFormat="1">
      <c r="A167" s="12"/>
      <c r="B167" s="224"/>
      <c r="C167" s="225"/>
      <c r="D167" s="226" t="s">
        <v>154</v>
      </c>
      <c r="E167" s="227" t="s">
        <v>1</v>
      </c>
      <c r="F167" s="228" t="s">
        <v>203</v>
      </c>
      <c r="G167" s="225"/>
      <c r="H167" s="229">
        <v>304.63999999999999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5" t="s">
        <v>154</v>
      </c>
      <c r="AU167" s="235" t="s">
        <v>84</v>
      </c>
      <c r="AV167" s="12" t="s">
        <v>86</v>
      </c>
      <c r="AW167" s="12" t="s">
        <v>33</v>
      </c>
      <c r="AX167" s="12" t="s">
        <v>76</v>
      </c>
      <c r="AY167" s="235" t="s">
        <v>145</v>
      </c>
    </row>
    <row r="168" s="13" customFormat="1">
      <c r="A168" s="13"/>
      <c r="B168" s="236"/>
      <c r="C168" s="237"/>
      <c r="D168" s="226" t="s">
        <v>154</v>
      </c>
      <c r="E168" s="238" t="s">
        <v>1</v>
      </c>
      <c r="F168" s="239" t="s">
        <v>156</v>
      </c>
      <c r="G168" s="237"/>
      <c r="H168" s="240">
        <v>304.63999999999999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154</v>
      </c>
      <c r="AU168" s="246" t="s">
        <v>84</v>
      </c>
      <c r="AV168" s="13" t="s">
        <v>150</v>
      </c>
      <c r="AW168" s="13" t="s">
        <v>33</v>
      </c>
      <c r="AX168" s="13" t="s">
        <v>84</v>
      </c>
      <c r="AY168" s="246" t="s">
        <v>145</v>
      </c>
    </row>
    <row r="169" s="2" customFormat="1" ht="24.15" customHeight="1">
      <c r="A169" s="37"/>
      <c r="B169" s="38"/>
      <c r="C169" s="210" t="s">
        <v>178</v>
      </c>
      <c r="D169" s="210" t="s">
        <v>146</v>
      </c>
      <c r="E169" s="211" t="s">
        <v>208</v>
      </c>
      <c r="F169" s="212" t="s">
        <v>209</v>
      </c>
      <c r="G169" s="213" t="s">
        <v>167</v>
      </c>
      <c r="H169" s="214">
        <v>51.810000000000002</v>
      </c>
      <c r="I169" s="215"/>
      <c r="J169" s="216">
        <f>ROUND(I169*H169,2)</f>
        <v>0</v>
      </c>
      <c r="K169" s="217"/>
      <c r="L169" s="43"/>
      <c r="M169" s="218" t="s">
        <v>1</v>
      </c>
      <c r="N169" s="219" t="s">
        <v>41</v>
      </c>
      <c r="O169" s="90"/>
      <c r="P169" s="220">
        <f>O169*H169</f>
        <v>0</v>
      </c>
      <c r="Q169" s="220">
        <v>0.061199999999999997</v>
      </c>
      <c r="R169" s="220">
        <f>Q169*H169</f>
        <v>3.1707719999999999</v>
      </c>
      <c r="S169" s="220">
        <v>0</v>
      </c>
      <c r="T169" s="22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2" t="s">
        <v>150</v>
      </c>
      <c r="AT169" s="222" t="s">
        <v>146</v>
      </c>
      <c r="AU169" s="222" t="s">
        <v>84</v>
      </c>
      <c r="AY169" s="16" t="s">
        <v>145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84</v>
      </c>
      <c r="BK169" s="223">
        <f>ROUND(I169*H169,2)</f>
        <v>0</v>
      </c>
      <c r="BL169" s="16" t="s">
        <v>150</v>
      </c>
      <c r="BM169" s="222" t="s">
        <v>210</v>
      </c>
    </row>
    <row r="170" s="14" customFormat="1">
      <c r="A170" s="14"/>
      <c r="B170" s="258"/>
      <c r="C170" s="259"/>
      <c r="D170" s="226" t="s">
        <v>154</v>
      </c>
      <c r="E170" s="260" t="s">
        <v>1</v>
      </c>
      <c r="F170" s="261" t="s">
        <v>211</v>
      </c>
      <c r="G170" s="259"/>
      <c r="H170" s="260" t="s">
        <v>1</v>
      </c>
      <c r="I170" s="262"/>
      <c r="J170" s="259"/>
      <c r="K170" s="259"/>
      <c r="L170" s="263"/>
      <c r="M170" s="264"/>
      <c r="N170" s="265"/>
      <c r="O170" s="265"/>
      <c r="P170" s="265"/>
      <c r="Q170" s="265"/>
      <c r="R170" s="265"/>
      <c r="S170" s="265"/>
      <c r="T170" s="26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7" t="s">
        <v>154</v>
      </c>
      <c r="AU170" s="267" t="s">
        <v>84</v>
      </c>
      <c r="AV170" s="14" t="s">
        <v>84</v>
      </c>
      <c r="AW170" s="14" t="s">
        <v>33</v>
      </c>
      <c r="AX170" s="14" t="s">
        <v>76</v>
      </c>
      <c r="AY170" s="267" t="s">
        <v>145</v>
      </c>
    </row>
    <row r="171" s="12" customFormat="1">
      <c r="A171" s="12"/>
      <c r="B171" s="224"/>
      <c r="C171" s="225"/>
      <c r="D171" s="226" t="s">
        <v>154</v>
      </c>
      <c r="E171" s="227" t="s">
        <v>1</v>
      </c>
      <c r="F171" s="228" t="s">
        <v>212</v>
      </c>
      <c r="G171" s="225"/>
      <c r="H171" s="229">
        <v>51.810000000000002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5" t="s">
        <v>154</v>
      </c>
      <c r="AU171" s="235" t="s">
        <v>84</v>
      </c>
      <c r="AV171" s="12" t="s">
        <v>86</v>
      </c>
      <c r="AW171" s="12" t="s">
        <v>33</v>
      </c>
      <c r="AX171" s="12" t="s">
        <v>76</v>
      </c>
      <c r="AY171" s="235" t="s">
        <v>145</v>
      </c>
    </row>
    <row r="172" s="13" customFormat="1">
      <c r="A172" s="13"/>
      <c r="B172" s="236"/>
      <c r="C172" s="237"/>
      <c r="D172" s="226" t="s">
        <v>154</v>
      </c>
      <c r="E172" s="238" t="s">
        <v>1</v>
      </c>
      <c r="F172" s="239" t="s">
        <v>156</v>
      </c>
      <c r="G172" s="237"/>
      <c r="H172" s="240">
        <v>51.810000000000002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154</v>
      </c>
      <c r="AU172" s="246" t="s">
        <v>84</v>
      </c>
      <c r="AV172" s="13" t="s">
        <v>150</v>
      </c>
      <c r="AW172" s="13" t="s">
        <v>33</v>
      </c>
      <c r="AX172" s="13" t="s">
        <v>84</v>
      </c>
      <c r="AY172" s="246" t="s">
        <v>145</v>
      </c>
    </row>
    <row r="173" s="2" customFormat="1" ht="24.15" customHeight="1">
      <c r="A173" s="37"/>
      <c r="B173" s="38"/>
      <c r="C173" s="210" t="s">
        <v>213</v>
      </c>
      <c r="D173" s="210" t="s">
        <v>146</v>
      </c>
      <c r="E173" s="211" t="s">
        <v>214</v>
      </c>
      <c r="F173" s="212" t="s">
        <v>215</v>
      </c>
      <c r="G173" s="213" t="s">
        <v>167</v>
      </c>
      <c r="H173" s="214">
        <v>133.19</v>
      </c>
      <c r="I173" s="215"/>
      <c r="J173" s="216">
        <f>ROUND(I173*H173,2)</f>
        <v>0</v>
      </c>
      <c r="K173" s="217"/>
      <c r="L173" s="43"/>
      <c r="M173" s="218" t="s">
        <v>1</v>
      </c>
      <c r="N173" s="219" t="s">
        <v>41</v>
      </c>
      <c r="O173" s="90"/>
      <c r="P173" s="220">
        <f>O173*H173</f>
        <v>0</v>
      </c>
      <c r="Q173" s="220">
        <v>0.030599999999999999</v>
      </c>
      <c r="R173" s="220">
        <f>Q173*H173</f>
        <v>4.0756139999999998</v>
      </c>
      <c r="S173" s="220">
        <v>0</v>
      </c>
      <c r="T173" s="22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2" t="s">
        <v>150</v>
      </c>
      <c r="AT173" s="222" t="s">
        <v>146</v>
      </c>
      <c r="AU173" s="222" t="s">
        <v>84</v>
      </c>
      <c r="AY173" s="16" t="s">
        <v>145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6" t="s">
        <v>84</v>
      </c>
      <c r="BK173" s="223">
        <f>ROUND(I173*H173,2)</f>
        <v>0</v>
      </c>
      <c r="BL173" s="16" t="s">
        <v>150</v>
      </c>
      <c r="BM173" s="222" t="s">
        <v>216</v>
      </c>
    </row>
    <row r="174" s="14" customFormat="1">
      <c r="A174" s="14"/>
      <c r="B174" s="258"/>
      <c r="C174" s="259"/>
      <c r="D174" s="226" t="s">
        <v>154</v>
      </c>
      <c r="E174" s="260" t="s">
        <v>1</v>
      </c>
      <c r="F174" s="261" t="s">
        <v>217</v>
      </c>
      <c r="G174" s="259"/>
      <c r="H174" s="260" t="s">
        <v>1</v>
      </c>
      <c r="I174" s="262"/>
      <c r="J174" s="259"/>
      <c r="K174" s="259"/>
      <c r="L174" s="263"/>
      <c r="M174" s="264"/>
      <c r="N174" s="265"/>
      <c r="O174" s="265"/>
      <c r="P174" s="265"/>
      <c r="Q174" s="265"/>
      <c r="R174" s="265"/>
      <c r="S174" s="265"/>
      <c r="T174" s="26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7" t="s">
        <v>154</v>
      </c>
      <c r="AU174" s="267" t="s">
        <v>84</v>
      </c>
      <c r="AV174" s="14" t="s">
        <v>84</v>
      </c>
      <c r="AW174" s="14" t="s">
        <v>33</v>
      </c>
      <c r="AX174" s="14" t="s">
        <v>76</v>
      </c>
      <c r="AY174" s="267" t="s">
        <v>145</v>
      </c>
    </row>
    <row r="175" s="12" customFormat="1">
      <c r="A175" s="12"/>
      <c r="B175" s="224"/>
      <c r="C175" s="225"/>
      <c r="D175" s="226" t="s">
        <v>154</v>
      </c>
      <c r="E175" s="227" t="s">
        <v>1</v>
      </c>
      <c r="F175" s="228" t="s">
        <v>218</v>
      </c>
      <c r="G175" s="225"/>
      <c r="H175" s="229">
        <v>9.6899999999999995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5" t="s">
        <v>154</v>
      </c>
      <c r="AU175" s="235" t="s">
        <v>84</v>
      </c>
      <c r="AV175" s="12" t="s">
        <v>86</v>
      </c>
      <c r="AW175" s="12" t="s">
        <v>33</v>
      </c>
      <c r="AX175" s="12" t="s">
        <v>76</v>
      </c>
      <c r="AY175" s="235" t="s">
        <v>145</v>
      </c>
    </row>
    <row r="176" s="14" customFormat="1">
      <c r="A176" s="14"/>
      <c r="B176" s="258"/>
      <c r="C176" s="259"/>
      <c r="D176" s="226" t="s">
        <v>154</v>
      </c>
      <c r="E176" s="260" t="s">
        <v>1</v>
      </c>
      <c r="F176" s="261" t="s">
        <v>219</v>
      </c>
      <c r="G176" s="259"/>
      <c r="H176" s="260" t="s">
        <v>1</v>
      </c>
      <c r="I176" s="262"/>
      <c r="J176" s="259"/>
      <c r="K176" s="259"/>
      <c r="L176" s="263"/>
      <c r="M176" s="264"/>
      <c r="N176" s="265"/>
      <c r="O176" s="265"/>
      <c r="P176" s="265"/>
      <c r="Q176" s="265"/>
      <c r="R176" s="265"/>
      <c r="S176" s="265"/>
      <c r="T176" s="26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7" t="s">
        <v>154</v>
      </c>
      <c r="AU176" s="267" t="s">
        <v>84</v>
      </c>
      <c r="AV176" s="14" t="s">
        <v>84</v>
      </c>
      <c r="AW176" s="14" t="s">
        <v>33</v>
      </c>
      <c r="AX176" s="14" t="s">
        <v>76</v>
      </c>
      <c r="AY176" s="267" t="s">
        <v>145</v>
      </c>
    </row>
    <row r="177" s="12" customFormat="1">
      <c r="A177" s="12"/>
      <c r="B177" s="224"/>
      <c r="C177" s="225"/>
      <c r="D177" s="226" t="s">
        <v>154</v>
      </c>
      <c r="E177" s="227" t="s">
        <v>1</v>
      </c>
      <c r="F177" s="228" t="s">
        <v>220</v>
      </c>
      <c r="G177" s="225"/>
      <c r="H177" s="229">
        <v>123.5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5" t="s">
        <v>154</v>
      </c>
      <c r="AU177" s="235" t="s">
        <v>84</v>
      </c>
      <c r="AV177" s="12" t="s">
        <v>86</v>
      </c>
      <c r="AW177" s="12" t="s">
        <v>33</v>
      </c>
      <c r="AX177" s="12" t="s">
        <v>76</v>
      </c>
      <c r="AY177" s="235" t="s">
        <v>145</v>
      </c>
    </row>
    <row r="178" s="13" customFormat="1">
      <c r="A178" s="13"/>
      <c r="B178" s="236"/>
      <c r="C178" s="237"/>
      <c r="D178" s="226" t="s">
        <v>154</v>
      </c>
      <c r="E178" s="238" t="s">
        <v>1</v>
      </c>
      <c r="F178" s="239" t="s">
        <v>156</v>
      </c>
      <c r="G178" s="237"/>
      <c r="H178" s="240">
        <v>133.19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154</v>
      </c>
      <c r="AU178" s="246" t="s">
        <v>84</v>
      </c>
      <c r="AV178" s="13" t="s">
        <v>150</v>
      </c>
      <c r="AW178" s="13" t="s">
        <v>33</v>
      </c>
      <c r="AX178" s="13" t="s">
        <v>84</v>
      </c>
      <c r="AY178" s="246" t="s">
        <v>145</v>
      </c>
    </row>
    <row r="179" s="2" customFormat="1" ht="24.15" customHeight="1">
      <c r="A179" s="37"/>
      <c r="B179" s="38"/>
      <c r="C179" s="210" t="s">
        <v>183</v>
      </c>
      <c r="D179" s="210" t="s">
        <v>146</v>
      </c>
      <c r="E179" s="211" t="s">
        <v>221</v>
      </c>
      <c r="F179" s="212" t="s">
        <v>222</v>
      </c>
      <c r="G179" s="213" t="s">
        <v>149</v>
      </c>
      <c r="H179" s="214">
        <v>2</v>
      </c>
      <c r="I179" s="215"/>
      <c r="J179" s="216">
        <f>ROUND(I179*H179,2)</f>
        <v>0</v>
      </c>
      <c r="K179" s="217"/>
      <c r="L179" s="43"/>
      <c r="M179" s="218" t="s">
        <v>1</v>
      </c>
      <c r="N179" s="219" t="s">
        <v>41</v>
      </c>
      <c r="O179" s="90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2" t="s">
        <v>150</v>
      </c>
      <c r="AT179" s="222" t="s">
        <v>146</v>
      </c>
      <c r="AU179" s="222" t="s">
        <v>84</v>
      </c>
      <c r="AY179" s="16" t="s">
        <v>145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6" t="s">
        <v>84</v>
      </c>
      <c r="BK179" s="223">
        <f>ROUND(I179*H179,2)</f>
        <v>0</v>
      </c>
      <c r="BL179" s="16" t="s">
        <v>150</v>
      </c>
      <c r="BM179" s="222" t="s">
        <v>223</v>
      </c>
    </row>
    <row r="180" s="2" customFormat="1" ht="21.75" customHeight="1">
      <c r="A180" s="37"/>
      <c r="B180" s="38"/>
      <c r="C180" s="210" t="s">
        <v>224</v>
      </c>
      <c r="D180" s="210" t="s">
        <v>146</v>
      </c>
      <c r="E180" s="211" t="s">
        <v>225</v>
      </c>
      <c r="F180" s="212" t="s">
        <v>226</v>
      </c>
      <c r="G180" s="213" t="s">
        <v>149</v>
      </c>
      <c r="H180" s="214">
        <v>4</v>
      </c>
      <c r="I180" s="215"/>
      <c r="J180" s="216">
        <f>ROUND(I180*H180,2)</f>
        <v>0</v>
      </c>
      <c r="K180" s="217"/>
      <c r="L180" s="43"/>
      <c r="M180" s="218" t="s">
        <v>1</v>
      </c>
      <c r="N180" s="219" t="s">
        <v>41</v>
      </c>
      <c r="O180" s="90"/>
      <c r="P180" s="220">
        <f>O180*H180</f>
        <v>0</v>
      </c>
      <c r="Q180" s="220">
        <v>0.056439999999999997</v>
      </c>
      <c r="R180" s="220">
        <f>Q180*H180</f>
        <v>0.22575999999999999</v>
      </c>
      <c r="S180" s="220">
        <v>0</v>
      </c>
      <c r="T180" s="22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2" t="s">
        <v>150</v>
      </c>
      <c r="AT180" s="222" t="s">
        <v>146</v>
      </c>
      <c r="AU180" s="222" t="s">
        <v>84</v>
      </c>
      <c r="AY180" s="16" t="s">
        <v>145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6" t="s">
        <v>84</v>
      </c>
      <c r="BK180" s="223">
        <f>ROUND(I180*H180,2)</f>
        <v>0</v>
      </c>
      <c r="BL180" s="16" t="s">
        <v>150</v>
      </c>
      <c r="BM180" s="222" t="s">
        <v>227</v>
      </c>
    </row>
    <row r="181" s="12" customFormat="1">
      <c r="A181" s="12"/>
      <c r="B181" s="224"/>
      <c r="C181" s="225"/>
      <c r="D181" s="226" t="s">
        <v>154</v>
      </c>
      <c r="E181" s="227" t="s">
        <v>1</v>
      </c>
      <c r="F181" s="228" t="s">
        <v>228</v>
      </c>
      <c r="G181" s="225"/>
      <c r="H181" s="229">
        <v>4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5" t="s">
        <v>154</v>
      </c>
      <c r="AU181" s="235" t="s">
        <v>84</v>
      </c>
      <c r="AV181" s="12" t="s">
        <v>86</v>
      </c>
      <c r="AW181" s="12" t="s">
        <v>33</v>
      </c>
      <c r="AX181" s="12" t="s">
        <v>76</v>
      </c>
      <c r="AY181" s="235" t="s">
        <v>145</v>
      </c>
    </row>
    <row r="182" s="13" customFormat="1">
      <c r="A182" s="13"/>
      <c r="B182" s="236"/>
      <c r="C182" s="237"/>
      <c r="D182" s="226" t="s">
        <v>154</v>
      </c>
      <c r="E182" s="238" t="s">
        <v>1</v>
      </c>
      <c r="F182" s="239" t="s">
        <v>156</v>
      </c>
      <c r="G182" s="237"/>
      <c r="H182" s="240">
        <v>4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154</v>
      </c>
      <c r="AU182" s="246" t="s">
        <v>84</v>
      </c>
      <c r="AV182" s="13" t="s">
        <v>150</v>
      </c>
      <c r="AW182" s="13" t="s">
        <v>33</v>
      </c>
      <c r="AX182" s="13" t="s">
        <v>84</v>
      </c>
      <c r="AY182" s="246" t="s">
        <v>145</v>
      </c>
    </row>
    <row r="183" s="2" customFormat="1" ht="24.15" customHeight="1">
      <c r="A183" s="37"/>
      <c r="B183" s="38"/>
      <c r="C183" s="247" t="s">
        <v>188</v>
      </c>
      <c r="D183" s="247" t="s">
        <v>190</v>
      </c>
      <c r="E183" s="248" t="s">
        <v>229</v>
      </c>
      <c r="F183" s="249" t="s">
        <v>230</v>
      </c>
      <c r="G183" s="250" t="s">
        <v>149</v>
      </c>
      <c r="H183" s="251">
        <v>1</v>
      </c>
      <c r="I183" s="252"/>
      <c r="J183" s="253">
        <f>ROUND(I183*H183,2)</f>
        <v>0</v>
      </c>
      <c r="K183" s="254"/>
      <c r="L183" s="255"/>
      <c r="M183" s="256" t="s">
        <v>1</v>
      </c>
      <c r="N183" s="257" t="s">
        <v>41</v>
      </c>
      <c r="O183" s="90"/>
      <c r="P183" s="220">
        <f>O183*H183</f>
        <v>0</v>
      </c>
      <c r="Q183" s="220">
        <v>0.017149999999999999</v>
      </c>
      <c r="R183" s="220">
        <f>Q183*H183</f>
        <v>0.017149999999999999</v>
      </c>
      <c r="S183" s="220">
        <v>0</v>
      </c>
      <c r="T183" s="22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2" t="s">
        <v>163</v>
      </c>
      <c r="AT183" s="222" t="s">
        <v>190</v>
      </c>
      <c r="AU183" s="222" t="s">
        <v>84</v>
      </c>
      <c r="AY183" s="16" t="s">
        <v>145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6" t="s">
        <v>84</v>
      </c>
      <c r="BK183" s="223">
        <f>ROUND(I183*H183,2)</f>
        <v>0</v>
      </c>
      <c r="BL183" s="16" t="s">
        <v>150</v>
      </c>
      <c r="BM183" s="222" t="s">
        <v>231</v>
      </c>
    </row>
    <row r="184" s="2" customFormat="1" ht="24.15" customHeight="1">
      <c r="A184" s="37"/>
      <c r="B184" s="38"/>
      <c r="C184" s="247" t="s">
        <v>232</v>
      </c>
      <c r="D184" s="247" t="s">
        <v>190</v>
      </c>
      <c r="E184" s="248" t="s">
        <v>233</v>
      </c>
      <c r="F184" s="249" t="s">
        <v>234</v>
      </c>
      <c r="G184" s="250" t="s">
        <v>149</v>
      </c>
      <c r="H184" s="251">
        <v>3</v>
      </c>
      <c r="I184" s="252"/>
      <c r="J184" s="253">
        <f>ROUND(I184*H184,2)</f>
        <v>0</v>
      </c>
      <c r="K184" s="254"/>
      <c r="L184" s="255"/>
      <c r="M184" s="256" t="s">
        <v>1</v>
      </c>
      <c r="N184" s="257" t="s">
        <v>41</v>
      </c>
      <c r="O184" s="90"/>
      <c r="P184" s="220">
        <f>O184*H184</f>
        <v>0</v>
      </c>
      <c r="Q184" s="220">
        <v>0.018339999999999999</v>
      </c>
      <c r="R184" s="220">
        <f>Q184*H184</f>
        <v>0.055019999999999999</v>
      </c>
      <c r="S184" s="220">
        <v>0</v>
      </c>
      <c r="T184" s="22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2" t="s">
        <v>163</v>
      </c>
      <c r="AT184" s="222" t="s">
        <v>190</v>
      </c>
      <c r="AU184" s="222" t="s">
        <v>84</v>
      </c>
      <c r="AY184" s="16" t="s">
        <v>145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6" t="s">
        <v>84</v>
      </c>
      <c r="BK184" s="223">
        <f>ROUND(I184*H184,2)</f>
        <v>0</v>
      </c>
      <c r="BL184" s="16" t="s">
        <v>150</v>
      </c>
      <c r="BM184" s="222" t="s">
        <v>235</v>
      </c>
    </row>
    <row r="185" s="11" customFormat="1" ht="25.92" customHeight="1">
      <c r="A185" s="11"/>
      <c r="B185" s="196"/>
      <c r="C185" s="197"/>
      <c r="D185" s="198" t="s">
        <v>75</v>
      </c>
      <c r="E185" s="199" t="s">
        <v>236</v>
      </c>
      <c r="F185" s="199" t="s">
        <v>237</v>
      </c>
      <c r="G185" s="197"/>
      <c r="H185" s="197"/>
      <c r="I185" s="200"/>
      <c r="J185" s="201">
        <f>BK185</f>
        <v>0</v>
      </c>
      <c r="K185" s="197"/>
      <c r="L185" s="202"/>
      <c r="M185" s="203"/>
      <c r="N185" s="204"/>
      <c r="O185" s="204"/>
      <c r="P185" s="205">
        <f>SUM(P186:P269)</f>
        <v>0</v>
      </c>
      <c r="Q185" s="204"/>
      <c r="R185" s="205">
        <f>SUM(R186:R269)</f>
        <v>0.042855299999999999</v>
      </c>
      <c r="S185" s="204"/>
      <c r="T185" s="206">
        <f>SUM(T186:T269)</f>
        <v>54.882276099999999</v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R185" s="207" t="s">
        <v>84</v>
      </c>
      <c r="AT185" s="208" t="s">
        <v>75</v>
      </c>
      <c r="AU185" s="208" t="s">
        <v>76</v>
      </c>
      <c r="AY185" s="207" t="s">
        <v>145</v>
      </c>
      <c r="BK185" s="209">
        <f>SUM(BK186:BK269)</f>
        <v>0</v>
      </c>
    </row>
    <row r="186" s="2" customFormat="1" ht="33" customHeight="1">
      <c r="A186" s="37"/>
      <c r="B186" s="38"/>
      <c r="C186" s="210" t="s">
        <v>193</v>
      </c>
      <c r="D186" s="210" t="s">
        <v>146</v>
      </c>
      <c r="E186" s="211" t="s">
        <v>238</v>
      </c>
      <c r="F186" s="212" t="s">
        <v>239</v>
      </c>
      <c r="G186" s="213" t="s">
        <v>167</v>
      </c>
      <c r="H186" s="214">
        <v>251.31</v>
      </c>
      <c r="I186" s="215"/>
      <c r="J186" s="216">
        <f>ROUND(I186*H186,2)</f>
        <v>0</v>
      </c>
      <c r="K186" s="217"/>
      <c r="L186" s="43"/>
      <c r="M186" s="218" t="s">
        <v>1</v>
      </c>
      <c r="N186" s="219" t="s">
        <v>41</v>
      </c>
      <c r="O186" s="90"/>
      <c r="P186" s="220">
        <f>O186*H186</f>
        <v>0</v>
      </c>
      <c r="Q186" s="220">
        <v>0.00012999999999999999</v>
      </c>
      <c r="R186" s="220">
        <f>Q186*H186</f>
        <v>0.032670299999999999</v>
      </c>
      <c r="S186" s="220">
        <v>0</v>
      </c>
      <c r="T186" s="22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2" t="s">
        <v>150</v>
      </c>
      <c r="AT186" s="222" t="s">
        <v>146</v>
      </c>
      <c r="AU186" s="222" t="s">
        <v>84</v>
      </c>
      <c r="AY186" s="16" t="s">
        <v>145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6" t="s">
        <v>84</v>
      </c>
      <c r="BK186" s="223">
        <f>ROUND(I186*H186,2)</f>
        <v>0</v>
      </c>
      <c r="BL186" s="16" t="s">
        <v>150</v>
      </c>
      <c r="BM186" s="222" t="s">
        <v>240</v>
      </c>
    </row>
    <row r="187" s="12" customFormat="1">
      <c r="A187" s="12"/>
      <c r="B187" s="224"/>
      <c r="C187" s="225"/>
      <c r="D187" s="226" t="s">
        <v>154</v>
      </c>
      <c r="E187" s="227" t="s">
        <v>1</v>
      </c>
      <c r="F187" s="228" t="s">
        <v>241</v>
      </c>
      <c r="G187" s="225"/>
      <c r="H187" s="229">
        <v>251.31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35" t="s">
        <v>154</v>
      </c>
      <c r="AU187" s="235" t="s">
        <v>84</v>
      </c>
      <c r="AV187" s="12" t="s">
        <v>86</v>
      </c>
      <c r="AW187" s="12" t="s">
        <v>33</v>
      </c>
      <c r="AX187" s="12" t="s">
        <v>76</v>
      </c>
      <c r="AY187" s="235" t="s">
        <v>145</v>
      </c>
    </row>
    <row r="188" s="13" customFormat="1">
      <c r="A188" s="13"/>
      <c r="B188" s="236"/>
      <c r="C188" s="237"/>
      <c r="D188" s="226" t="s">
        <v>154</v>
      </c>
      <c r="E188" s="238" t="s">
        <v>1</v>
      </c>
      <c r="F188" s="239" t="s">
        <v>156</v>
      </c>
      <c r="G188" s="237"/>
      <c r="H188" s="240">
        <v>251.31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154</v>
      </c>
      <c r="AU188" s="246" t="s">
        <v>84</v>
      </c>
      <c r="AV188" s="13" t="s">
        <v>150</v>
      </c>
      <c r="AW188" s="13" t="s">
        <v>33</v>
      </c>
      <c r="AX188" s="13" t="s">
        <v>84</v>
      </c>
      <c r="AY188" s="246" t="s">
        <v>145</v>
      </c>
    </row>
    <row r="189" s="2" customFormat="1" ht="24.15" customHeight="1">
      <c r="A189" s="37"/>
      <c r="B189" s="38"/>
      <c r="C189" s="210" t="s">
        <v>7</v>
      </c>
      <c r="D189" s="210" t="s">
        <v>146</v>
      </c>
      <c r="E189" s="211" t="s">
        <v>242</v>
      </c>
      <c r="F189" s="212" t="s">
        <v>243</v>
      </c>
      <c r="G189" s="213" t="s">
        <v>167</v>
      </c>
      <c r="H189" s="214">
        <v>251.31</v>
      </c>
      <c r="I189" s="215"/>
      <c r="J189" s="216">
        <f>ROUND(I189*H189,2)</f>
        <v>0</v>
      </c>
      <c r="K189" s="217"/>
      <c r="L189" s="43"/>
      <c r="M189" s="218" t="s">
        <v>1</v>
      </c>
      <c r="N189" s="219" t="s">
        <v>41</v>
      </c>
      <c r="O189" s="90"/>
      <c r="P189" s="220">
        <f>O189*H189</f>
        <v>0</v>
      </c>
      <c r="Q189" s="220">
        <v>3.4999999999999997E-05</v>
      </c>
      <c r="R189" s="220">
        <f>Q189*H189</f>
        <v>0.0087958499999999992</v>
      </c>
      <c r="S189" s="220">
        <v>0</v>
      </c>
      <c r="T189" s="22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2" t="s">
        <v>150</v>
      </c>
      <c r="AT189" s="222" t="s">
        <v>146</v>
      </c>
      <c r="AU189" s="222" t="s">
        <v>84</v>
      </c>
      <c r="AY189" s="16" t="s">
        <v>145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16" t="s">
        <v>84</v>
      </c>
      <c r="BK189" s="223">
        <f>ROUND(I189*H189,2)</f>
        <v>0</v>
      </c>
      <c r="BL189" s="16" t="s">
        <v>150</v>
      </c>
      <c r="BM189" s="222" t="s">
        <v>244</v>
      </c>
    </row>
    <row r="190" s="12" customFormat="1">
      <c r="A190" s="12"/>
      <c r="B190" s="224"/>
      <c r="C190" s="225"/>
      <c r="D190" s="226" t="s">
        <v>154</v>
      </c>
      <c r="E190" s="227" t="s">
        <v>1</v>
      </c>
      <c r="F190" s="228" t="s">
        <v>241</v>
      </c>
      <c r="G190" s="225"/>
      <c r="H190" s="229">
        <v>251.31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35" t="s">
        <v>154</v>
      </c>
      <c r="AU190" s="235" t="s">
        <v>84</v>
      </c>
      <c r="AV190" s="12" t="s">
        <v>86</v>
      </c>
      <c r="AW190" s="12" t="s">
        <v>33</v>
      </c>
      <c r="AX190" s="12" t="s">
        <v>76</v>
      </c>
      <c r="AY190" s="235" t="s">
        <v>145</v>
      </c>
    </row>
    <row r="191" s="13" customFormat="1">
      <c r="A191" s="13"/>
      <c r="B191" s="236"/>
      <c r="C191" s="237"/>
      <c r="D191" s="226" t="s">
        <v>154</v>
      </c>
      <c r="E191" s="238" t="s">
        <v>1</v>
      </c>
      <c r="F191" s="239" t="s">
        <v>156</v>
      </c>
      <c r="G191" s="237"/>
      <c r="H191" s="240">
        <v>251.31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154</v>
      </c>
      <c r="AU191" s="246" t="s">
        <v>84</v>
      </c>
      <c r="AV191" s="13" t="s">
        <v>150</v>
      </c>
      <c r="AW191" s="13" t="s">
        <v>33</v>
      </c>
      <c r="AX191" s="13" t="s">
        <v>84</v>
      </c>
      <c r="AY191" s="246" t="s">
        <v>145</v>
      </c>
    </row>
    <row r="192" s="2" customFormat="1" ht="24.15" customHeight="1">
      <c r="A192" s="37"/>
      <c r="B192" s="38"/>
      <c r="C192" s="210" t="s">
        <v>198</v>
      </c>
      <c r="D192" s="210" t="s">
        <v>146</v>
      </c>
      <c r="E192" s="211" t="s">
        <v>245</v>
      </c>
      <c r="F192" s="212" t="s">
        <v>246</v>
      </c>
      <c r="G192" s="213" t="s">
        <v>167</v>
      </c>
      <c r="H192" s="214">
        <v>2.3999999999999999</v>
      </c>
      <c r="I192" s="215"/>
      <c r="J192" s="216">
        <f>ROUND(I192*H192,2)</f>
        <v>0</v>
      </c>
      <c r="K192" s="217"/>
      <c r="L192" s="43"/>
      <c r="M192" s="218" t="s">
        <v>1</v>
      </c>
      <c r="N192" s="219" t="s">
        <v>41</v>
      </c>
      <c r="O192" s="90"/>
      <c r="P192" s="220">
        <f>O192*H192</f>
        <v>0</v>
      </c>
      <c r="Q192" s="220">
        <v>0</v>
      </c>
      <c r="R192" s="220">
        <f>Q192*H192</f>
        <v>0</v>
      </c>
      <c r="S192" s="220">
        <v>0.27500000000000002</v>
      </c>
      <c r="T192" s="221">
        <f>S192*H192</f>
        <v>0.66000000000000003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2" t="s">
        <v>150</v>
      </c>
      <c r="AT192" s="222" t="s">
        <v>146</v>
      </c>
      <c r="AU192" s="222" t="s">
        <v>84</v>
      </c>
      <c r="AY192" s="16" t="s">
        <v>145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6" t="s">
        <v>84</v>
      </c>
      <c r="BK192" s="223">
        <f>ROUND(I192*H192,2)</f>
        <v>0</v>
      </c>
      <c r="BL192" s="16" t="s">
        <v>150</v>
      </c>
      <c r="BM192" s="222" t="s">
        <v>247</v>
      </c>
    </row>
    <row r="193" s="12" customFormat="1">
      <c r="A193" s="12"/>
      <c r="B193" s="224"/>
      <c r="C193" s="225"/>
      <c r="D193" s="226" t="s">
        <v>154</v>
      </c>
      <c r="E193" s="227" t="s">
        <v>1</v>
      </c>
      <c r="F193" s="228" t="s">
        <v>248</v>
      </c>
      <c r="G193" s="225"/>
      <c r="H193" s="229">
        <v>2.3999999999999999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235" t="s">
        <v>154</v>
      </c>
      <c r="AU193" s="235" t="s">
        <v>84</v>
      </c>
      <c r="AV193" s="12" t="s">
        <v>86</v>
      </c>
      <c r="AW193" s="12" t="s">
        <v>33</v>
      </c>
      <c r="AX193" s="12" t="s">
        <v>76</v>
      </c>
      <c r="AY193" s="235" t="s">
        <v>145</v>
      </c>
    </row>
    <row r="194" s="13" customFormat="1">
      <c r="A194" s="13"/>
      <c r="B194" s="236"/>
      <c r="C194" s="237"/>
      <c r="D194" s="226" t="s">
        <v>154</v>
      </c>
      <c r="E194" s="238" t="s">
        <v>1</v>
      </c>
      <c r="F194" s="239" t="s">
        <v>156</v>
      </c>
      <c r="G194" s="237"/>
      <c r="H194" s="240">
        <v>2.3999999999999999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154</v>
      </c>
      <c r="AU194" s="246" t="s">
        <v>84</v>
      </c>
      <c r="AV194" s="13" t="s">
        <v>150</v>
      </c>
      <c r="AW194" s="13" t="s">
        <v>33</v>
      </c>
      <c r="AX194" s="13" t="s">
        <v>84</v>
      </c>
      <c r="AY194" s="246" t="s">
        <v>145</v>
      </c>
    </row>
    <row r="195" s="2" customFormat="1" ht="21.75" customHeight="1">
      <c r="A195" s="37"/>
      <c r="B195" s="38"/>
      <c r="C195" s="210" t="s">
        <v>249</v>
      </c>
      <c r="D195" s="210" t="s">
        <v>146</v>
      </c>
      <c r="E195" s="211" t="s">
        <v>250</v>
      </c>
      <c r="F195" s="212" t="s">
        <v>251</v>
      </c>
      <c r="G195" s="213" t="s">
        <v>167</v>
      </c>
      <c r="H195" s="214">
        <v>4.4000000000000004</v>
      </c>
      <c r="I195" s="215"/>
      <c r="J195" s="216">
        <f>ROUND(I195*H195,2)</f>
        <v>0</v>
      </c>
      <c r="K195" s="217"/>
      <c r="L195" s="43"/>
      <c r="M195" s="218" t="s">
        <v>1</v>
      </c>
      <c r="N195" s="219" t="s">
        <v>41</v>
      </c>
      <c r="O195" s="90"/>
      <c r="P195" s="220">
        <f>O195*H195</f>
        <v>0</v>
      </c>
      <c r="Q195" s="220">
        <v>0</v>
      </c>
      <c r="R195" s="220">
        <f>Q195*H195</f>
        <v>0</v>
      </c>
      <c r="S195" s="220">
        <v>0.075999999999999998</v>
      </c>
      <c r="T195" s="221">
        <f>S195*H195</f>
        <v>0.33440000000000003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2" t="s">
        <v>150</v>
      </c>
      <c r="AT195" s="222" t="s">
        <v>146</v>
      </c>
      <c r="AU195" s="222" t="s">
        <v>84</v>
      </c>
      <c r="AY195" s="16" t="s">
        <v>145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6" t="s">
        <v>84</v>
      </c>
      <c r="BK195" s="223">
        <f>ROUND(I195*H195,2)</f>
        <v>0</v>
      </c>
      <c r="BL195" s="16" t="s">
        <v>150</v>
      </c>
      <c r="BM195" s="222" t="s">
        <v>252</v>
      </c>
    </row>
    <row r="196" s="12" customFormat="1">
      <c r="A196" s="12"/>
      <c r="B196" s="224"/>
      <c r="C196" s="225"/>
      <c r="D196" s="226" t="s">
        <v>154</v>
      </c>
      <c r="E196" s="227" t="s">
        <v>1</v>
      </c>
      <c r="F196" s="228" t="s">
        <v>253</v>
      </c>
      <c r="G196" s="225"/>
      <c r="H196" s="229">
        <v>4.4000000000000004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5" t="s">
        <v>154</v>
      </c>
      <c r="AU196" s="235" t="s">
        <v>84</v>
      </c>
      <c r="AV196" s="12" t="s">
        <v>86</v>
      </c>
      <c r="AW196" s="12" t="s">
        <v>33</v>
      </c>
      <c r="AX196" s="12" t="s">
        <v>76</v>
      </c>
      <c r="AY196" s="235" t="s">
        <v>145</v>
      </c>
    </row>
    <row r="197" s="13" customFormat="1">
      <c r="A197" s="13"/>
      <c r="B197" s="236"/>
      <c r="C197" s="237"/>
      <c r="D197" s="226" t="s">
        <v>154</v>
      </c>
      <c r="E197" s="238" t="s">
        <v>1</v>
      </c>
      <c r="F197" s="239" t="s">
        <v>156</v>
      </c>
      <c r="G197" s="237"/>
      <c r="H197" s="240">
        <v>4.4000000000000004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154</v>
      </c>
      <c r="AU197" s="246" t="s">
        <v>84</v>
      </c>
      <c r="AV197" s="13" t="s">
        <v>150</v>
      </c>
      <c r="AW197" s="13" t="s">
        <v>33</v>
      </c>
      <c r="AX197" s="13" t="s">
        <v>84</v>
      </c>
      <c r="AY197" s="246" t="s">
        <v>145</v>
      </c>
    </row>
    <row r="198" s="2" customFormat="1" ht="24.15" customHeight="1">
      <c r="A198" s="37"/>
      <c r="B198" s="38"/>
      <c r="C198" s="210" t="s">
        <v>202</v>
      </c>
      <c r="D198" s="210" t="s">
        <v>146</v>
      </c>
      <c r="E198" s="211" t="s">
        <v>254</v>
      </c>
      <c r="F198" s="212" t="s">
        <v>255</v>
      </c>
      <c r="G198" s="213" t="s">
        <v>167</v>
      </c>
      <c r="H198" s="214">
        <v>13.375</v>
      </c>
      <c r="I198" s="215"/>
      <c r="J198" s="216">
        <f>ROUND(I198*H198,2)</f>
        <v>0</v>
      </c>
      <c r="K198" s="217"/>
      <c r="L198" s="43"/>
      <c r="M198" s="218" t="s">
        <v>1</v>
      </c>
      <c r="N198" s="219" t="s">
        <v>41</v>
      </c>
      <c r="O198" s="90"/>
      <c r="P198" s="220">
        <f>O198*H198</f>
        <v>0</v>
      </c>
      <c r="Q198" s="220">
        <v>0</v>
      </c>
      <c r="R198" s="220">
        <f>Q198*H198</f>
        <v>0</v>
      </c>
      <c r="S198" s="220">
        <v>0.26100000000000001</v>
      </c>
      <c r="T198" s="221">
        <f>S198*H198</f>
        <v>3.490875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2" t="s">
        <v>150</v>
      </c>
      <c r="AT198" s="222" t="s">
        <v>146</v>
      </c>
      <c r="AU198" s="222" t="s">
        <v>84</v>
      </c>
      <c r="AY198" s="16" t="s">
        <v>145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6" t="s">
        <v>84</v>
      </c>
      <c r="BK198" s="223">
        <f>ROUND(I198*H198,2)</f>
        <v>0</v>
      </c>
      <c r="BL198" s="16" t="s">
        <v>150</v>
      </c>
      <c r="BM198" s="222" t="s">
        <v>256</v>
      </c>
    </row>
    <row r="199" s="12" customFormat="1">
      <c r="A199" s="12"/>
      <c r="B199" s="224"/>
      <c r="C199" s="225"/>
      <c r="D199" s="226" t="s">
        <v>154</v>
      </c>
      <c r="E199" s="227" t="s">
        <v>1</v>
      </c>
      <c r="F199" s="228" t="s">
        <v>257</v>
      </c>
      <c r="G199" s="225"/>
      <c r="H199" s="229">
        <v>13.375</v>
      </c>
      <c r="I199" s="230"/>
      <c r="J199" s="225"/>
      <c r="K199" s="225"/>
      <c r="L199" s="231"/>
      <c r="M199" s="232"/>
      <c r="N199" s="233"/>
      <c r="O199" s="233"/>
      <c r="P199" s="233"/>
      <c r="Q199" s="233"/>
      <c r="R199" s="233"/>
      <c r="S199" s="233"/>
      <c r="T199" s="234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5" t="s">
        <v>154</v>
      </c>
      <c r="AU199" s="235" t="s">
        <v>84</v>
      </c>
      <c r="AV199" s="12" t="s">
        <v>86</v>
      </c>
      <c r="AW199" s="12" t="s">
        <v>33</v>
      </c>
      <c r="AX199" s="12" t="s">
        <v>76</v>
      </c>
      <c r="AY199" s="235" t="s">
        <v>145</v>
      </c>
    </row>
    <row r="200" s="13" customFormat="1">
      <c r="A200" s="13"/>
      <c r="B200" s="236"/>
      <c r="C200" s="237"/>
      <c r="D200" s="226" t="s">
        <v>154</v>
      </c>
      <c r="E200" s="238" t="s">
        <v>1</v>
      </c>
      <c r="F200" s="239" t="s">
        <v>156</v>
      </c>
      <c r="G200" s="237"/>
      <c r="H200" s="240">
        <v>13.375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6" t="s">
        <v>154</v>
      </c>
      <c r="AU200" s="246" t="s">
        <v>84</v>
      </c>
      <c r="AV200" s="13" t="s">
        <v>150</v>
      </c>
      <c r="AW200" s="13" t="s">
        <v>33</v>
      </c>
      <c r="AX200" s="13" t="s">
        <v>84</v>
      </c>
      <c r="AY200" s="246" t="s">
        <v>145</v>
      </c>
    </row>
    <row r="201" s="2" customFormat="1" ht="21.75" customHeight="1">
      <c r="A201" s="37"/>
      <c r="B201" s="38"/>
      <c r="C201" s="210" t="s">
        <v>258</v>
      </c>
      <c r="D201" s="210" t="s">
        <v>146</v>
      </c>
      <c r="E201" s="211" t="s">
        <v>259</v>
      </c>
      <c r="F201" s="212" t="s">
        <v>260</v>
      </c>
      <c r="G201" s="213" t="s">
        <v>167</v>
      </c>
      <c r="H201" s="214">
        <v>13.18</v>
      </c>
      <c r="I201" s="215"/>
      <c r="J201" s="216">
        <f>ROUND(I201*H201,2)</f>
        <v>0</v>
      </c>
      <c r="K201" s="217"/>
      <c r="L201" s="43"/>
      <c r="M201" s="218" t="s">
        <v>1</v>
      </c>
      <c r="N201" s="219" t="s">
        <v>41</v>
      </c>
      <c r="O201" s="90"/>
      <c r="P201" s="220">
        <f>O201*H201</f>
        <v>0</v>
      </c>
      <c r="Q201" s="220">
        <v>0</v>
      </c>
      <c r="R201" s="220">
        <f>Q201*H201</f>
        <v>0</v>
      </c>
      <c r="S201" s="220">
        <v>0.10000000000000001</v>
      </c>
      <c r="T201" s="221">
        <f>S201*H201</f>
        <v>1.3180000000000001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2" t="s">
        <v>150</v>
      </c>
      <c r="AT201" s="222" t="s">
        <v>146</v>
      </c>
      <c r="AU201" s="222" t="s">
        <v>84</v>
      </c>
      <c r="AY201" s="16" t="s">
        <v>145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6" t="s">
        <v>84</v>
      </c>
      <c r="BK201" s="223">
        <f>ROUND(I201*H201,2)</f>
        <v>0</v>
      </c>
      <c r="BL201" s="16" t="s">
        <v>150</v>
      </c>
      <c r="BM201" s="222" t="s">
        <v>261</v>
      </c>
    </row>
    <row r="202" s="12" customFormat="1">
      <c r="A202" s="12"/>
      <c r="B202" s="224"/>
      <c r="C202" s="225"/>
      <c r="D202" s="226" t="s">
        <v>154</v>
      </c>
      <c r="E202" s="227" t="s">
        <v>1</v>
      </c>
      <c r="F202" s="228" t="s">
        <v>262</v>
      </c>
      <c r="G202" s="225"/>
      <c r="H202" s="229">
        <v>13.18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35" t="s">
        <v>154</v>
      </c>
      <c r="AU202" s="235" t="s">
        <v>84</v>
      </c>
      <c r="AV202" s="12" t="s">
        <v>86</v>
      </c>
      <c r="AW202" s="12" t="s">
        <v>33</v>
      </c>
      <c r="AX202" s="12" t="s">
        <v>76</v>
      </c>
      <c r="AY202" s="235" t="s">
        <v>145</v>
      </c>
    </row>
    <row r="203" s="13" customFormat="1">
      <c r="A203" s="13"/>
      <c r="B203" s="236"/>
      <c r="C203" s="237"/>
      <c r="D203" s="226" t="s">
        <v>154</v>
      </c>
      <c r="E203" s="238" t="s">
        <v>1</v>
      </c>
      <c r="F203" s="239" t="s">
        <v>156</v>
      </c>
      <c r="G203" s="237"/>
      <c r="H203" s="240">
        <v>13.18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154</v>
      </c>
      <c r="AU203" s="246" t="s">
        <v>84</v>
      </c>
      <c r="AV203" s="13" t="s">
        <v>150</v>
      </c>
      <c r="AW203" s="13" t="s">
        <v>33</v>
      </c>
      <c r="AX203" s="13" t="s">
        <v>84</v>
      </c>
      <c r="AY203" s="246" t="s">
        <v>145</v>
      </c>
    </row>
    <row r="204" s="2" customFormat="1" ht="16.5" customHeight="1">
      <c r="A204" s="37"/>
      <c r="B204" s="38"/>
      <c r="C204" s="210" t="s">
        <v>207</v>
      </c>
      <c r="D204" s="210" t="s">
        <v>146</v>
      </c>
      <c r="E204" s="211" t="s">
        <v>263</v>
      </c>
      <c r="F204" s="212" t="s">
        <v>264</v>
      </c>
      <c r="G204" s="213" t="s">
        <v>265</v>
      </c>
      <c r="H204" s="214">
        <v>3</v>
      </c>
      <c r="I204" s="215"/>
      <c r="J204" s="216">
        <f>ROUND(I204*H204,2)</f>
        <v>0</v>
      </c>
      <c r="K204" s="217"/>
      <c r="L204" s="43"/>
      <c r="M204" s="218" t="s">
        <v>1</v>
      </c>
      <c r="N204" s="219" t="s">
        <v>41</v>
      </c>
      <c r="O204" s="90"/>
      <c r="P204" s="220">
        <f>O204*H204</f>
        <v>0</v>
      </c>
      <c r="Q204" s="220">
        <v>0</v>
      </c>
      <c r="R204" s="220">
        <f>Q204*H204</f>
        <v>0</v>
      </c>
      <c r="S204" s="220">
        <v>0.00156</v>
      </c>
      <c r="T204" s="221">
        <f>S204*H204</f>
        <v>0.0046800000000000001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2" t="s">
        <v>150</v>
      </c>
      <c r="AT204" s="222" t="s">
        <v>146</v>
      </c>
      <c r="AU204" s="222" t="s">
        <v>84</v>
      </c>
      <c r="AY204" s="16" t="s">
        <v>145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6" t="s">
        <v>84</v>
      </c>
      <c r="BK204" s="223">
        <f>ROUND(I204*H204,2)</f>
        <v>0</v>
      </c>
      <c r="BL204" s="16" t="s">
        <v>150</v>
      </c>
      <c r="BM204" s="222" t="s">
        <v>266</v>
      </c>
    </row>
    <row r="205" s="2" customFormat="1" ht="16.5" customHeight="1">
      <c r="A205" s="37"/>
      <c r="B205" s="38"/>
      <c r="C205" s="210" t="s">
        <v>267</v>
      </c>
      <c r="D205" s="210" t="s">
        <v>146</v>
      </c>
      <c r="E205" s="211" t="s">
        <v>268</v>
      </c>
      <c r="F205" s="212" t="s">
        <v>269</v>
      </c>
      <c r="G205" s="213" t="s">
        <v>265</v>
      </c>
      <c r="H205" s="214">
        <v>3</v>
      </c>
      <c r="I205" s="215"/>
      <c r="J205" s="216">
        <f>ROUND(I205*H205,2)</f>
        <v>0</v>
      </c>
      <c r="K205" s="217"/>
      <c r="L205" s="43"/>
      <c r="M205" s="218" t="s">
        <v>1</v>
      </c>
      <c r="N205" s="219" t="s">
        <v>41</v>
      </c>
      <c r="O205" s="90"/>
      <c r="P205" s="220">
        <f>O205*H205</f>
        <v>0</v>
      </c>
      <c r="Q205" s="220">
        <v>0</v>
      </c>
      <c r="R205" s="220">
        <f>Q205*H205</f>
        <v>0</v>
      </c>
      <c r="S205" s="220">
        <v>0.019460000000000002</v>
      </c>
      <c r="T205" s="221">
        <f>S205*H205</f>
        <v>0.058380000000000001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2" t="s">
        <v>150</v>
      </c>
      <c r="AT205" s="222" t="s">
        <v>146</v>
      </c>
      <c r="AU205" s="222" t="s">
        <v>84</v>
      </c>
      <c r="AY205" s="16" t="s">
        <v>145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16" t="s">
        <v>84</v>
      </c>
      <c r="BK205" s="223">
        <f>ROUND(I205*H205,2)</f>
        <v>0</v>
      </c>
      <c r="BL205" s="16" t="s">
        <v>150</v>
      </c>
      <c r="BM205" s="222" t="s">
        <v>270</v>
      </c>
    </row>
    <row r="206" s="2" customFormat="1" ht="24.15" customHeight="1">
      <c r="A206" s="37"/>
      <c r="B206" s="38"/>
      <c r="C206" s="210" t="s">
        <v>210</v>
      </c>
      <c r="D206" s="210" t="s">
        <v>146</v>
      </c>
      <c r="E206" s="211" t="s">
        <v>271</v>
      </c>
      <c r="F206" s="212" t="s">
        <v>272</v>
      </c>
      <c r="G206" s="213" t="s">
        <v>167</v>
      </c>
      <c r="H206" s="214">
        <v>2.25</v>
      </c>
      <c r="I206" s="215"/>
      <c r="J206" s="216">
        <f>ROUND(I206*H206,2)</f>
        <v>0</v>
      </c>
      <c r="K206" s="217"/>
      <c r="L206" s="43"/>
      <c r="M206" s="218" t="s">
        <v>1</v>
      </c>
      <c r="N206" s="219" t="s">
        <v>41</v>
      </c>
      <c r="O206" s="90"/>
      <c r="P206" s="220">
        <f>O206*H206</f>
        <v>0</v>
      </c>
      <c r="Q206" s="220">
        <v>0</v>
      </c>
      <c r="R206" s="220">
        <f>Q206*H206</f>
        <v>0</v>
      </c>
      <c r="S206" s="220">
        <v>0.068000000000000005</v>
      </c>
      <c r="T206" s="221">
        <f>S206*H206</f>
        <v>0.15300000000000003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2" t="s">
        <v>150</v>
      </c>
      <c r="AT206" s="222" t="s">
        <v>146</v>
      </c>
      <c r="AU206" s="222" t="s">
        <v>84</v>
      </c>
      <c r="AY206" s="16" t="s">
        <v>145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6" t="s">
        <v>84</v>
      </c>
      <c r="BK206" s="223">
        <f>ROUND(I206*H206,2)</f>
        <v>0</v>
      </c>
      <c r="BL206" s="16" t="s">
        <v>150</v>
      </c>
      <c r="BM206" s="222" t="s">
        <v>273</v>
      </c>
    </row>
    <row r="207" s="14" customFormat="1">
      <c r="A207" s="14"/>
      <c r="B207" s="258"/>
      <c r="C207" s="259"/>
      <c r="D207" s="226" t="s">
        <v>154</v>
      </c>
      <c r="E207" s="260" t="s">
        <v>1</v>
      </c>
      <c r="F207" s="261" t="s">
        <v>274</v>
      </c>
      <c r="G207" s="259"/>
      <c r="H207" s="260" t="s">
        <v>1</v>
      </c>
      <c r="I207" s="262"/>
      <c r="J207" s="259"/>
      <c r="K207" s="259"/>
      <c r="L207" s="263"/>
      <c r="M207" s="264"/>
      <c r="N207" s="265"/>
      <c r="O207" s="265"/>
      <c r="P207" s="265"/>
      <c r="Q207" s="265"/>
      <c r="R207" s="265"/>
      <c r="S207" s="265"/>
      <c r="T207" s="26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7" t="s">
        <v>154</v>
      </c>
      <c r="AU207" s="267" t="s">
        <v>84</v>
      </c>
      <c r="AV207" s="14" t="s">
        <v>84</v>
      </c>
      <c r="AW207" s="14" t="s">
        <v>33</v>
      </c>
      <c r="AX207" s="14" t="s">
        <v>76</v>
      </c>
      <c r="AY207" s="267" t="s">
        <v>145</v>
      </c>
    </row>
    <row r="208" s="12" customFormat="1">
      <c r="A208" s="12"/>
      <c r="B208" s="224"/>
      <c r="C208" s="225"/>
      <c r="D208" s="226" t="s">
        <v>154</v>
      </c>
      <c r="E208" s="227" t="s">
        <v>1</v>
      </c>
      <c r="F208" s="228" t="s">
        <v>275</v>
      </c>
      <c r="G208" s="225"/>
      <c r="H208" s="229">
        <v>2.25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35" t="s">
        <v>154</v>
      </c>
      <c r="AU208" s="235" t="s">
        <v>84</v>
      </c>
      <c r="AV208" s="12" t="s">
        <v>86</v>
      </c>
      <c r="AW208" s="12" t="s">
        <v>33</v>
      </c>
      <c r="AX208" s="12" t="s">
        <v>76</v>
      </c>
      <c r="AY208" s="235" t="s">
        <v>145</v>
      </c>
    </row>
    <row r="209" s="13" customFormat="1">
      <c r="A209" s="13"/>
      <c r="B209" s="236"/>
      <c r="C209" s="237"/>
      <c r="D209" s="226" t="s">
        <v>154</v>
      </c>
      <c r="E209" s="238" t="s">
        <v>1</v>
      </c>
      <c r="F209" s="239" t="s">
        <v>156</v>
      </c>
      <c r="G209" s="237"/>
      <c r="H209" s="240">
        <v>2.25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6" t="s">
        <v>154</v>
      </c>
      <c r="AU209" s="246" t="s">
        <v>84</v>
      </c>
      <c r="AV209" s="13" t="s">
        <v>150</v>
      </c>
      <c r="AW209" s="13" t="s">
        <v>33</v>
      </c>
      <c r="AX209" s="13" t="s">
        <v>84</v>
      </c>
      <c r="AY209" s="246" t="s">
        <v>145</v>
      </c>
    </row>
    <row r="210" s="2" customFormat="1" ht="37.8" customHeight="1">
      <c r="A210" s="37"/>
      <c r="B210" s="38"/>
      <c r="C210" s="210" t="s">
        <v>276</v>
      </c>
      <c r="D210" s="210" t="s">
        <v>146</v>
      </c>
      <c r="E210" s="211" t="s">
        <v>277</v>
      </c>
      <c r="F210" s="212" t="s">
        <v>278</v>
      </c>
      <c r="G210" s="213" t="s">
        <v>167</v>
      </c>
      <c r="H210" s="214">
        <v>276.35899999999998</v>
      </c>
      <c r="I210" s="215"/>
      <c r="J210" s="216">
        <f>ROUND(I210*H210,2)</f>
        <v>0</v>
      </c>
      <c r="K210" s="217"/>
      <c r="L210" s="43"/>
      <c r="M210" s="218" t="s">
        <v>1</v>
      </c>
      <c r="N210" s="219" t="s">
        <v>41</v>
      </c>
      <c r="O210" s="90"/>
      <c r="P210" s="220">
        <f>O210*H210</f>
        <v>0</v>
      </c>
      <c r="Q210" s="220">
        <v>0</v>
      </c>
      <c r="R210" s="220">
        <f>Q210*H210</f>
        <v>0</v>
      </c>
      <c r="S210" s="220">
        <v>0.045999999999999999</v>
      </c>
      <c r="T210" s="221">
        <f>S210*H210</f>
        <v>12.712513999999999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2" t="s">
        <v>150</v>
      </c>
      <c r="AT210" s="222" t="s">
        <v>146</v>
      </c>
      <c r="AU210" s="222" t="s">
        <v>84</v>
      </c>
      <c r="AY210" s="16" t="s">
        <v>145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6" t="s">
        <v>84</v>
      </c>
      <c r="BK210" s="223">
        <f>ROUND(I210*H210,2)</f>
        <v>0</v>
      </c>
      <c r="BL210" s="16" t="s">
        <v>150</v>
      </c>
      <c r="BM210" s="222" t="s">
        <v>279</v>
      </c>
    </row>
    <row r="211" s="14" customFormat="1">
      <c r="A211" s="14"/>
      <c r="B211" s="258"/>
      <c r="C211" s="259"/>
      <c r="D211" s="226" t="s">
        <v>154</v>
      </c>
      <c r="E211" s="260" t="s">
        <v>1</v>
      </c>
      <c r="F211" s="261" t="s">
        <v>211</v>
      </c>
      <c r="G211" s="259"/>
      <c r="H211" s="260" t="s">
        <v>1</v>
      </c>
      <c r="I211" s="262"/>
      <c r="J211" s="259"/>
      <c r="K211" s="259"/>
      <c r="L211" s="263"/>
      <c r="M211" s="264"/>
      <c r="N211" s="265"/>
      <c r="O211" s="265"/>
      <c r="P211" s="265"/>
      <c r="Q211" s="265"/>
      <c r="R211" s="265"/>
      <c r="S211" s="265"/>
      <c r="T211" s="26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7" t="s">
        <v>154</v>
      </c>
      <c r="AU211" s="267" t="s">
        <v>84</v>
      </c>
      <c r="AV211" s="14" t="s">
        <v>84</v>
      </c>
      <c r="AW211" s="14" t="s">
        <v>33</v>
      </c>
      <c r="AX211" s="14" t="s">
        <v>76</v>
      </c>
      <c r="AY211" s="267" t="s">
        <v>145</v>
      </c>
    </row>
    <row r="212" s="12" customFormat="1">
      <c r="A212" s="12"/>
      <c r="B212" s="224"/>
      <c r="C212" s="225"/>
      <c r="D212" s="226" t="s">
        <v>154</v>
      </c>
      <c r="E212" s="227" t="s">
        <v>1</v>
      </c>
      <c r="F212" s="228" t="s">
        <v>280</v>
      </c>
      <c r="G212" s="225"/>
      <c r="H212" s="229">
        <v>112.31999999999999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T212" s="235" t="s">
        <v>154</v>
      </c>
      <c r="AU212" s="235" t="s">
        <v>84</v>
      </c>
      <c r="AV212" s="12" t="s">
        <v>86</v>
      </c>
      <c r="AW212" s="12" t="s">
        <v>33</v>
      </c>
      <c r="AX212" s="12" t="s">
        <v>76</v>
      </c>
      <c r="AY212" s="235" t="s">
        <v>145</v>
      </c>
    </row>
    <row r="213" s="14" customFormat="1">
      <c r="A213" s="14"/>
      <c r="B213" s="258"/>
      <c r="C213" s="259"/>
      <c r="D213" s="226" t="s">
        <v>154</v>
      </c>
      <c r="E213" s="260" t="s">
        <v>1</v>
      </c>
      <c r="F213" s="261" t="s">
        <v>281</v>
      </c>
      <c r="G213" s="259"/>
      <c r="H213" s="260" t="s">
        <v>1</v>
      </c>
      <c r="I213" s="262"/>
      <c r="J213" s="259"/>
      <c r="K213" s="259"/>
      <c r="L213" s="263"/>
      <c r="M213" s="264"/>
      <c r="N213" s="265"/>
      <c r="O213" s="265"/>
      <c r="P213" s="265"/>
      <c r="Q213" s="265"/>
      <c r="R213" s="265"/>
      <c r="S213" s="265"/>
      <c r="T213" s="26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7" t="s">
        <v>154</v>
      </c>
      <c r="AU213" s="267" t="s">
        <v>84</v>
      </c>
      <c r="AV213" s="14" t="s">
        <v>84</v>
      </c>
      <c r="AW213" s="14" t="s">
        <v>33</v>
      </c>
      <c r="AX213" s="14" t="s">
        <v>76</v>
      </c>
      <c r="AY213" s="267" t="s">
        <v>145</v>
      </c>
    </row>
    <row r="214" s="12" customFormat="1">
      <c r="A214" s="12"/>
      <c r="B214" s="224"/>
      <c r="C214" s="225"/>
      <c r="D214" s="226" t="s">
        <v>154</v>
      </c>
      <c r="E214" s="227" t="s">
        <v>1</v>
      </c>
      <c r="F214" s="228" t="s">
        <v>282</v>
      </c>
      <c r="G214" s="225"/>
      <c r="H214" s="229">
        <v>110.37000000000001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T214" s="235" t="s">
        <v>154</v>
      </c>
      <c r="AU214" s="235" t="s">
        <v>84</v>
      </c>
      <c r="AV214" s="12" t="s">
        <v>86</v>
      </c>
      <c r="AW214" s="12" t="s">
        <v>33</v>
      </c>
      <c r="AX214" s="12" t="s">
        <v>76</v>
      </c>
      <c r="AY214" s="235" t="s">
        <v>145</v>
      </c>
    </row>
    <row r="215" s="14" customFormat="1">
      <c r="A215" s="14"/>
      <c r="B215" s="258"/>
      <c r="C215" s="259"/>
      <c r="D215" s="226" t="s">
        <v>154</v>
      </c>
      <c r="E215" s="260" t="s">
        <v>1</v>
      </c>
      <c r="F215" s="261" t="s">
        <v>283</v>
      </c>
      <c r="G215" s="259"/>
      <c r="H215" s="260" t="s">
        <v>1</v>
      </c>
      <c r="I215" s="262"/>
      <c r="J215" s="259"/>
      <c r="K215" s="259"/>
      <c r="L215" s="263"/>
      <c r="M215" s="264"/>
      <c r="N215" s="265"/>
      <c r="O215" s="265"/>
      <c r="P215" s="265"/>
      <c r="Q215" s="265"/>
      <c r="R215" s="265"/>
      <c r="S215" s="265"/>
      <c r="T215" s="26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7" t="s">
        <v>154</v>
      </c>
      <c r="AU215" s="267" t="s">
        <v>84</v>
      </c>
      <c r="AV215" s="14" t="s">
        <v>84</v>
      </c>
      <c r="AW215" s="14" t="s">
        <v>33</v>
      </c>
      <c r="AX215" s="14" t="s">
        <v>76</v>
      </c>
      <c r="AY215" s="267" t="s">
        <v>145</v>
      </c>
    </row>
    <row r="216" s="12" customFormat="1">
      <c r="A216" s="12"/>
      <c r="B216" s="224"/>
      <c r="C216" s="225"/>
      <c r="D216" s="226" t="s">
        <v>154</v>
      </c>
      <c r="E216" s="227" t="s">
        <v>1</v>
      </c>
      <c r="F216" s="228" t="s">
        <v>284</v>
      </c>
      <c r="G216" s="225"/>
      <c r="H216" s="229">
        <v>26.75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35" t="s">
        <v>154</v>
      </c>
      <c r="AU216" s="235" t="s">
        <v>84</v>
      </c>
      <c r="AV216" s="12" t="s">
        <v>86</v>
      </c>
      <c r="AW216" s="12" t="s">
        <v>33</v>
      </c>
      <c r="AX216" s="12" t="s">
        <v>76</v>
      </c>
      <c r="AY216" s="235" t="s">
        <v>145</v>
      </c>
    </row>
    <row r="217" s="14" customFormat="1">
      <c r="A217" s="14"/>
      <c r="B217" s="258"/>
      <c r="C217" s="259"/>
      <c r="D217" s="226" t="s">
        <v>154</v>
      </c>
      <c r="E217" s="260" t="s">
        <v>1</v>
      </c>
      <c r="F217" s="261" t="s">
        <v>285</v>
      </c>
      <c r="G217" s="259"/>
      <c r="H217" s="260" t="s">
        <v>1</v>
      </c>
      <c r="I217" s="262"/>
      <c r="J217" s="259"/>
      <c r="K217" s="259"/>
      <c r="L217" s="263"/>
      <c r="M217" s="264"/>
      <c r="N217" s="265"/>
      <c r="O217" s="265"/>
      <c r="P217" s="265"/>
      <c r="Q217" s="265"/>
      <c r="R217" s="265"/>
      <c r="S217" s="265"/>
      <c r="T217" s="26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7" t="s">
        <v>154</v>
      </c>
      <c r="AU217" s="267" t="s">
        <v>84</v>
      </c>
      <c r="AV217" s="14" t="s">
        <v>84</v>
      </c>
      <c r="AW217" s="14" t="s">
        <v>33</v>
      </c>
      <c r="AX217" s="14" t="s">
        <v>76</v>
      </c>
      <c r="AY217" s="267" t="s">
        <v>145</v>
      </c>
    </row>
    <row r="218" s="12" customFormat="1">
      <c r="A218" s="12"/>
      <c r="B218" s="224"/>
      <c r="C218" s="225"/>
      <c r="D218" s="226" t="s">
        <v>154</v>
      </c>
      <c r="E218" s="227" t="s">
        <v>1</v>
      </c>
      <c r="F218" s="228" t="s">
        <v>286</v>
      </c>
      <c r="G218" s="225"/>
      <c r="H218" s="229">
        <v>9.5999999999999996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35" t="s">
        <v>154</v>
      </c>
      <c r="AU218" s="235" t="s">
        <v>84</v>
      </c>
      <c r="AV218" s="12" t="s">
        <v>86</v>
      </c>
      <c r="AW218" s="12" t="s">
        <v>33</v>
      </c>
      <c r="AX218" s="12" t="s">
        <v>76</v>
      </c>
      <c r="AY218" s="235" t="s">
        <v>145</v>
      </c>
    </row>
    <row r="219" s="14" customFormat="1">
      <c r="A219" s="14"/>
      <c r="B219" s="258"/>
      <c r="C219" s="259"/>
      <c r="D219" s="226" t="s">
        <v>154</v>
      </c>
      <c r="E219" s="260" t="s">
        <v>1</v>
      </c>
      <c r="F219" s="261" t="s">
        <v>287</v>
      </c>
      <c r="G219" s="259"/>
      <c r="H219" s="260" t="s">
        <v>1</v>
      </c>
      <c r="I219" s="262"/>
      <c r="J219" s="259"/>
      <c r="K219" s="259"/>
      <c r="L219" s="263"/>
      <c r="M219" s="264"/>
      <c r="N219" s="265"/>
      <c r="O219" s="265"/>
      <c r="P219" s="265"/>
      <c r="Q219" s="265"/>
      <c r="R219" s="265"/>
      <c r="S219" s="265"/>
      <c r="T219" s="26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7" t="s">
        <v>154</v>
      </c>
      <c r="AU219" s="267" t="s">
        <v>84</v>
      </c>
      <c r="AV219" s="14" t="s">
        <v>84</v>
      </c>
      <c r="AW219" s="14" t="s">
        <v>33</v>
      </c>
      <c r="AX219" s="14" t="s">
        <v>76</v>
      </c>
      <c r="AY219" s="267" t="s">
        <v>145</v>
      </c>
    </row>
    <row r="220" s="12" customFormat="1">
      <c r="A220" s="12"/>
      <c r="B220" s="224"/>
      <c r="C220" s="225"/>
      <c r="D220" s="226" t="s">
        <v>154</v>
      </c>
      <c r="E220" s="227" t="s">
        <v>1</v>
      </c>
      <c r="F220" s="228" t="s">
        <v>288</v>
      </c>
      <c r="G220" s="225"/>
      <c r="H220" s="229">
        <v>17.318999999999999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35" t="s">
        <v>154</v>
      </c>
      <c r="AU220" s="235" t="s">
        <v>84</v>
      </c>
      <c r="AV220" s="12" t="s">
        <v>86</v>
      </c>
      <c r="AW220" s="12" t="s">
        <v>33</v>
      </c>
      <c r="AX220" s="12" t="s">
        <v>76</v>
      </c>
      <c r="AY220" s="235" t="s">
        <v>145</v>
      </c>
    </row>
    <row r="221" s="13" customFormat="1">
      <c r="A221" s="13"/>
      <c r="B221" s="236"/>
      <c r="C221" s="237"/>
      <c r="D221" s="226" t="s">
        <v>154</v>
      </c>
      <c r="E221" s="238" t="s">
        <v>1</v>
      </c>
      <c r="F221" s="239" t="s">
        <v>156</v>
      </c>
      <c r="G221" s="237"/>
      <c r="H221" s="240">
        <v>276.35899999999998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154</v>
      </c>
      <c r="AU221" s="246" t="s">
        <v>84</v>
      </c>
      <c r="AV221" s="13" t="s">
        <v>150</v>
      </c>
      <c r="AW221" s="13" t="s">
        <v>33</v>
      </c>
      <c r="AX221" s="13" t="s">
        <v>84</v>
      </c>
      <c r="AY221" s="246" t="s">
        <v>145</v>
      </c>
    </row>
    <row r="222" s="2" customFormat="1" ht="24.15" customHeight="1">
      <c r="A222" s="37"/>
      <c r="B222" s="38"/>
      <c r="C222" s="210" t="s">
        <v>216</v>
      </c>
      <c r="D222" s="210" t="s">
        <v>146</v>
      </c>
      <c r="E222" s="211" t="s">
        <v>289</v>
      </c>
      <c r="F222" s="212" t="s">
        <v>290</v>
      </c>
      <c r="G222" s="213" t="s">
        <v>182</v>
      </c>
      <c r="H222" s="214">
        <v>4.5</v>
      </c>
      <c r="I222" s="215"/>
      <c r="J222" s="216">
        <f>ROUND(I222*H222,2)</f>
        <v>0</v>
      </c>
      <c r="K222" s="217"/>
      <c r="L222" s="43"/>
      <c r="M222" s="218" t="s">
        <v>1</v>
      </c>
      <c r="N222" s="219" t="s">
        <v>41</v>
      </c>
      <c r="O222" s="90"/>
      <c r="P222" s="220">
        <f>O222*H222</f>
        <v>0</v>
      </c>
      <c r="Q222" s="220">
        <v>0</v>
      </c>
      <c r="R222" s="220">
        <f>Q222*H222</f>
        <v>0</v>
      </c>
      <c r="S222" s="220">
        <v>0.042000000000000003</v>
      </c>
      <c r="T222" s="221">
        <f>S222*H222</f>
        <v>0.189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2" t="s">
        <v>150</v>
      </c>
      <c r="AT222" s="222" t="s">
        <v>146</v>
      </c>
      <c r="AU222" s="222" t="s">
        <v>84</v>
      </c>
      <c r="AY222" s="16" t="s">
        <v>145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16" t="s">
        <v>84</v>
      </c>
      <c r="BK222" s="223">
        <f>ROUND(I222*H222,2)</f>
        <v>0</v>
      </c>
      <c r="BL222" s="16" t="s">
        <v>150</v>
      </c>
      <c r="BM222" s="222" t="s">
        <v>291</v>
      </c>
    </row>
    <row r="223" s="12" customFormat="1">
      <c r="A223" s="12"/>
      <c r="B223" s="224"/>
      <c r="C223" s="225"/>
      <c r="D223" s="226" t="s">
        <v>154</v>
      </c>
      <c r="E223" s="227" t="s">
        <v>1</v>
      </c>
      <c r="F223" s="228" t="s">
        <v>292</v>
      </c>
      <c r="G223" s="225"/>
      <c r="H223" s="229">
        <v>4.5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T223" s="235" t="s">
        <v>154</v>
      </c>
      <c r="AU223" s="235" t="s">
        <v>84</v>
      </c>
      <c r="AV223" s="12" t="s">
        <v>86</v>
      </c>
      <c r="AW223" s="12" t="s">
        <v>33</v>
      </c>
      <c r="AX223" s="12" t="s">
        <v>76</v>
      </c>
      <c r="AY223" s="235" t="s">
        <v>145</v>
      </c>
    </row>
    <row r="224" s="13" customFormat="1">
      <c r="A224" s="13"/>
      <c r="B224" s="236"/>
      <c r="C224" s="237"/>
      <c r="D224" s="226" t="s">
        <v>154</v>
      </c>
      <c r="E224" s="238" t="s">
        <v>1</v>
      </c>
      <c r="F224" s="239" t="s">
        <v>156</v>
      </c>
      <c r="G224" s="237"/>
      <c r="H224" s="240">
        <v>4.5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154</v>
      </c>
      <c r="AU224" s="246" t="s">
        <v>84</v>
      </c>
      <c r="AV224" s="13" t="s">
        <v>150</v>
      </c>
      <c r="AW224" s="13" t="s">
        <v>33</v>
      </c>
      <c r="AX224" s="13" t="s">
        <v>84</v>
      </c>
      <c r="AY224" s="246" t="s">
        <v>145</v>
      </c>
    </row>
    <row r="225" s="2" customFormat="1" ht="24.15" customHeight="1">
      <c r="A225" s="37"/>
      <c r="B225" s="38"/>
      <c r="C225" s="210" t="s">
        <v>293</v>
      </c>
      <c r="D225" s="210" t="s">
        <v>146</v>
      </c>
      <c r="E225" s="211" t="s">
        <v>294</v>
      </c>
      <c r="F225" s="212" t="s">
        <v>295</v>
      </c>
      <c r="G225" s="213" t="s">
        <v>167</v>
      </c>
      <c r="H225" s="214">
        <v>4.7999999999999998</v>
      </c>
      <c r="I225" s="215"/>
      <c r="J225" s="216">
        <f>ROUND(I225*H225,2)</f>
        <v>0</v>
      </c>
      <c r="K225" s="217"/>
      <c r="L225" s="43"/>
      <c r="M225" s="218" t="s">
        <v>1</v>
      </c>
      <c r="N225" s="219" t="s">
        <v>41</v>
      </c>
      <c r="O225" s="90"/>
      <c r="P225" s="220">
        <f>O225*H225</f>
        <v>0</v>
      </c>
      <c r="Q225" s="220">
        <v>0</v>
      </c>
      <c r="R225" s="220">
        <f>Q225*H225</f>
        <v>0</v>
      </c>
      <c r="S225" s="220">
        <v>0.27000000000000002</v>
      </c>
      <c r="T225" s="221">
        <f>S225*H225</f>
        <v>1.296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2" t="s">
        <v>150</v>
      </c>
      <c r="AT225" s="222" t="s">
        <v>146</v>
      </c>
      <c r="AU225" s="222" t="s">
        <v>84</v>
      </c>
      <c r="AY225" s="16" t="s">
        <v>145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6" t="s">
        <v>84</v>
      </c>
      <c r="BK225" s="223">
        <f>ROUND(I225*H225,2)</f>
        <v>0</v>
      </c>
      <c r="BL225" s="16" t="s">
        <v>150</v>
      </c>
      <c r="BM225" s="222" t="s">
        <v>296</v>
      </c>
    </row>
    <row r="226" s="12" customFormat="1">
      <c r="A226" s="12"/>
      <c r="B226" s="224"/>
      <c r="C226" s="225"/>
      <c r="D226" s="226" t="s">
        <v>154</v>
      </c>
      <c r="E226" s="227" t="s">
        <v>1</v>
      </c>
      <c r="F226" s="228" t="s">
        <v>297</v>
      </c>
      <c r="G226" s="225"/>
      <c r="H226" s="229">
        <v>4.7999999999999998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T226" s="235" t="s">
        <v>154</v>
      </c>
      <c r="AU226" s="235" t="s">
        <v>84</v>
      </c>
      <c r="AV226" s="12" t="s">
        <v>86</v>
      </c>
      <c r="AW226" s="12" t="s">
        <v>33</v>
      </c>
      <c r="AX226" s="12" t="s">
        <v>76</v>
      </c>
      <c r="AY226" s="235" t="s">
        <v>145</v>
      </c>
    </row>
    <row r="227" s="13" customFormat="1">
      <c r="A227" s="13"/>
      <c r="B227" s="236"/>
      <c r="C227" s="237"/>
      <c r="D227" s="226" t="s">
        <v>154</v>
      </c>
      <c r="E227" s="238" t="s">
        <v>1</v>
      </c>
      <c r="F227" s="239" t="s">
        <v>156</v>
      </c>
      <c r="G227" s="237"/>
      <c r="H227" s="240">
        <v>4.7999999999999998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154</v>
      </c>
      <c r="AU227" s="246" t="s">
        <v>84</v>
      </c>
      <c r="AV227" s="13" t="s">
        <v>150</v>
      </c>
      <c r="AW227" s="13" t="s">
        <v>33</v>
      </c>
      <c r="AX227" s="13" t="s">
        <v>84</v>
      </c>
      <c r="AY227" s="246" t="s">
        <v>145</v>
      </c>
    </row>
    <row r="228" s="2" customFormat="1" ht="24.15" customHeight="1">
      <c r="A228" s="37"/>
      <c r="B228" s="38"/>
      <c r="C228" s="210" t="s">
        <v>223</v>
      </c>
      <c r="D228" s="210" t="s">
        <v>146</v>
      </c>
      <c r="E228" s="211" t="s">
        <v>298</v>
      </c>
      <c r="F228" s="212" t="s">
        <v>299</v>
      </c>
      <c r="G228" s="213" t="s">
        <v>182</v>
      </c>
      <c r="H228" s="214">
        <v>1.05</v>
      </c>
      <c r="I228" s="215"/>
      <c r="J228" s="216">
        <f>ROUND(I228*H228,2)</f>
        <v>0</v>
      </c>
      <c r="K228" s="217"/>
      <c r="L228" s="43"/>
      <c r="M228" s="218" t="s">
        <v>1</v>
      </c>
      <c r="N228" s="219" t="s">
        <v>41</v>
      </c>
      <c r="O228" s="90"/>
      <c r="P228" s="220">
        <f>O228*H228</f>
        <v>0</v>
      </c>
      <c r="Q228" s="220">
        <v>0.001323</v>
      </c>
      <c r="R228" s="220">
        <f>Q228*H228</f>
        <v>0.00138915</v>
      </c>
      <c r="S228" s="220">
        <v>0.025000000000000001</v>
      </c>
      <c r="T228" s="221">
        <f>S228*H228</f>
        <v>0.026250000000000002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2" t="s">
        <v>150</v>
      </c>
      <c r="AT228" s="222" t="s">
        <v>146</v>
      </c>
      <c r="AU228" s="222" t="s">
        <v>84</v>
      </c>
      <c r="AY228" s="16" t="s">
        <v>145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16" t="s">
        <v>84</v>
      </c>
      <c r="BK228" s="223">
        <f>ROUND(I228*H228,2)</f>
        <v>0</v>
      </c>
      <c r="BL228" s="16" t="s">
        <v>150</v>
      </c>
      <c r="BM228" s="222" t="s">
        <v>300</v>
      </c>
    </row>
    <row r="229" s="12" customFormat="1">
      <c r="A229" s="12"/>
      <c r="B229" s="224"/>
      <c r="C229" s="225"/>
      <c r="D229" s="226" t="s">
        <v>154</v>
      </c>
      <c r="E229" s="227" t="s">
        <v>1</v>
      </c>
      <c r="F229" s="228" t="s">
        <v>301</v>
      </c>
      <c r="G229" s="225"/>
      <c r="H229" s="229">
        <v>1.05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235" t="s">
        <v>154</v>
      </c>
      <c r="AU229" s="235" t="s">
        <v>84</v>
      </c>
      <c r="AV229" s="12" t="s">
        <v>86</v>
      </c>
      <c r="AW229" s="12" t="s">
        <v>33</v>
      </c>
      <c r="AX229" s="12" t="s">
        <v>76</v>
      </c>
      <c r="AY229" s="235" t="s">
        <v>145</v>
      </c>
    </row>
    <row r="230" s="13" customFormat="1">
      <c r="A230" s="13"/>
      <c r="B230" s="236"/>
      <c r="C230" s="237"/>
      <c r="D230" s="226" t="s">
        <v>154</v>
      </c>
      <c r="E230" s="238" t="s">
        <v>1</v>
      </c>
      <c r="F230" s="239" t="s">
        <v>156</v>
      </c>
      <c r="G230" s="237"/>
      <c r="H230" s="240">
        <v>1.05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6" t="s">
        <v>154</v>
      </c>
      <c r="AU230" s="246" t="s">
        <v>84</v>
      </c>
      <c r="AV230" s="13" t="s">
        <v>150</v>
      </c>
      <c r="AW230" s="13" t="s">
        <v>33</v>
      </c>
      <c r="AX230" s="13" t="s">
        <v>84</v>
      </c>
      <c r="AY230" s="246" t="s">
        <v>145</v>
      </c>
    </row>
    <row r="231" s="2" customFormat="1" ht="37.8" customHeight="1">
      <c r="A231" s="37"/>
      <c r="B231" s="38"/>
      <c r="C231" s="210" t="s">
        <v>302</v>
      </c>
      <c r="D231" s="210" t="s">
        <v>146</v>
      </c>
      <c r="E231" s="211" t="s">
        <v>303</v>
      </c>
      <c r="F231" s="212" t="s">
        <v>304</v>
      </c>
      <c r="G231" s="213" t="s">
        <v>167</v>
      </c>
      <c r="H231" s="214">
        <v>318.07999999999998</v>
      </c>
      <c r="I231" s="215"/>
      <c r="J231" s="216">
        <f>ROUND(I231*H231,2)</f>
        <v>0</v>
      </c>
      <c r="K231" s="217"/>
      <c r="L231" s="43"/>
      <c r="M231" s="218" t="s">
        <v>1</v>
      </c>
      <c r="N231" s="219" t="s">
        <v>41</v>
      </c>
      <c r="O231" s="90"/>
      <c r="P231" s="220">
        <f>O231*H231</f>
        <v>0</v>
      </c>
      <c r="Q231" s="220">
        <v>0</v>
      </c>
      <c r="R231" s="220">
        <f>Q231*H231</f>
        <v>0</v>
      </c>
      <c r="S231" s="220">
        <v>0.02</v>
      </c>
      <c r="T231" s="221">
        <f>S231*H231</f>
        <v>6.3616000000000001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2" t="s">
        <v>150</v>
      </c>
      <c r="AT231" s="222" t="s">
        <v>146</v>
      </c>
      <c r="AU231" s="222" t="s">
        <v>84</v>
      </c>
      <c r="AY231" s="16" t="s">
        <v>145</v>
      </c>
      <c r="BE231" s="223">
        <f>IF(N231="základní",J231,0)</f>
        <v>0</v>
      </c>
      <c r="BF231" s="223">
        <f>IF(N231="snížená",J231,0)</f>
        <v>0</v>
      </c>
      <c r="BG231" s="223">
        <f>IF(N231="zákl. přenesená",J231,0)</f>
        <v>0</v>
      </c>
      <c r="BH231" s="223">
        <f>IF(N231="sníž. přenesená",J231,0)</f>
        <v>0</v>
      </c>
      <c r="BI231" s="223">
        <f>IF(N231="nulová",J231,0)</f>
        <v>0</v>
      </c>
      <c r="BJ231" s="16" t="s">
        <v>84</v>
      </c>
      <c r="BK231" s="223">
        <f>ROUND(I231*H231,2)</f>
        <v>0</v>
      </c>
      <c r="BL231" s="16" t="s">
        <v>150</v>
      </c>
      <c r="BM231" s="222" t="s">
        <v>305</v>
      </c>
    </row>
    <row r="232" s="12" customFormat="1">
      <c r="A232" s="12"/>
      <c r="B232" s="224"/>
      <c r="C232" s="225"/>
      <c r="D232" s="226" t="s">
        <v>154</v>
      </c>
      <c r="E232" s="227" t="s">
        <v>1</v>
      </c>
      <c r="F232" s="228" t="s">
        <v>306</v>
      </c>
      <c r="G232" s="225"/>
      <c r="H232" s="229">
        <v>318.07999999999998</v>
      </c>
      <c r="I232" s="230"/>
      <c r="J232" s="225"/>
      <c r="K232" s="225"/>
      <c r="L232" s="231"/>
      <c r="M232" s="232"/>
      <c r="N232" s="233"/>
      <c r="O232" s="233"/>
      <c r="P232" s="233"/>
      <c r="Q232" s="233"/>
      <c r="R232" s="233"/>
      <c r="S232" s="233"/>
      <c r="T232" s="234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5" t="s">
        <v>154</v>
      </c>
      <c r="AU232" s="235" t="s">
        <v>84</v>
      </c>
      <c r="AV232" s="12" t="s">
        <v>86</v>
      </c>
      <c r="AW232" s="12" t="s">
        <v>33</v>
      </c>
      <c r="AX232" s="12" t="s">
        <v>76</v>
      </c>
      <c r="AY232" s="235" t="s">
        <v>145</v>
      </c>
    </row>
    <row r="233" s="13" customFormat="1">
      <c r="A233" s="13"/>
      <c r="B233" s="236"/>
      <c r="C233" s="237"/>
      <c r="D233" s="226" t="s">
        <v>154</v>
      </c>
      <c r="E233" s="238" t="s">
        <v>1</v>
      </c>
      <c r="F233" s="239" t="s">
        <v>156</v>
      </c>
      <c r="G233" s="237"/>
      <c r="H233" s="240">
        <v>318.07999999999998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154</v>
      </c>
      <c r="AU233" s="246" t="s">
        <v>84</v>
      </c>
      <c r="AV233" s="13" t="s">
        <v>150</v>
      </c>
      <c r="AW233" s="13" t="s">
        <v>33</v>
      </c>
      <c r="AX233" s="13" t="s">
        <v>84</v>
      </c>
      <c r="AY233" s="246" t="s">
        <v>145</v>
      </c>
    </row>
    <row r="234" s="2" customFormat="1" ht="16.5" customHeight="1">
      <c r="A234" s="37"/>
      <c r="B234" s="38"/>
      <c r="C234" s="210" t="s">
        <v>227</v>
      </c>
      <c r="D234" s="210" t="s">
        <v>146</v>
      </c>
      <c r="E234" s="211" t="s">
        <v>307</v>
      </c>
      <c r="F234" s="212" t="s">
        <v>308</v>
      </c>
      <c r="G234" s="213" t="s">
        <v>265</v>
      </c>
      <c r="H234" s="214">
        <v>1</v>
      </c>
      <c r="I234" s="215"/>
      <c r="J234" s="216">
        <f>ROUND(I234*H234,2)</f>
        <v>0</v>
      </c>
      <c r="K234" s="217"/>
      <c r="L234" s="43"/>
      <c r="M234" s="218" t="s">
        <v>1</v>
      </c>
      <c r="N234" s="219" t="s">
        <v>41</v>
      </c>
      <c r="O234" s="90"/>
      <c r="P234" s="220">
        <f>O234*H234</f>
        <v>0</v>
      </c>
      <c r="Q234" s="220">
        <v>0</v>
      </c>
      <c r="R234" s="220">
        <f>Q234*H234</f>
        <v>0</v>
      </c>
      <c r="S234" s="220">
        <v>0</v>
      </c>
      <c r="T234" s="22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2" t="s">
        <v>150</v>
      </c>
      <c r="AT234" s="222" t="s">
        <v>146</v>
      </c>
      <c r="AU234" s="222" t="s">
        <v>84</v>
      </c>
      <c r="AY234" s="16" t="s">
        <v>145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6" t="s">
        <v>84</v>
      </c>
      <c r="BK234" s="223">
        <f>ROUND(I234*H234,2)</f>
        <v>0</v>
      </c>
      <c r="BL234" s="16" t="s">
        <v>150</v>
      </c>
      <c r="BM234" s="222" t="s">
        <v>309</v>
      </c>
    </row>
    <row r="235" s="2" customFormat="1" ht="24.15" customHeight="1">
      <c r="A235" s="37"/>
      <c r="B235" s="38"/>
      <c r="C235" s="210" t="s">
        <v>310</v>
      </c>
      <c r="D235" s="210" t="s">
        <v>146</v>
      </c>
      <c r="E235" s="211" t="s">
        <v>311</v>
      </c>
      <c r="F235" s="212" t="s">
        <v>312</v>
      </c>
      <c r="G235" s="213" t="s">
        <v>265</v>
      </c>
      <c r="H235" s="214">
        <v>1</v>
      </c>
      <c r="I235" s="215"/>
      <c r="J235" s="216">
        <f>ROUND(I235*H235,2)</f>
        <v>0</v>
      </c>
      <c r="K235" s="217"/>
      <c r="L235" s="43"/>
      <c r="M235" s="218" t="s">
        <v>1</v>
      </c>
      <c r="N235" s="219" t="s">
        <v>41</v>
      </c>
      <c r="O235" s="90"/>
      <c r="P235" s="220">
        <f>O235*H235</f>
        <v>0</v>
      </c>
      <c r="Q235" s="220">
        <v>0</v>
      </c>
      <c r="R235" s="220">
        <f>Q235*H235</f>
        <v>0</v>
      </c>
      <c r="S235" s="220">
        <v>0</v>
      </c>
      <c r="T235" s="22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2" t="s">
        <v>150</v>
      </c>
      <c r="AT235" s="222" t="s">
        <v>146</v>
      </c>
      <c r="AU235" s="222" t="s">
        <v>84</v>
      </c>
      <c r="AY235" s="16" t="s">
        <v>145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16" t="s">
        <v>84</v>
      </c>
      <c r="BK235" s="223">
        <f>ROUND(I235*H235,2)</f>
        <v>0</v>
      </c>
      <c r="BL235" s="16" t="s">
        <v>150</v>
      </c>
      <c r="BM235" s="222" t="s">
        <v>313</v>
      </c>
    </row>
    <row r="236" s="2" customFormat="1" ht="16.5" customHeight="1">
      <c r="A236" s="37"/>
      <c r="B236" s="38"/>
      <c r="C236" s="210" t="s">
        <v>231</v>
      </c>
      <c r="D236" s="210" t="s">
        <v>146</v>
      </c>
      <c r="E236" s="211" t="s">
        <v>314</v>
      </c>
      <c r="F236" s="212" t="s">
        <v>315</v>
      </c>
      <c r="G236" s="213" t="s">
        <v>265</v>
      </c>
      <c r="H236" s="214">
        <v>1</v>
      </c>
      <c r="I236" s="215"/>
      <c r="J236" s="216">
        <f>ROUND(I236*H236,2)</f>
        <v>0</v>
      </c>
      <c r="K236" s="217"/>
      <c r="L236" s="43"/>
      <c r="M236" s="218" t="s">
        <v>1</v>
      </c>
      <c r="N236" s="219" t="s">
        <v>41</v>
      </c>
      <c r="O236" s="90"/>
      <c r="P236" s="220">
        <f>O236*H236</f>
        <v>0</v>
      </c>
      <c r="Q236" s="220">
        <v>0</v>
      </c>
      <c r="R236" s="220">
        <f>Q236*H236</f>
        <v>0</v>
      </c>
      <c r="S236" s="220">
        <v>0</v>
      </c>
      <c r="T236" s="22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2" t="s">
        <v>150</v>
      </c>
      <c r="AT236" s="222" t="s">
        <v>146</v>
      </c>
      <c r="AU236" s="222" t="s">
        <v>84</v>
      </c>
      <c r="AY236" s="16" t="s">
        <v>145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16" t="s">
        <v>84</v>
      </c>
      <c r="BK236" s="223">
        <f>ROUND(I236*H236,2)</f>
        <v>0</v>
      </c>
      <c r="BL236" s="16" t="s">
        <v>150</v>
      </c>
      <c r="BM236" s="222" t="s">
        <v>316</v>
      </c>
    </row>
    <row r="237" s="2" customFormat="1" ht="24.15" customHeight="1">
      <c r="A237" s="37"/>
      <c r="B237" s="38"/>
      <c r="C237" s="210" t="s">
        <v>317</v>
      </c>
      <c r="D237" s="210" t="s">
        <v>146</v>
      </c>
      <c r="E237" s="211" t="s">
        <v>318</v>
      </c>
      <c r="F237" s="212" t="s">
        <v>319</v>
      </c>
      <c r="G237" s="213" t="s">
        <v>167</v>
      </c>
      <c r="H237" s="214">
        <v>52.210000000000001</v>
      </c>
      <c r="I237" s="215"/>
      <c r="J237" s="216">
        <f>ROUND(I237*H237,2)</f>
        <v>0</v>
      </c>
      <c r="K237" s="217"/>
      <c r="L237" s="43"/>
      <c r="M237" s="218" t="s">
        <v>1</v>
      </c>
      <c r="N237" s="219" t="s">
        <v>41</v>
      </c>
      <c r="O237" s="90"/>
      <c r="P237" s="220">
        <f>O237*H237</f>
        <v>0</v>
      </c>
      <c r="Q237" s="220">
        <v>0</v>
      </c>
      <c r="R237" s="220">
        <f>Q237*H237</f>
        <v>0</v>
      </c>
      <c r="S237" s="220">
        <v>0.01721</v>
      </c>
      <c r="T237" s="221">
        <f>S237*H237</f>
        <v>0.8985341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2" t="s">
        <v>150</v>
      </c>
      <c r="AT237" s="222" t="s">
        <v>146</v>
      </c>
      <c r="AU237" s="222" t="s">
        <v>84</v>
      </c>
      <c r="AY237" s="16" t="s">
        <v>145</v>
      </c>
      <c r="BE237" s="223">
        <f>IF(N237="základní",J237,0)</f>
        <v>0</v>
      </c>
      <c r="BF237" s="223">
        <f>IF(N237="snížená",J237,0)</f>
        <v>0</v>
      </c>
      <c r="BG237" s="223">
        <f>IF(N237="zákl. přenesená",J237,0)</f>
        <v>0</v>
      </c>
      <c r="BH237" s="223">
        <f>IF(N237="sníž. přenesená",J237,0)</f>
        <v>0</v>
      </c>
      <c r="BI237" s="223">
        <f>IF(N237="nulová",J237,0)</f>
        <v>0</v>
      </c>
      <c r="BJ237" s="16" t="s">
        <v>84</v>
      </c>
      <c r="BK237" s="223">
        <f>ROUND(I237*H237,2)</f>
        <v>0</v>
      </c>
      <c r="BL237" s="16" t="s">
        <v>150</v>
      </c>
      <c r="BM237" s="222" t="s">
        <v>320</v>
      </c>
    </row>
    <row r="238" s="14" customFormat="1">
      <c r="A238" s="14"/>
      <c r="B238" s="258"/>
      <c r="C238" s="259"/>
      <c r="D238" s="226" t="s">
        <v>154</v>
      </c>
      <c r="E238" s="260" t="s">
        <v>1</v>
      </c>
      <c r="F238" s="261" t="s">
        <v>321</v>
      </c>
      <c r="G238" s="259"/>
      <c r="H238" s="260" t="s">
        <v>1</v>
      </c>
      <c r="I238" s="262"/>
      <c r="J238" s="259"/>
      <c r="K238" s="259"/>
      <c r="L238" s="263"/>
      <c r="M238" s="264"/>
      <c r="N238" s="265"/>
      <c r="O238" s="265"/>
      <c r="P238" s="265"/>
      <c r="Q238" s="265"/>
      <c r="R238" s="265"/>
      <c r="S238" s="265"/>
      <c r="T238" s="26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7" t="s">
        <v>154</v>
      </c>
      <c r="AU238" s="267" t="s">
        <v>84</v>
      </c>
      <c r="AV238" s="14" t="s">
        <v>84</v>
      </c>
      <c r="AW238" s="14" t="s">
        <v>33</v>
      </c>
      <c r="AX238" s="14" t="s">
        <v>76</v>
      </c>
      <c r="AY238" s="267" t="s">
        <v>145</v>
      </c>
    </row>
    <row r="239" s="12" customFormat="1">
      <c r="A239" s="12"/>
      <c r="B239" s="224"/>
      <c r="C239" s="225"/>
      <c r="D239" s="226" t="s">
        <v>154</v>
      </c>
      <c r="E239" s="227" t="s">
        <v>1</v>
      </c>
      <c r="F239" s="228" t="s">
        <v>322</v>
      </c>
      <c r="G239" s="225"/>
      <c r="H239" s="229">
        <v>52.210000000000001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T239" s="235" t="s">
        <v>154</v>
      </c>
      <c r="AU239" s="235" t="s">
        <v>84</v>
      </c>
      <c r="AV239" s="12" t="s">
        <v>86</v>
      </c>
      <c r="AW239" s="12" t="s">
        <v>33</v>
      </c>
      <c r="AX239" s="12" t="s">
        <v>76</v>
      </c>
      <c r="AY239" s="235" t="s">
        <v>145</v>
      </c>
    </row>
    <row r="240" s="13" customFormat="1">
      <c r="A240" s="13"/>
      <c r="B240" s="236"/>
      <c r="C240" s="237"/>
      <c r="D240" s="226" t="s">
        <v>154</v>
      </c>
      <c r="E240" s="238" t="s">
        <v>1</v>
      </c>
      <c r="F240" s="239" t="s">
        <v>156</v>
      </c>
      <c r="G240" s="237"/>
      <c r="H240" s="240">
        <v>52.210000000000001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6" t="s">
        <v>154</v>
      </c>
      <c r="AU240" s="246" t="s">
        <v>84</v>
      </c>
      <c r="AV240" s="13" t="s">
        <v>150</v>
      </c>
      <c r="AW240" s="13" t="s">
        <v>33</v>
      </c>
      <c r="AX240" s="13" t="s">
        <v>84</v>
      </c>
      <c r="AY240" s="246" t="s">
        <v>145</v>
      </c>
    </row>
    <row r="241" s="2" customFormat="1" ht="16.5" customHeight="1">
      <c r="A241" s="37"/>
      <c r="B241" s="38"/>
      <c r="C241" s="210" t="s">
        <v>235</v>
      </c>
      <c r="D241" s="210" t="s">
        <v>146</v>
      </c>
      <c r="E241" s="211" t="s">
        <v>323</v>
      </c>
      <c r="F241" s="212" t="s">
        <v>324</v>
      </c>
      <c r="G241" s="213" t="s">
        <v>167</v>
      </c>
      <c r="H241" s="214">
        <v>12.025</v>
      </c>
      <c r="I241" s="215"/>
      <c r="J241" s="216">
        <f>ROUND(I241*H241,2)</f>
        <v>0</v>
      </c>
      <c r="K241" s="217"/>
      <c r="L241" s="43"/>
      <c r="M241" s="218" t="s">
        <v>1</v>
      </c>
      <c r="N241" s="219" t="s">
        <v>41</v>
      </c>
      <c r="O241" s="90"/>
      <c r="P241" s="220">
        <f>O241*H241</f>
        <v>0</v>
      </c>
      <c r="Q241" s="220">
        <v>0</v>
      </c>
      <c r="R241" s="220">
        <f>Q241*H241</f>
        <v>0</v>
      </c>
      <c r="S241" s="220">
        <v>0</v>
      </c>
      <c r="T241" s="22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2" t="s">
        <v>150</v>
      </c>
      <c r="AT241" s="222" t="s">
        <v>146</v>
      </c>
      <c r="AU241" s="222" t="s">
        <v>84</v>
      </c>
      <c r="AY241" s="16" t="s">
        <v>145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16" t="s">
        <v>84</v>
      </c>
      <c r="BK241" s="223">
        <f>ROUND(I241*H241,2)</f>
        <v>0</v>
      </c>
      <c r="BL241" s="16" t="s">
        <v>150</v>
      </c>
      <c r="BM241" s="222" t="s">
        <v>325</v>
      </c>
    </row>
    <row r="242" s="14" customFormat="1">
      <c r="A242" s="14"/>
      <c r="B242" s="258"/>
      <c r="C242" s="259"/>
      <c r="D242" s="226" t="s">
        <v>154</v>
      </c>
      <c r="E242" s="260" t="s">
        <v>1</v>
      </c>
      <c r="F242" s="261" t="s">
        <v>326</v>
      </c>
      <c r="G242" s="259"/>
      <c r="H242" s="260" t="s">
        <v>1</v>
      </c>
      <c r="I242" s="262"/>
      <c r="J242" s="259"/>
      <c r="K242" s="259"/>
      <c r="L242" s="263"/>
      <c r="M242" s="264"/>
      <c r="N242" s="265"/>
      <c r="O242" s="265"/>
      <c r="P242" s="265"/>
      <c r="Q242" s="265"/>
      <c r="R242" s="265"/>
      <c r="S242" s="265"/>
      <c r="T242" s="26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7" t="s">
        <v>154</v>
      </c>
      <c r="AU242" s="267" t="s">
        <v>84</v>
      </c>
      <c r="AV242" s="14" t="s">
        <v>84</v>
      </c>
      <c r="AW242" s="14" t="s">
        <v>33</v>
      </c>
      <c r="AX242" s="14" t="s">
        <v>76</v>
      </c>
      <c r="AY242" s="267" t="s">
        <v>145</v>
      </c>
    </row>
    <row r="243" s="12" customFormat="1">
      <c r="A243" s="12"/>
      <c r="B243" s="224"/>
      <c r="C243" s="225"/>
      <c r="D243" s="226" t="s">
        <v>154</v>
      </c>
      <c r="E243" s="227" t="s">
        <v>1</v>
      </c>
      <c r="F243" s="228" t="s">
        <v>327</v>
      </c>
      <c r="G243" s="225"/>
      <c r="H243" s="229">
        <v>12.025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T243" s="235" t="s">
        <v>154</v>
      </c>
      <c r="AU243" s="235" t="s">
        <v>84</v>
      </c>
      <c r="AV243" s="12" t="s">
        <v>86</v>
      </c>
      <c r="AW243" s="12" t="s">
        <v>33</v>
      </c>
      <c r="AX243" s="12" t="s">
        <v>76</v>
      </c>
      <c r="AY243" s="235" t="s">
        <v>145</v>
      </c>
    </row>
    <row r="244" s="13" customFormat="1">
      <c r="A244" s="13"/>
      <c r="B244" s="236"/>
      <c r="C244" s="237"/>
      <c r="D244" s="226" t="s">
        <v>154</v>
      </c>
      <c r="E244" s="238" t="s">
        <v>1</v>
      </c>
      <c r="F244" s="239" t="s">
        <v>156</v>
      </c>
      <c r="G244" s="237"/>
      <c r="H244" s="240">
        <v>12.025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6" t="s">
        <v>154</v>
      </c>
      <c r="AU244" s="246" t="s">
        <v>84</v>
      </c>
      <c r="AV244" s="13" t="s">
        <v>150</v>
      </c>
      <c r="AW244" s="13" t="s">
        <v>33</v>
      </c>
      <c r="AX244" s="13" t="s">
        <v>84</v>
      </c>
      <c r="AY244" s="246" t="s">
        <v>145</v>
      </c>
    </row>
    <row r="245" s="2" customFormat="1" ht="24.15" customHeight="1">
      <c r="A245" s="37"/>
      <c r="B245" s="38"/>
      <c r="C245" s="210" t="s">
        <v>328</v>
      </c>
      <c r="D245" s="210" t="s">
        <v>146</v>
      </c>
      <c r="E245" s="211" t="s">
        <v>329</v>
      </c>
      <c r="F245" s="212" t="s">
        <v>330</v>
      </c>
      <c r="G245" s="213" t="s">
        <v>167</v>
      </c>
      <c r="H245" s="214">
        <v>89.359999999999999</v>
      </c>
      <c r="I245" s="215"/>
      <c r="J245" s="216">
        <f>ROUND(I245*H245,2)</f>
        <v>0</v>
      </c>
      <c r="K245" s="217"/>
      <c r="L245" s="43"/>
      <c r="M245" s="218" t="s">
        <v>1</v>
      </c>
      <c r="N245" s="219" t="s">
        <v>41</v>
      </c>
      <c r="O245" s="90"/>
      <c r="P245" s="220">
        <f>O245*H245</f>
        <v>0</v>
      </c>
      <c r="Q245" s="220">
        <v>0</v>
      </c>
      <c r="R245" s="220">
        <f>Q245*H245</f>
        <v>0</v>
      </c>
      <c r="S245" s="220">
        <v>0.024649999999999998</v>
      </c>
      <c r="T245" s="221">
        <f>S245*H245</f>
        <v>2.2027239999999999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2" t="s">
        <v>150</v>
      </c>
      <c r="AT245" s="222" t="s">
        <v>146</v>
      </c>
      <c r="AU245" s="222" t="s">
        <v>84</v>
      </c>
      <c r="AY245" s="16" t="s">
        <v>145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16" t="s">
        <v>84</v>
      </c>
      <c r="BK245" s="223">
        <f>ROUND(I245*H245,2)</f>
        <v>0</v>
      </c>
      <c r="BL245" s="16" t="s">
        <v>150</v>
      </c>
      <c r="BM245" s="222" t="s">
        <v>331</v>
      </c>
    </row>
    <row r="246" s="14" customFormat="1">
      <c r="A246" s="14"/>
      <c r="B246" s="258"/>
      <c r="C246" s="259"/>
      <c r="D246" s="226" t="s">
        <v>154</v>
      </c>
      <c r="E246" s="260" t="s">
        <v>1</v>
      </c>
      <c r="F246" s="261" t="s">
        <v>332</v>
      </c>
      <c r="G246" s="259"/>
      <c r="H246" s="260" t="s">
        <v>1</v>
      </c>
      <c r="I246" s="262"/>
      <c r="J246" s="259"/>
      <c r="K246" s="259"/>
      <c r="L246" s="263"/>
      <c r="M246" s="264"/>
      <c r="N246" s="265"/>
      <c r="O246" s="265"/>
      <c r="P246" s="265"/>
      <c r="Q246" s="265"/>
      <c r="R246" s="265"/>
      <c r="S246" s="265"/>
      <c r="T246" s="26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7" t="s">
        <v>154</v>
      </c>
      <c r="AU246" s="267" t="s">
        <v>84</v>
      </c>
      <c r="AV246" s="14" t="s">
        <v>84</v>
      </c>
      <c r="AW246" s="14" t="s">
        <v>33</v>
      </c>
      <c r="AX246" s="14" t="s">
        <v>76</v>
      </c>
      <c r="AY246" s="267" t="s">
        <v>145</v>
      </c>
    </row>
    <row r="247" s="12" customFormat="1">
      <c r="A247" s="12"/>
      <c r="B247" s="224"/>
      <c r="C247" s="225"/>
      <c r="D247" s="226" t="s">
        <v>154</v>
      </c>
      <c r="E247" s="227" t="s">
        <v>1</v>
      </c>
      <c r="F247" s="228" t="s">
        <v>333</v>
      </c>
      <c r="G247" s="225"/>
      <c r="H247" s="229">
        <v>89.359999999999999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35" t="s">
        <v>154</v>
      </c>
      <c r="AU247" s="235" t="s">
        <v>84</v>
      </c>
      <c r="AV247" s="12" t="s">
        <v>86</v>
      </c>
      <c r="AW247" s="12" t="s">
        <v>33</v>
      </c>
      <c r="AX247" s="12" t="s">
        <v>76</v>
      </c>
      <c r="AY247" s="235" t="s">
        <v>145</v>
      </c>
    </row>
    <row r="248" s="13" customFormat="1">
      <c r="A248" s="13"/>
      <c r="B248" s="236"/>
      <c r="C248" s="237"/>
      <c r="D248" s="226" t="s">
        <v>154</v>
      </c>
      <c r="E248" s="238" t="s">
        <v>1</v>
      </c>
      <c r="F248" s="239" t="s">
        <v>156</v>
      </c>
      <c r="G248" s="237"/>
      <c r="H248" s="240">
        <v>89.359999999999999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154</v>
      </c>
      <c r="AU248" s="246" t="s">
        <v>84</v>
      </c>
      <c r="AV248" s="13" t="s">
        <v>150</v>
      </c>
      <c r="AW248" s="13" t="s">
        <v>33</v>
      </c>
      <c r="AX248" s="13" t="s">
        <v>84</v>
      </c>
      <c r="AY248" s="246" t="s">
        <v>145</v>
      </c>
    </row>
    <row r="249" s="2" customFormat="1" ht="16.5" customHeight="1">
      <c r="A249" s="37"/>
      <c r="B249" s="38"/>
      <c r="C249" s="210" t="s">
        <v>240</v>
      </c>
      <c r="D249" s="210" t="s">
        <v>146</v>
      </c>
      <c r="E249" s="211" t="s">
        <v>334</v>
      </c>
      <c r="F249" s="212" t="s">
        <v>335</v>
      </c>
      <c r="G249" s="213" t="s">
        <v>167</v>
      </c>
      <c r="H249" s="214">
        <v>89.359999999999999</v>
      </c>
      <c r="I249" s="215"/>
      <c r="J249" s="216">
        <f>ROUND(I249*H249,2)</f>
        <v>0</v>
      </c>
      <c r="K249" s="217"/>
      <c r="L249" s="43"/>
      <c r="M249" s="218" t="s">
        <v>1</v>
      </c>
      <c r="N249" s="219" t="s">
        <v>41</v>
      </c>
      <c r="O249" s="90"/>
      <c r="P249" s="220">
        <f>O249*H249</f>
        <v>0</v>
      </c>
      <c r="Q249" s="220">
        <v>0</v>
      </c>
      <c r="R249" s="220">
        <f>Q249*H249</f>
        <v>0</v>
      </c>
      <c r="S249" s="220">
        <v>0.002</v>
      </c>
      <c r="T249" s="221">
        <f>S249*H249</f>
        <v>0.17871999999999999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2" t="s">
        <v>150</v>
      </c>
      <c r="AT249" s="222" t="s">
        <v>146</v>
      </c>
      <c r="AU249" s="222" t="s">
        <v>84</v>
      </c>
      <c r="AY249" s="16" t="s">
        <v>145</v>
      </c>
      <c r="BE249" s="223">
        <f>IF(N249="základní",J249,0)</f>
        <v>0</v>
      </c>
      <c r="BF249" s="223">
        <f>IF(N249="snížená",J249,0)</f>
        <v>0</v>
      </c>
      <c r="BG249" s="223">
        <f>IF(N249="zákl. přenesená",J249,0)</f>
        <v>0</v>
      </c>
      <c r="BH249" s="223">
        <f>IF(N249="sníž. přenesená",J249,0)</f>
        <v>0</v>
      </c>
      <c r="BI249" s="223">
        <f>IF(N249="nulová",J249,0)</f>
        <v>0</v>
      </c>
      <c r="BJ249" s="16" t="s">
        <v>84</v>
      </c>
      <c r="BK249" s="223">
        <f>ROUND(I249*H249,2)</f>
        <v>0</v>
      </c>
      <c r="BL249" s="16" t="s">
        <v>150</v>
      </c>
      <c r="BM249" s="222" t="s">
        <v>336</v>
      </c>
    </row>
    <row r="250" s="14" customFormat="1">
      <c r="A250" s="14"/>
      <c r="B250" s="258"/>
      <c r="C250" s="259"/>
      <c r="D250" s="226" t="s">
        <v>154</v>
      </c>
      <c r="E250" s="260" t="s">
        <v>1</v>
      </c>
      <c r="F250" s="261" t="s">
        <v>337</v>
      </c>
      <c r="G250" s="259"/>
      <c r="H250" s="260" t="s">
        <v>1</v>
      </c>
      <c r="I250" s="262"/>
      <c r="J250" s="259"/>
      <c r="K250" s="259"/>
      <c r="L250" s="263"/>
      <c r="M250" s="264"/>
      <c r="N250" s="265"/>
      <c r="O250" s="265"/>
      <c r="P250" s="265"/>
      <c r="Q250" s="265"/>
      <c r="R250" s="265"/>
      <c r="S250" s="265"/>
      <c r="T250" s="26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7" t="s">
        <v>154</v>
      </c>
      <c r="AU250" s="267" t="s">
        <v>84</v>
      </c>
      <c r="AV250" s="14" t="s">
        <v>84</v>
      </c>
      <c r="AW250" s="14" t="s">
        <v>33</v>
      </c>
      <c r="AX250" s="14" t="s">
        <v>76</v>
      </c>
      <c r="AY250" s="267" t="s">
        <v>145</v>
      </c>
    </row>
    <row r="251" s="12" customFormat="1">
      <c r="A251" s="12"/>
      <c r="B251" s="224"/>
      <c r="C251" s="225"/>
      <c r="D251" s="226" t="s">
        <v>154</v>
      </c>
      <c r="E251" s="227" t="s">
        <v>1</v>
      </c>
      <c r="F251" s="228" t="s">
        <v>333</v>
      </c>
      <c r="G251" s="225"/>
      <c r="H251" s="229">
        <v>89.359999999999999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T251" s="235" t="s">
        <v>154</v>
      </c>
      <c r="AU251" s="235" t="s">
        <v>84</v>
      </c>
      <c r="AV251" s="12" t="s">
        <v>86</v>
      </c>
      <c r="AW251" s="12" t="s">
        <v>33</v>
      </c>
      <c r="AX251" s="12" t="s">
        <v>76</v>
      </c>
      <c r="AY251" s="235" t="s">
        <v>145</v>
      </c>
    </row>
    <row r="252" s="13" customFormat="1">
      <c r="A252" s="13"/>
      <c r="B252" s="236"/>
      <c r="C252" s="237"/>
      <c r="D252" s="226" t="s">
        <v>154</v>
      </c>
      <c r="E252" s="238" t="s">
        <v>1</v>
      </c>
      <c r="F252" s="239" t="s">
        <v>156</v>
      </c>
      <c r="G252" s="237"/>
      <c r="H252" s="240">
        <v>89.359999999999999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154</v>
      </c>
      <c r="AU252" s="246" t="s">
        <v>84</v>
      </c>
      <c r="AV252" s="13" t="s">
        <v>150</v>
      </c>
      <c r="AW252" s="13" t="s">
        <v>33</v>
      </c>
      <c r="AX252" s="13" t="s">
        <v>84</v>
      </c>
      <c r="AY252" s="246" t="s">
        <v>145</v>
      </c>
    </row>
    <row r="253" s="2" customFormat="1" ht="24.15" customHeight="1">
      <c r="A253" s="37"/>
      <c r="B253" s="38"/>
      <c r="C253" s="210" t="s">
        <v>338</v>
      </c>
      <c r="D253" s="210" t="s">
        <v>146</v>
      </c>
      <c r="E253" s="211" t="s">
        <v>339</v>
      </c>
      <c r="F253" s="212" t="s">
        <v>340</v>
      </c>
      <c r="G253" s="213" t="s">
        <v>149</v>
      </c>
      <c r="H253" s="214">
        <v>10</v>
      </c>
      <c r="I253" s="215"/>
      <c r="J253" s="216">
        <f>ROUND(I253*H253,2)</f>
        <v>0</v>
      </c>
      <c r="K253" s="217"/>
      <c r="L253" s="43"/>
      <c r="M253" s="218" t="s">
        <v>1</v>
      </c>
      <c r="N253" s="219" t="s">
        <v>41</v>
      </c>
      <c r="O253" s="90"/>
      <c r="P253" s="220">
        <f>O253*H253</f>
        <v>0</v>
      </c>
      <c r="Q253" s="220">
        <v>0</v>
      </c>
      <c r="R253" s="220">
        <f>Q253*H253</f>
        <v>0</v>
      </c>
      <c r="S253" s="220">
        <v>0.024</v>
      </c>
      <c r="T253" s="221">
        <f>S253*H253</f>
        <v>0.23999999999999999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2" t="s">
        <v>150</v>
      </c>
      <c r="AT253" s="222" t="s">
        <v>146</v>
      </c>
      <c r="AU253" s="222" t="s">
        <v>84</v>
      </c>
      <c r="AY253" s="16" t="s">
        <v>145</v>
      </c>
      <c r="BE253" s="223">
        <f>IF(N253="základní",J253,0)</f>
        <v>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16" t="s">
        <v>84</v>
      </c>
      <c r="BK253" s="223">
        <f>ROUND(I253*H253,2)</f>
        <v>0</v>
      </c>
      <c r="BL253" s="16" t="s">
        <v>150</v>
      </c>
      <c r="BM253" s="222" t="s">
        <v>341</v>
      </c>
    </row>
    <row r="254" s="2" customFormat="1" ht="16.5" customHeight="1">
      <c r="A254" s="37"/>
      <c r="B254" s="38"/>
      <c r="C254" s="210" t="s">
        <v>244</v>
      </c>
      <c r="D254" s="210" t="s">
        <v>146</v>
      </c>
      <c r="E254" s="211" t="s">
        <v>342</v>
      </c>
      <c r="F254" s="212" t="s">
        <v>343</v>
      </c>
      <c r="G254" s="213" t="s">
        <v>167</v>
      </c>
      <c r="H254" s="214">
        <v>4.7999999999999998</v>
      </c>
      <c r="I254" s="215"/>
      <c r="J254" s="216">
        <f>ROUND(I254*H254,2)</f>
        <v>0</v>
      </c>
      <c r="K254" s="217"/>
      <c r="L254" s="43"/>
      <c r="M254" s="218" t="s">
        <v>1</v>
      </c>
      <c r="N254" s="219" t="s">
        <v>41</v>
      </c>
      <c r="O254" s="90"/>
      <c r="P254" s="220">
        <f>O254*H254</f>
        <v>0</v>
      </c>
      <c r="Q254" s="220">
        <v>0</v>
      </c>
      <c r="R254" s="220">
        <f>Q254*H254</f>
        <v>0</v>
      </c>
      <c r="S254" s="220">
        <v>0.016379999999999999</v>
      </c>
      <c r="T254" s="221">
        <f>S254*H254</f>
        <v>0.078623999999999986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2" t="s">
        <v>150</v>
      </c>
      <c r="AT254" s="222" t="s">
        <v>146</v>
      </c>
      <c r="AU254" s="222" t="s">
        <v>84</v>
      </c>
      <c r="AY254" s="16" t="s">
        <v>145</v>
      </c>
      <c r="BE254" s="223">
        <f>IF(N254="základní",J254,0)</f>
        <v>0</v>
      </c>
      <c r="BF254" s="223">
        <f>IF(N254="snížená",J254,0)</f>
        <v>0</v>
      </c>
      <c r="BG254" s="223">
        <f>IF(N254="zákl. přenesená",J254,0)</f>
        <v>0</v>
      </c>
      <c r="BH254" s="223">
        <f>IF(N254="sníž. přenesená",J254,0)</f>
        <v>0</v>
      </c>
      <c r="BI254" s="223">
        <f>IF(N254="nulová",J254,0)</f>
        <v>0</v>
      </c>
      <c r="BJ254" s="16" t="s">
        <v>84</v>
      </c>
      <c r="BK254" s="223">
        <f>ROUND(I254*H254,2)</f>
        <v>0</v>
      </c>
      <c r="BL254" s="16" t="s">
        <v>150</v>
      </c>
      <c r="BM254" s="222" t="s">
        <v>344</v>
      </c>
    </row>
    <row r="255" s="12" customFormat="1">
      <c r="A255" s="12"/>
      <c r="B255" s="224"/>
      <c r="C255" s="225"/>
      <c r="D255" s="226" t="s">
        <v>154</v>
      </c>
      <c r="E255" s="227" t="s">
        <v>1</v>
      </c>
      <c r="F255" s="228" t="s">
        <v>345</v>
      </c>
      <c r="G255" s="225"/>
      <c r="H255" s="229">
        <v>4.7999999999999998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T255" s="235" t="s">
        <v>154</v>
      </c>
      <c r="AU255" s="235" t="s">
        <v>84</v>
      </c>
      <c r="AV255" s="12" t="s">
        <v>86</v>
      </c>
      <c r="AW255" s="12" t="s">
        <v>33</v>
      </c>
      <c r="AX255" s="12" t="s">
        <v>76</v>
      </c>
      <c r="AY255" s="235" t="s">
        <v>145</v>
      </c>
    </row>
    <row r="256" s="13" customFormat="1">
      <c r="A256" s="13"/>
      <c r="B256" s="236"/>
      <c r="C256" s="237"/>
      <c r="D256" s="226" t="s">
        <v>154</v>
      </c>
      <c r="E256" s="238" t="s">
        <v>1</v>
      </c>
      <c r="F256" s="239" t="s">
        <v>156</v>
      </c>
      <c r="G256" s="237"/>
      <c r="H256" s="240">
        <v>4.7999999999999998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154</v>
      </c>
      <c r="AU256" s="246" t="s">
        <v>84</v>
      </c>
      <c r="AV256" s="13" t="s">
        <v>150</v>
      </c>
      <c r="AW256" s="13" t="s">
        <v>33</v>
      </c>
      <c r="AX256" s="13" t="s">
        <v>84</v>
      </c>
      <c r="AY256" s="246" t="s">
        <v>145</v>
      </c>
    </row>
    <row r="257" s="2" customFormat="1" ht="24.15" customHeight="1">
      <c r="A257" s="37"/>
      <c r="B257" s="38"/>
      <c r="C257" s="210" t="s">
        <v>346</v>
      </c>
      <c r="D257" s="210" t="s">
        <v>146</v>
      </c>
      <c r="E257" s="211" t="s">
        <v>347</v>
      </c>
      <c r="F257" s="212" t="s">
        <v>348</v>
      </c>
      <c r="G257" s="213" t="s">
        <v>167</v>
      </c>
      <c r="H257" s="214">
        <v>175.31</v>
      </c>
      <c r="I257" s="215"/>
      <c r="J257" s="216">
        <f>ROUND(I257*H257,2)</f>
        <v>0</v>
      </c>
      <c r="K257" s="217"/>
      <c r="L257" s="43"/>
      <c r="M257" s="218" t="s">
        <v>1</v>
      </c>
      <c r="N257" s="219" t="s">
        <v>41</v>
      </c>
      <c r="O257" s="90"/>
      <c r="P257" s="220">
        <f>O257*H257</f>
        <v>0</v>
      </c>
      <c r="Q257" s="220">
        <v>0</v>
      </c>
      <c r="R257" s="220">
        <f>Q257*H257</f>
        <v>0</v>
      </c>
      <c r="S257" s="220">
        <v>0.13950000000000001</v>
      </c>
      <c r="T257" s="221">
        <f>S257*H257</f>
        <v>24.455745000000004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2" t="s">
        <v>150</v>
      </c>
      <c r="AT257" s="222" t="s">
        <v>146</v>
      </c>
      <c r="AU257" s="222" t="s">
        <v>84</v>
      </c>
      <c r="AY257" s="16" t="s">
        <v>145</v>
      </c>
      <c r="BE257" s="223">
        <f>IF(N257="základní",J257,0)</f>
        <v>0</v>
      </c>
      <c r="BF257" s="223">
        <f>IF(N257="snížená",J257,0)</f>
        <v>0</v>
      </c>
      <c r="BG257" s="223">
        <f>IF(N257="zákl. přenesená",J257,0)</f>
        <v>0</v>
      </c>
      <c r="BH257" s="223">
        <f>IF(N257="sníž. přenesená",J257,0)</f>
        <v>0</v>
      </c>
      <c r="BI257" s="223">
        <f>IF(N257="nulová",J257,0)</f>
        <v>0</v>
      </c>
      <c r="BJ257" s="16" t="s">
        <v>84</v>
      </c>
      <c r="BK257" s="223">
        <f>ROUND(I257*H257,2)</f>
        <v>0</v>
      </c>
      <c r="BL257" s="16" t="s">
        <v>150</v>
      </c>
      <c r="BM257" s="222" t="s">
        <v>349</v>
      </c>
    </row>
    <row r="258" s="14" customFormat="1">
      <c r="A258" s="14"/>
      <c r="B258" s="258"/>
      <c r="C258" s="259"/>
      <c r="D258" s="226" t="s">
        <v>154</v>
      </c>
      <c r="E258" s="260" t="s">
        <v>1</v>
      </c>
      <c r="F258" s="261" t="s">
        <v>350</v>
      </c>
      <c r="G258" s="259"/>
      <c r="H258" s="260" t="s">
        <v>1</v>
      </c>
      <c r="I258" s="262"/>
      <c r="J258" s="259"/>
      <c r="K258" s="259"/>
      <c r="L258" s="263"/>
      <c r="M258" s="264"/>
      <c r="N258" s="265"/>
      <c r="O258" s="265"/>
      <c r="P258" s="265"/>
      <c r="Q258" s="265"/>
      <c r="R258" s="265"/>
      <c r="S258" s="265"/>
      <c r="T258" s="26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7" t="s">
        <v>154</v>
      </c>
      <c r="AU258" s="267" t="s">
        <v>84</v>
      </c>
      <c r="AV258" s="14" t="s">
        <v>84</v>
      </c>
      <c r="AW258" s="14" t="s">
        <v>33</v>
      </c>
      <c r="AX258" s="14" t="s">
        <v>76</v>
      </c>
      <c r="AY258" s="267" t="s">
        <v>145</v>
      </c>
    </row>
    <row r="259" s="12" customFormat="1">
      <c r="A259" s="12"/>
      <c r="B259" s="224"/>
      <c r="C259" s="225"/>
      <c r="D259" s="226" t="s">
        <v>154</v>
      </c>
      <c r="E259" s="227" t="s">
        <v>1</v>
      </c>
      <c r="F259" s="228" t="s">
        <v>351</v>
      </c>
      <c r="G259" s="225"/>
      <c r="H259" s="229">
        <v>23.050000000000001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T259" s="235" t="s">
        <v>154</v>
      </c>
      <c r="AU259" s="235" t="s">
        <v>84</v>
      </c>
      <c r="AV259" s="12" t="s">
        <v>86</v>
      </c>
      <c r="AW259" s="12" t="s">
        <v>33</v>
      </c>
      <c r="AX259" s="12" t="s">
        <v>76</v>
      </c>
      <c r="AY259" s="235" t="s">
        <v>145</v>
      </c>
    </row>
    <row r="260" s="14" customFormat="1">
      <c r="A260" s="14"/>
      <c r="B260" s="258"/>
      <c r="C260" s="259"/>
      <c r="D260" s="226" t="s">
        <v>154</v>
      </c>
      <c r="E260" s="260" t="s">
        <v>1</v>
      </c>
      <c r="F260" s="261" t="s">
        <v>211</v>
      </c>
      <c r="G260" s="259"/>
      <c r="H260" s="260" t="s">
        <v>1</v>
      </c>
      <c r="I260" s="262"/>
      <c r="J260" s="259"/>
      <c r="K260" s="259"/>
      <c r="L260" s="263"/>
      <c r="M260" s="264"/>
      <c r="N260" s="265"/>
      <c r="O260" s="265"/>
      <c r="P260" s="265"/>
      <c r="Q260" s="265"/>
      <c r="R260" s="265"/>
      <c r="S260" s="265"/>
      <c r="T260" s="26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7" t="s">
        <v>154</v>
      </c>
      <c r="AU260" s="267" t="s">
        <v>84</v>
      </c>
      <c r="AV260" s="14" t="s">
        <v>84</v>
      </c>
      <c r="AW260" s="14" t="s">
        <v>33</v>
      </c>
      <c r="AX260" s="14" t="s">
        <v>76</v>
      </c>
      <c r="AY260" s="267" t="s">
        <v>145</v>
      </c>
    </row>
    <row r="261" s="12" customFormat="1">
      <c r="A261" s="12"/>
      <c r="B261" s="224"/>
      <c r="C261" s="225"/>
      <c r="D261" s="226" t="s">
        <v>154</v>
      </c>
      <c r="E261" s="227" t="s">
        <v>1</v>
      </c>
      <c r="F261" s="228" t="s">
        <v>212</v>
      </c>
      <c r="G261" s="225"/>
      <c r="H261" s="229">
        <v>51.810000000000002</v>
      </c>
      <c r="I261" s="230"/>
      <c r="J261" s="225"/>
      <c r="K261" s="225"/>
      <c r="L261" s="231"/>
      <c r="M261" s="232"/>
      <c r="N261" s="233"/>
      <c r="O261" s="233"/>
      <c r="P261" s="233"/>
      <c r="Q261" s="233"/>
      <c r="R261" s="233"/>
      <c r="S261" s="233"/>
      <c r="T261" s="234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T261" s="235" t="s">
        <v>154</v>
      </c>
      <c r="AU261" s="235" t="s">
        <v>84</v>
      </c>
      <c r="AV261" s="12" t="s">
        <v>86</v>
      </c>
      <c r="AW261" s="12" t="s">
        <v>33</v>
      </c>
      <c r="AX261" s="12" t="s">
        <v>76</v>
      </c>
      <c r="AY261" s="235" t="s">
        <v>145</v>
      </c>
    </row>
    <row r="262" s="14" customFormat="1">
      <c r="A262" s="14"/>
      <c r="B262" s="258"/>
      <c r="C262" s="259"/>
      <c r="D262" s="226" t="s">
        <v>154</v>
      </c>
      <c r="E262" s="260" t="s">
        <v>1</v>
      </c>
      <c r="F262" s="261" t="s">
        <v>281</v>
      </c>
      <c r="G262" s="259"/>
      <c r="H262" s="260" t="s">
        <v>1</v>
      </c>
      <c r="I262" s="262"/>
      <c r="J262" s="259"/>
      <c r="K262" s="259"/>
      <c r="L262" s="263"/>
      <c r="M262" s="264"/>
      <c r="N262" s="265"/>
      <c r="O262" s="265"/>
      <c r="P262" s="265"/>
      <c r="Q262" s="265"/>
      <c r="R262" s="265"/>
      <c r="S262" s="265"/>
      <c r="T262" s="26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7" t="s">
        <v>154</v>
      </c>
      <c r="AU262" s="267" t="s">
        <v>84</v>
      </c>
      <c r="AV262" s="14" t="s">
        <v>84</v>
      </c>
      <c r="AW262" s="14" t="s">
        <v>33</v>
      </c>
      <c r="AX262" s="14" t="s">
        <v>76</v>
      </c>
      <c r="AY262" s="267" t="s">
        <v>145</v>
      </c>
    </row>
    <row r="263" s="12" customFormat="1">
      <c r="A263" s="12"/>
      <c r="B263" s="224"/>
      <c r="C263" s="225"/>
      <c r="D263" s="226" t="s">
        <v>154</v>
      </c>
      <c r="E263" s="227" t="s">
        <v>1</v>
      </c>
      <c r="F263" s="228" t="s">
        <v>352</v>
      </c>
      <c r="G263" s="225"/>
      <c r="H263" s="229">
        <v>48.240000000000002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T263" s="235" t="s">
        <v>154</v>
      </c>
      <c r="AU263" s="235" t="s">
        <v>84</v>
      </c>
      <c r="AV263" s="12" t="s">
        <v>86</v>
      </c>
      <c r="AW263" s="12" t="s">
        <v>33</v>
      </c>
      <c r="AX263" s="12" t="s">
        <v>76</v>
      </c>
      <c r="AY263" s="235" t="s">
        <v>145</v>
      </c>
    </row>
    <row r="264" s="14" customFormat="1">
      <c r="A264" s="14"/>
      <c r="B264" s="258"/>
      <c r="C264" s="259"/>
      <c r="D264" s="226" t="s">
        <v>154</v>
      </c>
      <c r="E264" s="260" t="s">
        <v>1</v>
      </c>
      <c r="F264" s="261" t="s">
        <v>321</v>
      </c>
      <c r="G264" s="259"/>
      <c r="H264" s="260" t="s">
        <v>1</v>
      </c>
      <c r="I264" s="262"/>
      <c r="J264" s="259"/>
      <c r="K264" s="259"/>
      <c r="L264" s="263"/>
      <c r="M264" s="264"/>
      <c r="N264" s="265"/>
      <c r="O264" s="265"/>
      <c r="P264" s="265"/>
      <c r="Q264" s="265"/>
      <c r="R264" s="265"/>
      <c r="S264" s="265"/>
      <c r="T264" s="26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7" t="s">
        <v>154</v>
      </c>
      <c r="AU264" s="267" t="s">
        <v>84</v>
      </c>
      <c r="AV264" s="14" t="s">
        <v>84</v>
      </c>
      <c r="AW264" s="14" t="s">
        <v>33</v>
      </c>
      <c r="AX264" s="14" t="s">
        <v>76</v>
      </c>
      <c r="AY264" s="267" t="s">
        <v>145</v>
      </c>
    </row>
    <row r="265" s="12" customFormat="1">
      <c r="A265" s="12"/>
      <c r="B265" s="224"/>
      <c r="C265" s="225"/>
      <c r="D265" s="226" t="s">
        <v>154</v>
      </c>
      <c r="E265" s="227" t="s">
        <v>1</v>
      </c>
      <c r="F265" s="228" t="s">
        <v>322</v>
      </c>
      <c r="G265" s="225"/>
      <c r="H265" s="229">
        <v>52.210000000000001</v>
      </c>
      <c r="I265" s="230"/>
      <c r="J265" s="225"/>
      <c r="K265" s="225"/>
      <c r="L265" s="231"/>
      <c r="M265" s="232"/>
      <c r="N265" s="233"/>
      <c r="O265" s="233"/>
      <c r="P265" s="233"/>
      <c r="Q265" s="233"/>
      <c r="R265" s="233"/>
      <c r="S265" s="233"/>
      <c r="T265" s="234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T265" s="235" t="s">
        <v>154</v>
      </c>
      <c r="AU265" s="235" t="s">
        <v>84</v>
      </c>
      <c r="AV265" s="12" t="s">
        <v>86</v>
      </c>
      <c r="AW265" s="12" t="s">
        <v>33</v>
      </c>
      <c r="AX265" s="12" t="s">
        <v>76</v>
      </c>
      <c r="AY265" s="235" t="s">
        <v>145</v>
      </c>
    </row>
    <row r="266" s="13" customFormat="1">
      <c r="A266" s="13"/>
      <c r="B266" s="236"/>
      <c r="C266" s="237"/>
      <c r="D266" s="226" t="s">
        <v>154</v>
      </c>
      <c r="E266" s="238" t="s">
        <v>1</v>
      </c>
      <c r="F266" s="239" t="s">
        <v>156</v>
      </c>
      <c r="G266" s="237"/>
      <c r="H266" s="240">
        <v>175.31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6" t="s">
        <v>154</v>
      </c>
      <c r="AU266" s="246" t="s">
        <v>84</v>
      </c>
      <c r="AV266" s="13" t="s">
        <v>150</v>
      </c>
      <c r="AW266" s="13" t="s">
        <v>33</v>
      </c>
      <c r="AX266" s="13" t="s">
        <v>84</v>
      </c>
      <c r="AY266" s="246" t="s">
        <v>145</v>
      </c>
    </row>
    <row r="267" s="2" customFormat="1" ht="24.15" customHeight="1">
      <c r="A267" s="37"/>
      <c r="B267" s="38"/>
      <c r="C267" s="210" t="s">
        <v>247</v>
      </c>
      <c r="D267" s="210" t="s">
        <v>146</v>
      </c>
      <c r="E267" s="211" t="s">
        <v>353</v>
      </c>
      <c r="F267" s="212" t="s">
        <v>354</v>
      </c>
      <c r="G267" s="213" t="s">
        <v>167</v>
      </c>
      <c r="H267" s="214">
        <v>74.409999999999997</v>
      </c>
      <c r="I267" s="215"/>
      <c r="J267" s="216">
        <f>ROUND(I267*H267,2)</f>
        <v>0</v>
      </c>
      <c r="K267" s="217"/>
      <c r="L267" s="43"/>
      <c r="M267" s="218" t="s">
        <v>1</v>
      </c>
      <c r="N267" s="219" t="s">
        <v>41</v>
      </c>
      <c r="O267" s="90"/>
      <c r="P267" s="220">
        <f>O267*H267</f>
        <v>0</v>
      </c>
      <c r="Q267" s="220">
        <v>0</v>
      </c>
      <c r="R267" s="220">
        <f>Q267*H267</f>
        <v>0</v>
      </c>
      <c r="S267" s="220">
        <v>0.0030000000000000001</v>
      </c>
      <c r="T267" s="221">
        <f>S267*H267</f>
        <v>0.22322999999999998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2" t="s">
        <v>150</v>
      </c>
      <c r="AT267" s="222" t="s">
        <v>146</v>
      </c>
      <c r="AU267" s="222" t="s">
        <v>84</v>
      </c>
      <c r="AY267" s="16" t="s">
        <v>145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16" t="s">
        <v>84</v>
      </c>
      <c r="BK267" s="223">
        <f>ROUND(I267*H267,2)</f>
        <v>0</v>
      </c>
      <c r="BL267" s="16" t="s">
        <v>150</v>
      </c>
      <c r="BM267" s="222" t="s">
        <v>355</v>
      </c>
    </row>
    <row r="268" s="12" customFormat="1">
      <c r="A268" s="12"/>
      <c r="B268" s="224"/>
      <c r="C268" s="225"/>
      <c r="D268" s="226" t="s">
        <v>154</v>
      </c>
      <c r="E268" s="227" t="s">
        <v>1</v>
      </c>
      <c r="F268" s="228" t="s">
        <v>356</v>
      </c>
      <c r="G268" s="225"/>
      <c r="H268" s="229">
        <v>74.409999999999997</v>
      </c>
      <c r="I268" s="230"/>
      <c r="J268" s="225"/>
      <c r="K268" s="225"/>
      <c r="L268" s="231"/>
      <c r="M268" s="232"/>
      <c r="N268" s="233"/>
      <c r="O268" s="233"/>
      <c r="P268" s="233"/>
      <c r="Q268" s="233"/>
      <c r="R268" s="233"/>
      <c r="S268" s="233"/>
      <c r="T268" s="234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T268" s="235" t="s">
        <v>154</v>
      </c>
      <c r="AU268" s="235" t="s">
        <v>84</v>
      </c>
      <c r="AV268" s="12" t="s">
        <v>86</v>
      </c>
      <c r="AW268" s="12" t="s">
        <v>33</v>
      </c>
      <c r="AX268" s="12" t="s">
        <v>76</v>
      </c>
      <c r="AY268" s="235" t="s">
        <v>145</v>
      </c>
    </row>
    <row r="269" s="13" customFormat="1">
      <c r="A269" s="13"/>
      <c r="B269" s="236"/>
      <c r="C269" s="237"/>
      <c r="D269" s="226" t="s">
        <v>154</v>
      </c>
      <c r="E269" s="238" t="s">
        <v>1</v>
      </c>
      <c r="F269" s="239" t="s">
        <v>156</v>
      </c>
      <c r="G269" s="237"/>
      <c r="H269" s="240">
        <v>74.409999999999997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154</v>
      </c>
      <c r="AU269" s="246" t="s">
        <v>84</v>
      </c>
      <c r="AV269" s="13" t="s">
        <v>150</v>
      </c>
      <c r="AW269" s="13" t="s">
        <v>33</v>
      </c>
      <c r="AX269" s="13" t="s">
        <v>84</v>
      </c>
      <c r="AY269" s="246" t="s">
        <v>145</v>
      </c>
    </row>
    <row r="270" s="11" customFormat="1" ht="25.92" customHeight="1">
      <c r="A270" s="11"/>
      <c r="B270" s="196"/>
      <c r="C270" s="197"/>
      <c r="D270" s="198" t="s">
        <v>75</v>
      </c>
      <c r="E270" s="199" t="s">
        <v>357</v>
      </c>
      <c r="F270" s="199" t="s">
        <v>358</v>
      </c>
      <c r="G270" s="197"/>
      <c r="H270" s="197"/>
      <c r="I270" s="200"/>
      <c r="J270" s="201">
        <f>BK270</f>
        <v>0</v>
      </c>
      <c r="K270" s="197"/>
      <c r="L270" s="202"/>
      <c r="M270" s="203"/>
      <c r="N270" s="204"/>
      <c r="O270" s="204"/>
      <c r="P270" s="205">
        <f>SUM(P271:P347)</f>
        <v>0</v>
      </c>
      <c r="Q270" s="204"/>
      <c r="R270" s="205">
        <f>SUM(R271:R347)</f>
        <v>0</v>
      </c>
      <c r="S270" s="204"/>
      <c r="T270" s="206">
        <f>SUM(T271:T347)</f>
        <v>0</v>
      </c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R270" s="207" t="s">
        <v>84</v>
      </c>
      <c r="AT270" s="208" t="s">
        <v>75</v>
      </c>
      <c r="AU270" s="208" t="s">
        <v>76</v>
      </c>
      <c r="AY270" s="207" t="s">
        <v>145</v>
      </c>
      <c r="BK270" s="209">
        <f>SUM(BK271:BK347)</f>
        <v>0</v>
      </c>
    </row>
    <row r="271" s="2" customFormat="1" ht="24.15" customHeight="1">
      <c r="A271" s="37"/>
      <c r="B271" s="38"/>
      <c r="C271" s="210" t="s">
        <v>359</v>
      </c>
      <c r="D271" s="210" t="s">
        <v>146</v>
      </c>
      <c r="E271" s="211" t="s">
        <v>360</v>
      </c>
      <c r="F271" s="212" t="s">
        <v>361</v>
      </c>
      <c r="G271" s="213" t="s">
        <v>149</v>
      </c>
      <c r="H271" s="214">
        <v>15</v>
      </c>
      <c r="I271" s="215"/>
      <c r="J271" s="216">
        <f>ROUND(I271*H271,2)</f>
        <v>0</v>
      </c>
      <c r="K271" s="217"/>
      <c r="L271" s="43"/>
      <c r="M271" s="218" t="s">
        <v>1</v>
      </c>
      <c r="N271" s="219" t="s">
        <v>41</v>
      </c>
      <c r="O271" s="90"/>
      <c r="P271" s="220">
        <f>O271*H271</f>
        <v>0</v>
      </c>
      <c r="Q271" s="220">
        <v>0</v>
      </c>
      <c r="R271" s="220">
        <f>Q271*H271</f>
        <v>0</v>
      </c>
      <c r="S271" s="220">
        <v>0</v>
      </c>
      <c r="T271" s="22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2" t="s">
        <v>150</v>
      </c>
      <c r="AT271" s="222" t="s">
        <v>146</v>
      </c>
      <c r="AU271" s="222" t="s">
        <v>84</v>
      </c>
      <c r="AY271" s="16" t="s">
        <v>145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6" t="s">
        <v>84</v>
      </c>
      <c r="BK271" s="223">
        <f>ROUND(I271*H271,2)</f>
        <v>0</v>
      </c>
      <c r="BL271" s="16" t="s">
        <v>150</v>
      </c>
      <c r="BM271" s="222" t="s">
        <v>362</v>
      </c>
    </row>
    <row r="272" s="2" customFormat="1" ht="24.15" customHeight="1">
      <c r="A272" s="37"/>
      <c r="B272" s="38"/>
      <c r="C272" s="210" t="s">
        <v>252</v>
      </c>
      <c r="D272" s="210" t="s">
        <v>146</v>
      </c>
      <c r="E272" s="211" t="s">
        <v>363</v>
      </c>
      <c r="F272" s="212" t="s">
        <v>364</v>
      </c>
      <c r="G272" s="213" t="s">
        <v>149</v>
      </c>
      <c r="H272" s="214">
        <v>33</v>
      </c>
      <c r="I272" s="215"/>
      <c r="J272" s="216">
        <f>ROUND(I272*H272,2)</f>
        <v>0</v>
      </c>
      <c r="K272" s="217"/>
      <c r="L272" s="43"/>
      <c r="M272" s="218" t="s">
        <v>1</v>
      </c>
      <c r="N272" s="219" t="s">
        <v>41</v>
      </c>
      <c r="O272" s="90"/>
      <c r="P272" s="220">
        <f>O272*H272</f>
        <v>0</v>
      </c>
      <c r="Q272" s="220">
        <v>0</v>
      </c>
      <c r="R272" s="220">
        <f>Q272*H272</f>
        <v>0</v>
      </c>
      <c r="S272" s="220">
        <v>0</v>
      </c>
      <c r="T272" s="22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2" t="s">
        <v>150</v>
      </c>
      <c r="AT272" s="222" t="s">
        <v>146</v>
      </c>
      <c r="AU272" s="222" t="s">
        <v>84</v>
      </c>
      <c r="AY272" s="16" t="s">
        <v>145</v>
      </c>
      <c r="BE272" s="223">
        <f>IF(N272="základní",J272,0)</f>
        <v>0</v>
      </c>
      <c r="BF272" s="223">
        <f>IF(N272="snížená",J272,0)</f>
        <v>0</v>
      </c>
      <c r="BG272" s="223">
        <f>IF(N272="zákl. přenesená",J272,0)</f>
        <v>0</v>
      </c>
      <c r="BH272" s="223">
        <f>IF(N272="sníž. přenesená",J272,0)</f>
        <v>0</v>
      </c>
      <c r="BI272" s="223">
        <f>IF(N272="nulová",J272,0)</f>
        <v>0</v>
      </c>
      <c r="BJ272" s="16" t="s">
        <v>84</v>
      </c>
      <c r="BK272" s="223">
        <f>ROUND(I272*H272,2)</f>
        <v>0</v>
      </c>
      <c r="BL272" s="16" t="s">
        <v>150</v>
      </c>
      <c r="BM272" s="222" t="s">
        <v>365</v>
      </c>
    </row>
    <row r="273" s="2" customFormat="1" ht="24.15" customHeight="1">
      <c r="A273" s="37"/>
      <c r="B273" s="38"/>
      <c r="C273" s="210" t="s">
        <v>366</v>
      </c>
      <c r="D273" s="210" t="s">
        <v>146</v>
      </c>
      <c r="E273" s="211" t="s">
        <v>367</v>
      </c>
      <c r="F273" s="212" t="s">
        <v>368</v>
      </c>
      <c r="G273" s="213" t="s">
        <v>149</v>
      </c>
      <c r="H273" s="214">
        <v>2</v>
      </c>
      <c r="I273" s="215"/>
      <c r="J273" s="216">
        <f>ROUND(I273*H273,2)</f>
        <v>0</v>
      </c>
      <c r="K273" s="217"/>
      <c r="L273" s="43"/>
      <c r="M273" s="218" t="s">
        <v>1</v>
      </c>
      <c r="N273" s="219" t="s">
        <v>41</v>
      </c>
      <c r="O273" s="90"/>
      <c r="P273" s="220">
        <f>O273*H273</f>
        <v>0</v>
      </c>
      <c r="Q273" s="220">
        <v>0</v>
      </c>
      <c r="R273" s="220">
        <f>Q273*H273</f>
        <v>0</v>
      </c>
      <c r="S273" s="220">
        <v>0</v>
      </c>
      <c r="T273" s="22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2" t="s">
        <v>150</v>
      </c>
      <c r="AT273" s="222" t="s">
        <v>146</v>
      </c>
      <c r="AU273" s="222" t="s">
        <v>84</v>
      </c>
      <c r="AY273" s="16" t="s">
        <v>145</v>
      </c>
      <c r="BE273" s="223">
        <f>IF(N273="základní",J273,0)</f>
        <v>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16" t="s">
        <v>84</v>
      </c>
      <c r="BK273" s="223">
        <f>ROUND(I273*H273,2)</f>
        <v>0</v>
      </c>
      <c r="BL273" s="16" t="s">
        <v>150</v>
      </c>
      <c r="BM273" s="222" t="s">
        <v>369</v>
      </c>
    </row>
    <row r="274" s="2" customFormat="1" ht="24.15" customHeight="1">
      <c r="A274" s="37"/>
      <c r="B274" s="38"/>
      <c r="C274" s="210" t="s">
        <v>256</v>
      </c>
      <c r="D274" s="210" t="s">
        <v>146</v>
      </c>
      <c r="E274" s="211" t="s">
        <v>370</v>
      </c>
      <c r="F274" s="212" t="s">
        <v>371</v>
      </c>
      <c r="G274" s="213" t="s">
        <v>149</v>
      </c>
      <c r="H274" s="214">
        <v>2</v>
      </c>
      <c r="I274" s="215"/>
      <c r="J274" s="216">
        <f>ROUND(I274*H274,2)</f>
        <v>0</v>
      </c>
      <c r="K274" s="217"/>
      <c r="L274" s="43"/>
      <c r="M274" s="218" t="s">
        <v>1</v>
      </c>
      <c r="N274" s="219" t="s">
        <v>41</v>
      </c>
      <c r="O274" s="90"/>
      <c r="P274" s="220">
        <f>O274*H274</f>
        <v>0</v>
      </c>
      <c r="Q274" s="220">
        <v>0</v>
      </c>
      <c r="R274" s="220">
        <f>Q274*H274</f>
        <v>0</v>
      </c>
      <c r="S274" s="220">
        <v>0</v>
      </c>
      <c r="T274" s="22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2" t="s">
        <v>150</v>
      </c>
      <c r="AT274" s="222" t="s">
        <v>146</v>
      </c>
      <c r="AU274" s="222" t="s">
        <v>84</v>
      </c>
      <c r="AY274" s="16" t="s">
        <v>145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6" t="s">
        <v>84</v>
      </c>
      <c r="BK274" s="223">
        <f>ROUND(I274*H274,2)</f>
        <v>0</v>
      </c>
      <c r="BL274" s="16" t="s">
        <v>150</v>
      </c>
      <c r="BM274" s="222" t="s">
        <v>372</v>
      </c>
    </row>
    <row r="275" s="2" customFormat="1" ht="24.15" customHeight="1">
      <c r="A275" s="37"/>
      <c r="B275" s="38"/>
      <c r="C275" s="210" t="s">
        <v>373</v>
      </c>
      <c r="D275" s="210" t="s">
        <v>146</v>
      </c>
      <c r="E275" s="211" t="s">
        <v>374</v>
      </c>
      <c r="F275" s="212" t="s">
        <v>375</v>
      </c>
      <c r="G275" s="213" t="s">
        <v>149</v>
      </c>
      <c r="H275" s="214">
        <v>1</v>
      </c>
      <c r="I275" s="215"/>
      <c r="J275" s="216">
        <f>ROUND(I275*H275,2)</f>
        <v>0</v>
      </c>
      <c r="K275" s="217"/>
      <c r="L275" s="43"/>
      <c r="M275" s="218" t="s">
        <v>1</v>
      </c>
      <c r="N275" s="219" t="s">
        <v>41</v>
      </c>
      <c r="O275" s="90"/>
      <c r="P275" s="220">
        <f>O275*H275</f>
        <v>0</v>
      </c>
      <c r="Q275" s="220">
        <v>0</v>
      </c>
      <c r="R275" s="220">
        <f>Q275*H275</f>
        <v>0</v>
      </c>
      <c r="S275" s="220">
        <v>0</v>
      </c>
      <c r="T275" s="22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2" t="s">
        <v>150</v>
      </c>
      <c r="AT275" s="222" t="s">
        <v>146</v>
      </c>
      <c r="AU275" s="222" t="s">
        <v>84</v>
      </c>
      <c r="AY275" s="16" t="s">
        <v>145</v>
      </c>
      <c r="BE275" s="223">
        <f>IF(N275="základní",J275,0)</f>
        <v>0</v>
      </c>
      <c r="BF275" s="223">
        <f>IF(N275="snížená",J275,0)</f>
        <v>0</v>
      </c>
      <c r="BG275" s="223">
        <f>IF(N275="zákl. přenesená",J275,0)</f>
        <v>0</v>
      </c>
      <c r="BH275" s="223">
        <f>IF(N275="sníž. přenesená",J275,0)</f>
        <v>0</v>
      </c>
      <c r="BI275" s="223">
        <f>IF(N275="nulová",J275,0)</f>
        <v>0</v>
      </c>
      <c r="BJ275" s="16" t="s">
        <v>84</v>
      </c>
      <c r="BK275" s="223">
        <f>ROUND(I275*H275,2)</f>
        <v>0</v>
      </c>
      <c r="BL275" s="16" t="s">
        <v>150</v>
      </c>
      <c r="BM275" s="222" t="s">
        <v>376</v>
      </c>
    </row>
    <row r="276" s="2" customFormat="1" ht="24.15" customHeight="1">
      <c r="A276" s="37"/>
      <c r="B276" s="38"/>
      <c r="C276" s="210" t="s">
        <v>261</v>
      </c>
      <c r="D276" s="210" t="s">
        <v>146</v>
      </c>
      <c r="E276" s="211" t="s">
        <v>377</v>
      </c>
      <c r="F276" s="212" t="s">
        <v>378</v>
      </c>
      <c r="G276" s="213" t="s">
        <v>149</v>
      </c>
      <c r="H276" s="214">
        <v>4</v>
      </c>
      <c r="I276" s="215"/>
      <c r="J276" s="216">
        <f>ROUND(I276*H276,2)</f>
        <v>0</v>
      </c>
      <c r="K276" s="217"/>
      <c r="L276" s="43"/>
      <c r="M276" s="218" t="s">
        <v>1</v>
      </c>
      <c r="N276" s="219" t="s">
        <v>41</v>
      </c>
      <c r="O276" s="90"/>
      <c r="P276" s="220">
        <f>O276*H276</f>
        <v>0</v>
      </c>
      <c r="Q276" s="220">
        <v>0</v>
      </c>
      <c r="R276" s="220">
        <f>Q276*H276</f>
        <v>0</v>
      </c>
      <c r="S276" s="220">
        <v>0</v>
      </c>
      <c r="T276" s="22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2" t="s">
        <v>150</v>
      </c>
      <c r="AT276" s="222" t="s">
        <v>146</v>
      </c>
      <c r="AU276" s="222" t="s">
        <v>84</v>
      </c>
      <c r="AY276" s="16" t="s">
        <v>145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6" t="s">
        <v>84</v>
      </c>
      <c r="BK276" s="223">
        <f>ROUND(I276*H276,2)</f>
        <v>0</v>
      </c>
      <c r="BL276" s="16" t="s">
        <v>150</v>
      </c>
      <c r="BM276" s="222" t="s">
        <v>379</v>
      </c>
    </row>
    <row r="277" s="2" customFormat="1" ht="21.75" customHeight="1">
      <c r="A277" s="37"/>
      <c r="B277" s="38"/>
      <c r="C277" s="210" t="s">
        <v>380</v>
      </c>
      <c r="D277" s="210" t="s">
        <v>146</v>
      </c>
      <c r="E277" s="211" t="s">
        <v>381</v>
      </c>
      <c r="F277" s="212" t="s">
        <v>382</v>
      </c>
      <c r="G277" s="213" t="s">
        <v>149</v>
      </c>
      <c r="H277" s="214">
        <v>2</v>
      </c>
      <c r="I277" s="215"/>
      <c r="J277" s="216">
        <f>ROUND(I277*H277,2)</f>
        <v>0</v>
      </c>
      <c r="K277" s="217"/>
      <c r="L277" s="43"/>
      <c r="M277" s="218" t="s">
        <v>1</v>
      </c>
      <c r="N277" s="219" t="s">
        <v>41</v>
      </c>
      <c r="O277" s="90"/>
      <c r="P277" s="220">
        <f>O277*H277</f>
        <v>0</v>
      </c>
      <c r="Q277" s="220">
        <v>0</v>
      </c>
      <c r="R277" s="220">
        <f>Q277*H277</f>
        <v>0</v>
      </c>
      <c r="S277" s="220">
        <v>0</v>
      </c>
      <c r="T277" s="22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2" t="s">
        <v>150</v>
      </c>
      <c r="AT277" s="222" t="s">
        <v>146</v>
      </c>
      <c r="AU277" s="222" t="s">
        <v>84</v>
      </c>
      <c r="AY277" s="16" t="s">
        <v>145</v>
      </c>
      <c r="BE277" s="223">
        <f>IF(N277="základní",J277,0)</f>
        <v>0</v>
      </c>
      <c r="BF277" s="223">
        <f>IF(N277="snížená",J277,0)</f>
        <v>0</v>
      </c>
      <c r="BG277" s="223">
        <f>IF(N277="zákl. přenesená",J277,0)</f>
        <v>0</v>
      </c>
      <c r="BH277" s="223">
        <f>IF(N277="sníž. přenesená",J277,0)</f>
        <v>0</v>
      </c>
      <c r="BI277" s="223">
        <f>IF(N277="nulová",J277,0)</f>
        <v>0</v>
      </c>
      <c r="BJ277" s="16" t="s">
        <v>84</v>
      </c>
      <c r="BK277" s="223">
        <f>ROUND(I277*H277,2)</f>
        <v>0</v>
      </c>
      <c r="BL277" s="16" t="s">
        <v>150</v>
      </c>
      <c r="BM277" s="222" t="s">
        <v>383</v>
      </c>
    </row>
    <row r="278" s="2" customFormat="1" ht="16.5" customHeight="1">
      <c r="A278" s="37"/>
      <c r="B278" s="38"/>
      <c r="C278" s="210" t="s">
        <v>266</v>
      </c>
      <c r="D278" s="210" t="s">
        <v>146</v>
      </c>
      <c r="E278" s="211" t="s">
        <v>384</v>
      </c>
      <c r="F278" s="212" t="s">
        <v>385</v>
      </c>
      <c r="G278" s="213" t="s">
        <v>149</v>
      </c>
      <c r="H278" s="214">
        <v>1</v>
      </c>
      <c r="I278" s="215"/>
      <c r="J278" s="216">
        <f>ROUND(I278*H278,2)</f>
        <v>0</v>
      </c>
      <c r="K278" s="217"/>
      <c r="L278" s="43"/>
      <c r="M278" s="218" t="s">
        <v>1</v>
      </c>
      <c r="N278" s="219" t="s">
        <v>41</v>
      </c>
      <c r="O278" s="90"/>
      <c r="P278" s="220">
        <f>O278*H278</f>
        <v>0</v>
      </c>
      <c r="Q278" s="220">
        <v>0</v>
      </c>
      <c r="R278" s="220">
        <f>Q278*H278</f>
        <v>0</v>
      </c>
      <c r="S278" s="220">
        <v>0</v>
      </c>
      <c r="T278" s="221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2" t="s">
        <v>150</v>
      </c>
      <c r="AT278" s="222" t="s">
        <v>146</v>
      </c>
      <c r="AU278" s="222" t="s">
        <v>84</v>
      </c>
      <c r="AY278" s="16" t="s">
        <v>145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16" t="s">
        <v>84</v>
      </c>
      <c r="BK278" s="223">
        <f>ROUND(I278*H278,2)</f>
        <v>0</v>
      </c>
      <c r="BL278" s="16" t="s">
        <v>150</v>
      </c>
      <c r="BM278" s="222" t="s">
        <v>386</v>
      </c>
    </row>
    <row r="279" s="2" customFormat="1" ht="16.5" customHeight="1">
      <c r="A279" s="37"/>
      <c r="B279" s="38"/>
      <c r="C279" s="210" t="s">
        <v>387</v>
      </c>
      <c r="D279" s="210" t="s">
        <v>146</v>
      </c>
      <c r="E279" s="211" t="s">
        <v>388</v>
      </c>
      <c r="F279" s="212" t="s">
        <v>389</v>
      </c>
      <c r="G279" s="213" t="s">
        <v>149</v>
      </c>
      <c r="H279" s="214">
        <v>2</v>
      </c>
      <c r="I279" s="215"/>
      <c r="J279" s="216">
        <f>ROUND(I279*H279,2)</f>
        <v>0</v>
      </c>
      <c r="K279" s="217"/>
      <c r="L279" s="43"/>
      <c r="M279" s="218" t="s">
        <v>1</v>
      </c>
      <c r="N279" s="219" t="s">
        <v>41</v>
      </c>
      <c r="O279" s="90"/>
      <c r="P279" s="220">
        <f>O279*H279</f>
        <v>0</v>
      </c>
      <c r="Q279" s="220">
        <v>0</v>
      </c>
      <c r="R279" s="220">
        <f>Q279*H279</f>
        <v>0</v>
      </c>
      <c r="S279" s="220">
        <v>0</v>
      </c>
      <c r="T279" s="22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2" t="s">
        <v>150</v>
      </c>
      <c r="AT279" s="222" t="s">
        <v>146</v>
      </c>
      <c r="AU279" s="222" t="s">
        <v>84</v>
      </c>
      <c r="AY279" s="16" t="s">
        <v>145</v>
      </c>
      <c r="BE279" s="223">
        <f>IF(N279="základní",J279,0)</f>
        <v>0</v>
      </c>
      <c r="BF279" s="223">
        <f>IF(N279="snížená",J279,0)</f>
        <v>0</v>
      </c>
      <c r="BG279" s="223">
        <f>IF(N279="zákl. přenesená",J279,0)</f>
        <v>0</v>
      </c>
      <c r="BH279" s="223">
        <f>IF(N279="sníž. přenesená",J279,0)</f>
        <v>0</v>
      </c>
      <c r="BI279" s="223">
        <f>IF(N279="nulová",J279,0)</f>
        <v>0</v>
      </c>
      <c r="BJ279" s="16" t="s">
        <v>84</v>
      </c>
      <c r="BK279" s="223">
        <f>ROUND(I279*H279,2)</f>
        <v>0</v>
      </c>
      <c r="BL279" s="16" t="s">
        <v>150</v>
      </c>
      <c r="BM279" s="222" t="s">
        <v>390</v>
      </c>
    </row>
    <row r="280" s="2" customFormat="1" ht="24.15" customHeight="1">
      <c r="A280" s="37"/>
      <c r="B280" s="38"/>
      <c r="C280" s="210" t="s">
        <v>270</v>
      </c>
      <c r="D280" s="210" t="s">
        <v>146</v>
      </c>
      <c r="E280" s="211" t="s">
        <v>391</v>
      </c>
      <c r="F280" s="212" t="s">
        <v>392</v>
      </c>
      <c r="G280" s="213" t="s">
        <v>149</v>
      </c>
      <c r="H280" s="214">
        <v>1</v>
      </c>
      <c r="I280" s="215"/>
      <c r="J280" s="216">
        <f>ROUND(I280*H280,2)</f>
        <v>0</v>
      </c>
      <c r="K280" s="217"/>
      <c r="L280" s="43"/>
      <c r="M280" s="218" t="s">
        <v>1</v>
      </c>
      <c r="N280" s="219" t="s">
        <v>41</v>
      </c>
      <c r="O280" s="90"/>
      <c r="P280" s="220">
        <f>O280*H280</f>
        <v>0</v>
      </c>
      <c r="Q280" s="220">
        <v>0</v>
      </c>
      <c r="R280" s="220">
        <f>Q280*H280</f>
        <v>0</v>
      </c>
      <c r="S280" s="220">
        <v>0</v>
      </c>
      <c r="T280" s="22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2" t="s">
        <v>150</v>
      </c>
      <c r="AT280" s="222" t="s">
        <v>146</v>
      </c>
      <c r="AU280" s="222" t="s">
        <v>84</v>
      </c>
      <c r="AY280" s="16" t="s">
        <v>145</v>
      </c>
      <c r="BE280" s="223">
        <f>IF(N280="základní",J280,0)</f>
        <v>0</v>
      </c>
      <c r="BF280" s="223">
        <f>IF(N280="snížená",J280,0)</f>
        <v>0</v>
      </c>
      <c r="BG280" s="223">
        <f>IF(N280="zákl. přenesená",J280,0)</f>
        <v>0</v>
      </c>
      <c r="BH280" s="223">
        <f>IF(N280="sníž. přenesená",J280,0)</f>
        <v>0</v>
      </c>
      <c r="BI280" s="223">
        <f>IF(N280="nulová",J280,0)</f>
        <v>0</v>
      </c>
      <c r="BJ280" s="16" t="s">
        <v>84</v>
      </c>
      <c r="BK280" s="223">
        <f>ROUND(I280*H280,2)</f>
        <v>0</v>
      </c>
      <c r="BL280" s="16" t="s">
        <v>150</v>
      </c>
      <c r="BM280" s="222" t="s">
        <v>393</v>
      </c>
    </row>
    <row r="281" s="2" customFormat="1" ht="16.5" customHeight="1">
      <c r="A281" s="37"/>
      <c r="B281" s="38"/>
      <c r="C281" s="210" t="s">
        <v>394</v>
      </c>
      <c r="D281" s="210" t="s">
        <v>146</v>
      </c>
      <c r="E281" s="211" t="s">
        <v>395</v>
      </c>
      <c r="F281" s="212" t="s">
        <v>396</v>
      </c>
      <c r="G281" s="213" t="s">
        <v>149</v>
      </c>
      <c r="H281" s="214">
        <v>30</v>
      </c>
      <c r="I281" s="215"/>
      <c r="J281" s="216">
        <f>ROUND(I281*H281,2)</f>
        <v>0</v>
      </c>
      <c r="K281" s="217"/>
      <c r="L281" s="43"/>
      <c r="M281" s="218" t="s">
        <v>1</v>
      </c>
      <c r="N281" s="219" t="s">
        <v>41</v>
      </c>
      <c r="O281" s="90"/>
      <c r="P281" s="220">
        <f>O281*H281</f>
        <v>0</v>
      </c>
      <c r="Q281" s="220">
        <v>0</v>
      </c>
      <c r="R281" s="220">
        <f>Q281*H281</f>
        <v>0</v>
      </c>
      <c r="S281" s="220">
        <v>0</v>
      </c>
      <c r="T281" s="22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2" t="s">
        <v>150</v>
      </c>
      <c r="AT281" s="222" t="s">
        <v>146</v>
      </c>
      <c r="AU281" s="222" t="s">
        <v>84</v>
      </c>
      <c r="AY281" s="16" t="s">
        <v>145</v>
      </c>
      <c r="BE281" s="223">
        <f>IF(N281="základní",J281,0)</f>
        <v>0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16" t="s">
        <v>84</v>
      </c>
      <c r="BK281" s="223">
        <f>ROUND(I281*H281,2)</f>
        <v>0</v>
      </c>
      <c r="BL281" s="16" t="s">
        <v>150</v>
      </c>
      <c r="BM281" s="222" t="s">
        <v>397</v>
      </c>
    </row>
    <row r="282" s="2" customFormat="1" ht="16.5" customHeight="1">
      <c r="A282" s="37"/>
      <c r="B282" s="38"/>
      <c r="C282" s="210" t="s">
        <v>273</v>
      </c>
      <c r="D282" s="210" t="s">
        <v>146</v>
      </c>
      <c r="E282" s="211" t="s">
        <v>398</v>
      </c>
      <c r="F282" s="212" t="s">
        <v>399</v>
      </c>
      <c r="G282" s="213" t="s">
        <v>149</v>
      </c>
      <c r="H282" s="214">
        <v>28</v>
      </c>
      <c r="I282" s="215"/>
      <c r="J282" s="216">
        <f>ROUND(I282*H282,2)</f>
        <v>0</v>
      </c>
      <c r="K282" s="217"/>
      <c r="L282" s="43"/>
      <c r="M282" s="218" t="s">
        <v>1</v>
      </c>
      <c r="N282" s="219" t="s">
        <v>41</v>
      </c>
      <c r="O282" s="90"/>
      <c r="P282" s="220">
        <f>O282*H282</f>
        <v>0</v>
      </c>
      <c r="Q282" s="220">
        <v>0</v>
      </c>
      <c r="R282" s="220">
        <f>Q282*H282</f>
        <v>0</v>
      </c>
      <c r="S282" s="220">
        <v>0</v>
      </c>
      <c r="T282" s="22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2" t="s">
        <v>150</v>
      </c>
      <c r="AT282" s="222" t="s">
        <v>146</v>
      </c>
      <c r="AU282" s="222" t="s">
        <v>84</v>
      </c>
      <c r="AY282" s="16" t="s">
        <v>145</v>
      </c>
      <c r="BE282" s="223">
        <f>IF(N282="základní",J282,0)</f>
        <v>0</v>
      </c>
      <c r="BF282" s="223">
        <f>IF(N282="snížená",J282,0)</f>
        <v>0</v>
      </c>
      <c r="BG282" s="223">
        <f>IF(N282="zákl. přenesená",J282,0)</f>
        <v>0</v>
      </c>
      <c r="BH282" s="223">
        <f>IF(N282="sníž. přenesená",J282,0)</f>
        <v>0</v>
      </c>
      <c r="BI282" s="223">
        <f>IF(N282="nulová",J282,0)</f>
        <v>0</v>
      </c>
      <c r="BJ282" s="16" t="s">
        <v>84</v>
      </c>
      <c r="BK282" s="223">
        <f>ROUND(I282*H282,2)</f>
        <v>0</v>
      </c>
      <c r="BL282" s="16" t="s">
        <v>150</v>
      </c>
      <c r="BM282" s="222" t="s">
        <v>400</v>
      </c>
    </row>
    <row r="283" s="2" customFormat="1" ht="24.15" customHeight="1">
      <c r="A283" s="37"/>
      <c r="B283" s="38"/>
      <c r="C283" s="210" t="s">
        <v>401</v>
      </c>
      <c r="D283" s="210" t="s">
        <v>146</v>
      </c>
      <c r="E283" s="211" t="s">
        <v>402</v>
      </c>
      <c r="F283" s="212" t="s">
        <v>403</v>
      </c>
      <c r="G283" s="213" t="s">
        <v>149</v>
      </c>
      <c r="H283" s="214">
        <v>1</v>
      </c>
      <c r="I283" s="215"/>
      <c r="J283" s="216">
        <f>ROUND(I283*H283,2)</f>
        <v>0</v>
      </c>
      <c r="K283" s="217"/>
      <c r="L283" s="43"/>
      <c r="M283" s="218" t="s">
        <v>1</v>
      </c>
      <c r="N283" s="219" t="s">
        <v>41</v>
      </c>
      <c r="O283" s="90"/>
      <c r="P283" s="220">
        <f>O283*H283</f>
        <v>0</v>
      </c>
      <c r="Q283" s="220">
        <v>0</v>
      </c>
      <c r="R283" s="220">
        <f>Q283*H283</f>
        <v>0</v>
      </c>
      <c r="S283" s="220">
        <v>0</v>
      </c>
      <c r="T283" s="221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2" t="s">
        <v>150</v>
      </c>
      <c r="AT283" s="222" t="s">
        <v>146</v>
      </c>
      <c r="AU283" s="222" t="s">
        <v>84</v>
      </c>
      <c r="AY283" s="16" t="s">
        <v>145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16" t="s">
        <v>84</v>
      </c>
      <c r="BK283" s="223">
        <f>ROUND(I283*H283,2)</f>
        <v>0</v>
      </c>
      <c r="BL283" s="16" t="s">
        <v>150</v>
      </c>
      <c r="BM283" s="222" t="s">
        <v>404</v>
      </c>
    </row>
    <row r="284" s="2" customFormat="1" ht="24.15" customHeight="1">
      <c r="A284" s="37"/>
      <c r="B284" s="38"/>
      <c r="C284" s="210" t="s">
        <v>279</v>
      </c>
      <c r="D284" s="210" t="s">
        <v>146</v>
      </c>
      <c r="E284" s="211" t="s">
        <v>405</v>
      </c>
      <c r="F284" s="212" t="s">
        <v>406</v>
      </c>
      <c r="G284" s="213" t="s">
        <v>149</v>
      </c>
      <c r="H284" s="214">
        <v>2</v>
      </c>
      <c r="I284" s="215"/>
      <c r="J284" s="216">
        <f>ROUND(I284*H284,2)</f>
        <v>0</v>
      </c>
      <c r="K284" s="217"/>
      <c r="L284" s="43"/>
      <c r="M284" s="218" t="s">
        <v>1</v>
      </c>
      <c r="N284" s="219" t="s">
        <v>41</v>
      </c>
      <c r="O284" s="90"/>
      <c r="P284" s="220">
        <f>O284*H284</f>
        <v>0</v>
      </c>
      <c r="Q284" s="220">
        <v>0</v>
      </c>
      <c r="R284" s="220">
        <f>Q284*H284</f>
        <v>0</v>
      </c>
      <c r="S284" s="220">
        <v>0</v>
      </c>
      <c r="T284" s="22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2" t="s">
        <v>150</v>
      </c>
      <c r="AT284" s="222" t="s">
        <v>146</v>
      </c>
      <c r="AU284" s="222" t="s">
        <v>84</v>
      </c>
      <c r="AY284" s="16" t="s">
        <v>145</v>
      </c>
      <c r="BE284" s="223">
        <f>IF(N284="základní",J284,0)</f>
        <v>0</v>
      </c>
      <c r="BF284" s="223">
        <f>IF(N284="snížená",J284,0)</f>
        <v>0</v>
      </c>
      <c r="BG284" s="223">
        <f>IF(N284="zákl. přenesená",J284,0)</f>
        <v>0</v>
      </c>
      <c r="BH284" s="223">
        <f>IF(N284="sníž. přenesená",J284,0)</f>
        <v>0</v>
      </c>
      <c r="BI284" s="223">
        <f>IF(N284="nulová",J284,0)</f>
        <v>0</v>
      </c>
      <c r="BJ284" s="16" t="s">
        <v>84</v>
      </c>
      <c r="BK284" s="223">
        <f>ROUND(I284*H284,2)</f>
        <v>0</v>
      </c>
      <c r="BL284" s="16" t="s">
        <v>150</v>
      </c>
      <c r="BM284" s="222" t="s">
        <v>407</v>
      </c>
    </row>
    <row r="285" s="2" customFormat="1" ht="16.5" customHeight="1">
      <c r="A285" s="37"/>
      <c r="B285" s="38"/>
      <c r="C285" s="210" t="s">
        <v>408</v>
      </c>
      <c r="D285" s="210" t="s">
        <v>146</v>
      </c>
      <c r="E285" s="211" t="s">
        <v>409</v>
      </c>
      <c r="F285" s="212" t="s">
        <v>410</v>
      </c>
      <c r="G285" s="213" t="s">
        <v>149</v>
      </c>
      <c r="H285" s="214">
        <v>9</v>
      </c>
      <c r="I285" s="215"/>
      <c r="J285" s="216">
        <f>ROUND(I285*H285,2)</f>
        <v>0</v>
      </c>
      <c r="K285" s="217"/>
      <c r="L285" s="43"/>
      <c r="M285" s="218" t="s">
        <v>1</v>
      </c>
      <c r="N285" s="219" t="s">
        <v>41</v>
      </c>
      <c r="O285" s="90"/>
      <c r="P285" s="220">
        <f>O285*H285</f>
        <v>0</v>
      </c>
      <c r="Q285" s="220">
        <v>0</v>
      </c>
      <c r="R285" s="220">
        <f>Q285*H285</f>
        <v>0</v>
      </c>
      <c r="S285" s="220">
        <v>0</v>
      </c>
      <c r="T285" s="22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2" t="s">
        <v>150</v>
      </c>
      <c r="AT285" s="222" t="s">
        <v>146</v>
      </c>
      <c r="AU285" s="222" t="s">
        <v>84</v>
      </c>
      <c r="AY285" s="16" t="s">
        <v>145</v>
      </c>
      <c r="BE285" s="223">
        <f>IF(N285="základní",J285,0)</f>
        <v>0</v>
      </c>
      <c r="BF285" s="223">
        <f>IF(N285="snížená",J285,0)</f>
        <v>0</v>
      </c>
      <c r="BG285" s="223">
        <f>IF(N285="zákl. přenesená",J285,0)</f>
        <v>0</v>
      </c>
      <c r="BH285" s="223">
        <f>IF(N285="sníž. přenesená",J285,0)</f>
        <v>0</v>
      </c>
      <c r="BI285" s="223">
        <f>IF(N285="nulová",J285,0)</f>
        <v>0</v>
      </c>
      <c r="BJ285" s="16" t="s">
        <v>84</v>
      </c>
      <c r="BK285" s="223">
        <f>ROUND(I285*H285,2)</f>
        <v>0</v>
      </c>
      <c r="BL285" s="16" t="s">
        <v>150</v>
      </c>
      <c r="BM285" s="222" t="s">
        <v>411</v>
      </c>
    </row>
    <row r="286" s="2" customFormat="1" ht="16.5" customHeight="1">
      <c r="A286" s="37"/>
      <c r="B286" s="38"/>
      <c r="C286" s="210" t="s">
        <v>291</v>
      </c>
      <c r="D286" s="210" t="s">
        <v>146</v>
      </c>
      <c r="E286" s="211" t="s">
        <v>412</v>
      </c>
      <c r="F286" s="212" t="s">
        <v>413</v>
      </c>
      <c r="G286" s="213" t="s">
        <v>149</v>
      </c>
      <c r="H286" s="214">
        <v>39</v>
      </c>
      <c r="I286" s="215"/>
      <c r="J286" s="216">
        <f>ROUND(I286*H286,2)</f>
        <v>0</v>
      </c>
      <c r="K286" s="217"/>
      <c r="L286" s="43"/>
      <c r="M286" s="218" t="s">
        <v>1</v>
      </c>
      <c r="N286" s="219" t="s">
        <v>41</v>
      </c>
      <c r="O286" s="90"/>
      <c r="P286" s="220">
        <f>O286*H286</f>
        <v>0</v>
      </c>
      <c r="Q286" s="220">
        <v>0</v>
      </c>
      <c r="R286" s="220">
        <f>Q286*H286</f>
        <v>0</v>
      </c>
      <c r="S286" s="220">
        <v>0</v>
      </c>
      <c r="T286" s="221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2" t="s">
        <v>150</v>
      </c>
      <c r="AT286" s="222" t="s">
        <v>146</v>
      </c>
      <c r="AU286" s="222" t="s">
        <v>84</v>
      </c>
      <c r="AY286" s="16" t="s">
        <v>145</v>
      </c>
      <c r="BE286" s="223">
        <f>IF(N286="základní",J286,0)</f>
        <v>0</v>
      </c>
      <c r="BF286" s="223">
        <f>IF(N286="snížená",J286,0)</f>
        <v>0</v>
      </c>
      <c r="BG286" s="223">
        <f>IF(N286="zákl. přenesená",J286,0)</f>
        <v>0</v>
      </c>
      <c r="BH286" s="223">
        <f>IF(N286="sníž. přenesená",J286,0)</f>
        <v>0</v>
      </c>
      <c r="BI286" s="223">
        <f>IF(N286="nulová",J286,0)</f>
        <v>0</v>
      </c>
      <c r="BJ286" s="16" t="s">
        <v>84</v>
      </c>
      <c r="BK286" s="223">
        <f>ROUND(I286*H286,2)</f>
        <v>0</v>
      </c>
      <c r="BL286" s="16" t="s">
        <v>150</v>
      </c>
      <c r="BM286" s="222" t="s">
        <v>414</v>
      </c>
    </row>
    <row r="287" s="2" customFormat="1" ht="16.5" customHeight="1">
      <c r="A287" s="37"/>
      <c r="B287" s="38"/>
      <c r="C287" s="210" t="s">
        <v>415</v>
      </c>
      <c r="D287" s="210" t="s">
        <v>146</v>
      </c>
      <c r="E287" s="211" t="s">
        <v>416</v>
      </c>
      <c r="F287" s="212" t="s">
        <v>417</v>
      </c>
      <c r="G287" s="213" t="s">
        <v>149</v>
      </c>
      <c r="H287" s="214">
        <v>12</v>
      </c>
      <c r="I287" s="215"/>
      <c r="J287" s="216">
        <f>ROUND(I287*H287,2)</f>
        <v>0</v>
      </c>
      <c r="K287" s="217"/>
      <c r="L287" s="43"/>
      <c r="M287" s="218" t="s">
        <v>1</v>
      </c>
      <c r="N287" s="219" t="s">
        <v>41</v>
      </c>
      <c r="O287" s="90"/>
      <c r="P287" s="220">
        <f>O287*H287</f>
        <v>0</v>
      </c>
      <c r="Q287" s="220">
        <v>0</v>
      </c>
      <c r="R287" s="220">
        <f>Q287*H287</f>
        <v>0</v>
      </c>
      <c r="S287" s="220">
        <v>0</v>
      </c>
      <c r="T287" s="221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2" t="s">
        <v>150</v>
      </c>
      <c r="AT287" s="222" t="s">
        <v>146</v>
      </c>
      <c r="AU287" s="222" t="s">
        <v>84</v>
      </c>
      <c r="AY287" s="16" t="s">
        <v>145</v>
      </c>
      <c r="BE287" s="223">
        <f>IF(N287="základní",J287,0)</f>
        <v>0</v>
      </c>
      <c r="BF287" s="223">
        <f>IF(N287="snížená",J287,0)</f>
        <v>0</v>
      </c>
      <c r="BG287" s="223">
        <f>IF(N287="zákl. přenesená",J287,0)</f>
        <v>0</v>
      </c>
      <c r="BH287" s="223">
        <f>IF(N287="sníž. přenesená",J287,0)</f>
        <v>0</v>
      </c>
      <c r="BI287" s="223">
        <f>IF(N287="nulová",J287,0)</f>
        <v>0</v>
      </c>
      <c r="BJ287" s="16" t="s">
        <v>84</v>
      </c>
      <c r="BK287" s="223">
        <f>ROUND(I287*H287,2)</f>
        <v>0</v>
      </c>
      <c r="BL287" s="16" t="s">
        <v>150</v>
      </c>
      <c r="BM287" s="222" t="s">
        <v>418</v>
      </c>
    </row>
    <row r="288" s="2" customFormat="1" ht="16.5" customHeight="1">
      <c r="A288" s="37"/>
      <c r="B288" s="38"/>
      <c r="C288" s="210" t="s">
        <v>296</v>
      </c>
      <c r="D288" s="210" t="s">
        <v>146</v>
      </c>
      <c r="E288" s="211" t="s">
        <v>419</v>
      </c>
      <c r="F288" s="212" t="s">
        <v>420</v>
      </c>
      <c r="G288" s="213" t="s">
        <v>149</v>
      </c>
      <c r="H288" s="214">
        <v>1</v>
      </c>
      <c r="I288" s="215"/>
      <c r="J288" s="216">
        <f>ROUND(I288*H288,2)</f>
        <v>0</v>
      </c>
      <c r="K288" s="217"/>
      <c r="L288" s="43"/>
      <c r="M288" s="218" t="s">
        <v>1</v>
      </c>
      <c r="N288" s="219" t="s">
        <v>41</v>
      </c>
      <c r="O288" s="90"/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2" t="s">
        <v>150</v>
      </c>
      <c r="AT288" s="222" t="s">
        <v>146</v>
      </c>
      <c r="AU288" s="222" t="s">
        <v>84</v>
      </c>
      <c r="AY288" s="16" t="s">
        <v>145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6" t="s">
        <v>84</v>
      </c>
      <c r="BK288" s="223">
        <f>ROUND(I288*H288,2)</f>
        <v>0</v>
      </c>
      <c r="BL288" s="16" t="s">
        <v>150</v>
      </c>
      <c r="BM288" s="222" t="s">
        <v>421</v>
      </c>
    </row>
    <row r="289" s="2" customFormat="1" ht="16.5" customHeight="1">
      <c r="A289" s="37"/>
      <c r="B289" s="38"/>
      <c r="C289" s="210" t="s">
        <v>422</v>
      </c>
      <c r="D289" s="210" t="s">
        <v>146</v>
      </c>
      <c r="E289" s="211" t="s">
        <v>423</v>
      </c>
      <c r="F289" s="212" t="s">
        <v>424</v>
      </c>
      <c r="G289" s="213" t="s">
        <v>149</v>
      </c>
      <c r="H289" s="214">
        <v>6</v>
      </c>
      <c r="I289" s="215"/>
      <c r="J289" s="216">
        <f>ROUND(I289*H289,2)</f>
        <v>0</v>
      </c>
      <c r="K289" s="217"/>
      <c r="L289" s="43"/>
      <c r="M289" s="218" t="s">
        <v>1</v>
      </c>
      <c r="N289" s="219" t="s">
        <v>41</v>
      </c>
      <c r="O289" s="90"/>
      <c r="P289" s="220">
        <f>O289*H289</f>
        <v>0</v>
      </c>
      <c r="Q289" s="220">
        <v>0</v>
      </c>
      <c r="R289" s="220">
        <f>Q289*H289</f>
        <v>0</v>
      </c>
      <c r="S289" s="220">
        <v>0</v>
      </c>
      <c r="T289" s="221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2" t="s">
        <v>150</v>
      </c>
      <c r="AT289" s="222" t="s">
        <v>146</v>
      </c>
      <c r="AU289" s="222" t="s">
        <v>84</v>
      </c>
      <c r="AY289" s="16" t="s">
        <v>145</v>
      </c>
      <c r="BE289" s="223">
        <f>IF(N289="základní",J289,0)</f>
        <v>0</v>
      </c>
      <c r="BF289" s="223">
        <f>IF(N289="snížená",J289,0)</f>
        <v>0</v>
      </c>
      <c r="BG289" s="223">
        <f>IF(N289="zákl. přenesená",J289,0)</f>
        <v>0</v>
      </c>
      <c r="BH289" s="223">
        <f>IF(N289="sníž. přenesená",J289,0)</f>
        <v>0</v>
      </c>
      <c r="BI289" s="223">
        <f>IF(N289="nulová",J289,0)</f>
        <v>0</v>
      </c>
      <c r="BJ289" s="16" t="s">
        <v>84</v>
      </c>
      <c r="BK289" s="223">
        <f>ROUND(I289*H289,2)</f>
        <v>0</v>
      </c>
      <c r="BL289" s="16" t="s">
        <v>150</v>
      </c>
      <c r="BM289" s="222" t="s">
        <v>425</v>
      </c>
    </row>
    <row r="290" s="2" customFormat="1" ht="16.5" customHeight="1">
      <c r="A290" s="37"/>
      <c r="B290" s="38"/>
      <c r="C290" s="210" t="s">
        <v>300</v>
      </c>
      <c r="D290" s="210" t="s">
        <v>146</v>
      </c>
      <c r="E290" s="211" t="s">
        <v>426</v>
      </c>
      <c r="F290" s="212" t="s">
        <v>427</v>
      </c>
      <c r="G290" s="213" t="s">
        <v>149</v>
      </c>
      <c r="H290" s="214">
        <v>4</v>
      </c>
      <c r="I290" s="215"/>
      <c r="J290" s="216">
        <f>ROUND(I290*H290,2)</f>
        <v>0</v>
      </c>
      <c r="K290" s="217"/>
      <c r="L290" s="43"/>
      <c r="M290" s="218" t="s">
        <v>1</v>
      </c>
      <c r="N290" s="219" t="s">
        <v>41</v>
      </c>
      <c r="O290" s="90"/>
      <c r="P290" s="220">
        <f>O290*H290</f>
        <v>0</v>
      </c>
      <c r="Q290" s="220">
        <v>0</v>
      </c>
      <c r="R290" s="220">
        <f>Q290*H290</f>
        <v>0</v>
      </c>
      <c r="S290" s="220">
        <v>0</v>
      </c>
      <c r="T290" s="221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2" t="s">
        <v>150</v>
      </c>
      <c r="AT290" s="222" t="s">
        <v>146</v>
      </c>
      <c r="AU290" s="222" t="s">
        <v>84</v>
      </c>
      <c r="AY290" s="16" t="s">
        <v>145</v>
      </c>
      <c r="BE290" s="223">
        <f>IF(N290="základní",J290,0)</f>
        <v>0</v>
      </c>
      <c r="BF290" s="223">
        <f>IF(N290="snížená",J290,0)</f>
        <v>0</v>
      </c>
      <c r="BG290" s="223">
        <f>IF(N290="zákl. přenesená",J290,0)</f>
        <v>0</v>
      </c>
      <c r="BH290" s="223">
        <f>IF(N290="sníž. přenesená",J290,0)</f>
        <v>0</v>
      </c>
      <c r="BI290" s="223">
        <f>IF(N290="nulová",J290,0)</f>
        <v>0</v>
      </c>
      <c r="BJ290" s="16" t="s">
        <v>84</v>
      </c>
      <c r="BK290" s="223">
        <f>ROUND(I290*H290,2)</f>
        <v>0</v>
      </c>
      <c r="BL290" s="16" t="s">
        <v>150</v>
      </c>
      <c r="BM290" s="222" t="s">
        <v>428</v>
      </c>
    </row>
    <row r="291" s="2" customFormat="1" ht="16.5" customHeight="1">
      <c r="A291" s="37"/>
      <c r="B291" s="38"/>
      <c r="C291" s="210" t="s">
        <v>429</v>
      </c>
      <c r="D291" s="210" t="s">
        <v>146</v>
      </c>
      <c r="E291" s="211" t="s">
        <v>430</v>
      </c>
      <c r="F291" s="212" t="s">
        <v>431</v>
      </c>
      <c r="G291" s="213" t="s">
        <v>149</v>
      </c>
      <c r="H291" s="214">
        <v>8</v>
      </c>
      <c r="I291" s="215"/>
      <c r="J291" s="216">
        <f>ROUND(I291*H291,2)</f>
        <v>0</v>
      </c>
      <c r="K291" s="217"/>
      <c r="L291" s="43"/>
      <c r="M291" s="218" t="s">
        <v>1</v>
      </c>
      <c r="N291" s="219" t="s">
        <v>41</v>
      </c>
      <c r="O291" s="90"/>
      <c r="P291" s="220">
        <f>O291*H291</f>
        <v>0</v>
      </c>
      <c r="Q291" s="220">
        <v>0</v>
      </c>
      <c r="R291" s="220">
        <f>Q291*H291</f>
        <v>0</v>
      </c>
      <c r="S291" s="220">
        <v>0</v>
      </c>
      <c r="T291" s="221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2" t="s">
        <v>150</v>
      </c>
      <c r="AT291" s="222" t="s">
        <v>146</v>
      </c>
      <c r="AU291" s="222" t="s">
        <v>84</v>
      </c>
      <c r="AY291" s="16" t="s">
        <v>145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6" t="s">
        <v>84</v>
      </c>
      <c r="BK291" s="223">
        <f>ROUND(I291*H291,2)</f>
        <v>0</v>
      </c>
      <c r="BL291" s="16" t="s">
        <v>150</v>
      </c>
      <c r="BM291" s="222" t="s">
        <v>432</v>
      </c>
    </row>
    <row r="292" s="2" customFormat="1" ht="16.5" customHeight="1">
      <c r="A292" s="37"/>
      <c r="B292" s="38"/>
      <c r="C292" s="210" t="s">
        <v>305</v>
      </c>
      <c r="D292" s="210" t="s">
        <v>146</v>
      </c>
      <c r="E292" s="211" t="s">
        <v>433</v>
      </c>
      <c r="F292" s="212" t="s">
        <v>434</v>
      </c>
      <c r="G292" s="213" t="s">
        <v>149</v>
      </c>
      <c r="H292" s="214">
        <v>1</v>
      </c>
      <c r="I292" s="215"/>
      <c r="J292" s="216">
        <f>ROUND(I292*H292,2)</f>
        <v>0</v>
      </c>
      <c r="K292" s="217"/>
      <c r="L292" s="43"/>
      <c r="M292" s="218" t="s">
        <v>1</v>
      </c>
      <c r="N292" s="219" t="s">
        <v>41</v>
      </c>
      <c r="O292" s="90"/>
      <c r="P292" s="220">
        <f>O292*H292</f>
        <v>0</v>
      </c>
      <c r="Q292" s="220">
        <v>0</v>
      </c>
      <c r="R292" s="220">
        <f>Q292*H292</f>
        <v>0</v>
      </c>
      <c r="S292" s="220">
        <v>0</v>
      </c>
      <c r="T292" s="22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2" t="s">
        <v>150</v>
      </c>
      <c r="AT292" s="222" t="s">
        <v>146</v>
      </c>
      <c r="AU292" s="222" t="s">
        <v>84</v>
      </c>
      <c r="AY292" s="16" t="s">
        <v>145</v>
      </c>
      <c r="BE292" s="223">
        <f>IF(N292="základní",J292,0)</f>
        <v>0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16" t="s">
        <v>84</v>
      </c>
      <c r="BK292" s="223">
        <f>ROUND(I292*H292,2)</f>
        <v>0</v>
      </c>
      <c r="BL292" s="16" t="s">
        <v>150</v>
      </c>
      <c r="BM292" s="222" t="s">
        <v>435</v>
      </c>
    </row>
    <row r="293" s="2" customFormat="1" ht="16.5" customHeight="1">
      <c r="A293" s="37"/>
      <c r="B293" s="38"/>
      <c r="C293" s="210" t="s">
        <v>436</v>
      </c>
      <c r="D293" s="210" t="s">
        <v>146</v>
      </c>
      <c r="E293" s="211" t="s">
        <v>437</v>
      </c>
      <c r="F293" s="212" t="s">
        <v>438</v>
      </c>
      <c r="G293" s="213" t="s">
        <v>149</v>
      </c>
      <c r="H293" s="214">
        <v>16</v>
      </c>
      <c r="I293" s="215"/>
      <c r="J293" s="216">
        <f>ROUND(I293*H293,2)</f>
        <v>0</v>
      </c>
      <c r="K293" s="217"/>
      <c r="L293" s="43"/>
      <c r="M293" s="218" t="s">
        <v>1</v>
      </c>
      <c r="N293" s="219" t="s">
        <v>41</v>
      </c>
      <c r="O293" s="90"/>
      <c r="P293" s="220">
        <f>O293*H293</f>
        <v>0</v>
      </c>
      <c r="Q293" s="220">
        <v>0</v>
      </c>
      <c r="R293" s="220">
        <f>Q293*H293</f>
        <v>0</v>
      </c>
      <c r="S293" s="220">
        <v>0</v>
      </c>
      <c r="T293" s="221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2" t="s">
        <v>150</v>
      </c>
      <c r="AT293" s="222" t="s">
        <v>146</v>
      </c>
      <c r="AU293" s="222" t="s">
        <v>84</v>
      </c>
      <c r="AY293" s="16" t="s">
        <v>145</v>
      </c>
      <c r="BE293" s="223">
        <f>IF(N293="základní",J293,0)</f>
        <v>0</v>
      </c>
      <c r="BF293" s="223">
        <f>IF(N293="snížená",J293,0)</f>
        <v>0</v>
      </c>
      <c r="BG293" s="223">
        <f>IF(N293="zákl. přenesená",J293,0)</f>
        <v>0</v>
      </c>
      <c r="BH293" s="223">
        <f>IF(N293="sníž. přenesená",J293,0)</f>
        <v>0</v>
      </c>
      <c r="BI293" s="223">
        <f>IF(N293="nulová",J293,0)</f>
        <v>0</v>
      </c>
      <c r="BJ293" s="16" t="s">
        <v>84</v>
      </c>
      <c r="BK293" s="223">
        <f>ROUND(I293*H293,2)</f>
        <v>0</v>
      </c>
      <c r="BL293" s="16" t="s">
        <v>150</v>
      </c>
      <c r="BM293" s="222" t="s">
        <v>439</v>
      </c>
    </row>
    <row r="294" s="2" customFormat="1" ht="16.5" customHeight="1">
      <c r="A294" s="37"/>
      <c r="B294" s="38"/>
      <c r="C294" s="210" t="s">
        <v>309</v>
      </c>
      <c r="D294" s="210" t="s">
        <v>146</v>
      </c>
      <c r="E294" s="211" t="s">
        <v>440</v>
      </c>
      <c r="F294" s="212" t="s">
        <v>441</v>
      </c>
      <c r="G294" s="213" t="s">
        <v>149</v>
      </c>
      <c r="H294" s="214">
        <v>1</v>
      </c>
      <c r="I294" s="215"/>
      <c r="J294" s="216">
        <f>ROUND(I294*H294,2)</f>
        <v>0</v>
      </c>
      <c r="K294" s="217"/>
      <c r="L294" s="43"/>
      <c r="M294" s="218" t="s">
        <v>1</v>
      </c>
      <c r="N294" s="219" t="s">
        <v>41</v>
      </c>
      <c r="O294" s="90"/>
      <c r="P294" s="220">
        <f>O294*H294</f>
        <v>0</v>
      </c>
      <c r="Q294" s="220">
        <v>0</v>
      </c>
      <c r="R294" s="220">
        <f>Q294*H294</f>
        <v>0</v>
      </c>
      <c r="S294" s="220">
        <v>0</v>
      </c>
      <c r="T294" s="221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2" t="s">
        <v>150</v>
      </c>
      <c r="AT294" s="222" t="s">
        <v>146</v>
      </c>
      <c r="AU294" s="222" t="s">
        <v>84</v>
      </c>
      <c r="AY294" s="16" t="s">
        <v>145</v>
      </c>
      <c r="BE294" s="223">
        <f>IF(N294="základní",J294,0)</f>
        <v>0</v>
      </c>
      <c r="BF294" s="223">
        <f>IF(N294="snížená",J294,0)</f>
        <v>0</v>
      </c>
      <c r="BG294" s="223">
        <f>IF(N294="zákl. přenesená",J294,0)</f>
        <v>0</v>
      </c>
      <c r="BH294" s="223">
        <f>IF(N294="sníž. přenesená",J294,0)</f>
        <v>0</v>
      </c>
      <c r="BI294" s="223">
        <f>IF(N294="nulová",J294,0)</f>
        <v>0</v>
      </c>
      <c r="BJ294" s="16" t="s">
        <v>84</v>
      </c>
      <c r="BK294" s="223">
        <f>ROUND(I294*H294,2)</f>
        <v>0</v>
      </c>
      <c r="BL294" s="16" t="s">
        <v>150</v>
      </c>
      <c r="BM294" s="222" t="s">
        <v>442</v>
      </c>
    </row>
    <row r="295" s="2" customFormat="1" ht="21.75" customHeight="1">
      <c r="A295" s="37"/>
      <c r="B295" s="38"/>
      <c r="C295" s="210" t="s">
        <v>443</v>
      </c>
      <c r="D295" s="210" t="s">
        <v>146</v>
      </c>
      <c r="E295" s="211" t="s">
        <v>444</v>
      </c>
      <c r="F295" s="212" t="s">
        <v>445</v>
      </c>
      <c r="G295" s="213" t="s">
        <v>149</v>
      </c>
      <c r="H295" s="214">
        <v>1</v>
      </c>
      <c r="I295" s="215"/>
      <c r="J295" s="216">
        <f>ROUND(I295*H295,2)</f>
        <v>0</v>
      </c>
      <c r="K295" s="217"/>
      <c r="L295" s="43"/>
      <c r="M295" s="218" t="s">
        <v>1</v>
      </c>
      <c r="N295" s="219" t="s">
        <v>41</v>
      </c>
      <c r="O295" s="90"/>
      <c r="P295" s="220">
        <f>O295*H295</f>
        <v>0</v>
      </c>
      <c r="Q295" s="220">
        <v>0</v>
      </c>
      <c r="R295" s="220">
        <f>Q295*H295</f>
        <v>0</v>
      </c>
      <c r="S295" s="220">
        <v>0</v>
      </c>
      <c r="T295" s="221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2" t="s">
        <v>150</v>
      </c>
      <c r="AT295" s="222" t="s">
        <v>146</v>
      </c>
      <c r="AU295" s="222" t="s">
        <v>84</v>
      </c>
      <c r="AY295" s="16" t="s">
        <v>145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16" t="s">
        <v>84</v>
      </c>
      <c r="BK295" s="223">
        <f>ROUND(I295*H295,2)</f>
        <v>0</v>
      </c>
      <c r="BL295" s="16" t="s">
        <v>150</v>
      </c>
      <c r="BM295" s="222" t="s">
        <v>446</v>
      </c>
    </row>
    <row r="296" s="2" customFormat="1" ht="24.15" customHeight="1">
      <c r="A296" s="37"/>
      <c r="B296" s="38"/>
      <c r="C296" s="210" t="s">
        <v>313</v>
      </c>
      <c r="D296" s="210" t="s">
        <v>146</v>
      </c>
      <c r="E296" s="211" t="s">
        <v>447</v>
      </c>
      <c r="F296" s="212" t="s">
        <v>448</v>
      </c>
      <c r="G296" s="213" t="s">
        <v>149</v>
      </c>
      <c r="H296" s="214">
        <v>9</v>
      </c>
      <c r="I296" s="215"/>
      <c r="J296" s="216">
        <f>ROUND(I296*H296,2)</f>
        <v>0</v>
      </c>
      <c r="K296" s="217"/>
      <c r="L296" s="43"/>
      <c r="M296" s="218" t="s">
        <v>1</v>
      </c>
      <c r="N296" s="219" t="s">
        <v>41</v>
      </c>
      <c r="O296" s="90"/>
      <c r="P296" s="220">
        <f>O296*H296</f>
        <v>0</v>
      </c>
      <c r="Q296" s="220">
        <v>0</v>
      </c>
      <c r="R296" s="220">
        <f>Q296*H296</f>
        <v>0</v>
      </c>
      <c r="S296" s="220">
        <v>0</v>
      </c>
      <c r="T296" s="22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2" t="s">
        <v>150</v>
      </c>
      <c r="AT296" s="222" t="s">
        <v>146</v>
      </c>
      <c r="AU296" s="222" t="s">
        <v>84</v>
      </c>
      <c r="AY296" s="16" t="s">
        <v>145</v>
      </c>
      <c r="BE296" s="223">
        <f>IF(N296="základní",J296,0)</f>
        <v>0</v>
      </c>
      <c r="BF296" s="223">
        <f>IF(N296="snížená",J296,0)</f>
        <v>0</v>
      </c>
      <c r="BG296" s="223">
        <f>IF(N296="zákl. přenesená",J296,0)</f>
        <v>0</v>
      </c>
      <c r="BH296" s="223">
        <f>IF(N296="sníž. přenesená",J296,0)</f>
        <v>0</v>
      </c>
      <c r="BI296" s="223">
        <f>IF(N296="nulová",J296,0)</f>
        <v>0</v>
      </c>
      <c r="BJ296" s="16" t="s">
        <v>84</v>
      </c>
      <c r="BK296" s="223">
        <f>ROUND(I296*H296,2)</f>
        <v>0</v>
      </c>
      <c r="BL296" s="16" t="s">
        <v>150</v>
      </c>
      <c r="BM296" s="222" t="s">
        <v>449</v>
      </c>
    </row>
    <row r="297" s="2" customFormat="1" ht="16.5" customHeight="1">
      <c r="A297" s="37"/>
      <c r="B297" s="38"/>
      <c r="C297" s="210" t="s">
        <v>450</v>
      </c>
      <c r="D297" s="210" t="s">
        <v>146</v>
      </c>
      <c r="E297" s="211" t="s">
        <v>451</v>
      </c>
      <c r="F297" s="212" t="s">
        <v>452</v>
      </c>
      <c r="G297" s="213" t="s">
        <v>149</v>
      </c>
      <c r="H297" s="214">
        <v>12</v>
      </c>
      <c r="I297" s="215"/>
      <c r="J297" s="216">
        <f>ROUND(I297*H297,2)</f>
        <v>0</v>
      </c>
      <c r="K297" s="217"/>
      <c r="L297" s="43"/>
      <c r="M297" s="218" t="s">
        <v>1</v>
      </c>
      <c r="N297" s="219" t="s">
        <v>41</v>
      </c>
      <c r="O297" s="90"/>
      <c r="P297" s="220">
        <f>O297*H297</f>
        <v>0</v>
      </c>
      <c r="Q297" s="220">
        <v>0</v>
      </c>
      <c r="R297" s="220">
        <f>Q297*H297</f>
        <v>0</v>
      </c>
      <c r="S297" s="220">
        <v>0</v>
      </c>
      <c r="T297" s="22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2" t="s">
        <v>150</v>
      </c>
      <c r="AT297" s="222" t="s">
        <v>146</v>
      </c>
      <c r="AU297" s="222" t="s">
        <v>84</v>
      </c>
      <c r="AY297" s="16" t="s">
        <v>145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16" t="s">
        <v>84</v>
      </c>
      <c r="BK297" s="223">
        <f>ROUND(I297*H297,2)</f>
        <v>0</v>
      </c>
      <c r="BL297" s="16" t="s">
        <v>150</v>
      </c>
      <c r="BM297" s="222" t="s">
        <v>453</v>
      </c>
    </row>
    <row r="298" s="2" customFormat="1" ht="16.5" customHeight="1">
      <c r="A298" s="37"/>
      <c r="B298" s="38"/>
      <c r="C298" s="210" t="s">
        <v>316</v>
      </c>
      <c r="D298" s="210" t="s">
        <v>146</v>
      </c>
      <c r="E298" s="211" t="s">
        <v>454</v>
      </c>
      <c r="F298" s="212" t="s">
        <v>455</v>
      </c>
      <c r="G298" s="213" t="s">
        <v>149</v>
      </c>
      <c r="H298" s="214">
        <v>1</v>
      </c>
      <c r="I298" s="215"/>
      <c r="J298" s="216">
        <f>ROUND(I298*H298,2)</f>
        <v>0</v>
      </c>
      <c r="K298" s="217"/>
      <c r="L298" s="43"/>
      <c r="M298" s="218" t="s">
        <v>1</v>
      </c>
      <c r="N298" s="219" t="s">
        <v>41</v>
      </c>
      <c r="O298" s="90"/>
      <c r="P298" s="220">
        <f>O298*H298</f>
        <v>0</v>
      </c>
      <c r="Q298" s="220">
        <v>0</v>
      </c>
      <c r="R298" s="220">
        <f>Q298*H298</f>
        <v>0</v>
      </c>
      <c r="S298" s="220">
        <v>0</v>
      </c>
      <c r="T298" s="221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2" t="s">
        <v>150</v>
      </c>
      <c r="AT298" s="222" t="s">
        <v>146</v>
      </c>
      <c r="AU298" s="222" t="s">
        <v>84</v>
      </c>
      <c r="AY298" s="16" t="s">
        <v>145</v>
      </c>
      <c r="BE298" s="223">
        <f>IF(N298="základní",J298,0)</f>
        <v>0</v>
      </c>
      <c r="BF298" s="223">
        <f>IF(N298="snížená",J298,0)</f>
        <v>0</v>
      </c>
      <c r="BG298" s="223">
        <f>IF(N298="zákl. přenesená",J298,0)</f>
        <v>0</v>
      </c>
      <c r="BH298" s="223">
        <f>IF(N298="sníž. přenesená",J298,0)</f>
        <v>0</v>
      </c>
      <c r="BI298" s="223">
        <f>IF(N298="nulová",J298,0)</f>
        <v>0</v>
      </c>
      <c r="BJ298" s="16" t="s">
        <v>84</v>
      </c>
      <c r="BK298" s="223">
        <f>ROUND(I298*H298,2)</f>
        <v>0</v>
      </c>
      <c r="BL298" s="16" t="s">
        <v>150</v>
      </c>
      <c r="BM298" s="222" t="s">
        <v>456</v>
      </c>
    </row>
    <row r="299" s="2" customFormat="1" ht="16.5" customHeight="1">
      <c r="A299" s="37"/>
      <c r="B299" s="38"/>
      <c r="C299" s="210" t="s">
        <v>457</v>
      </c>
      <c r="D299" s="210" t="s">
        <v>146</v>
      </c>
      <c r="E299" s="211" t="s">
        <v>458</v>
      </c>
      <c r="F299" s="212" t="s">
        <v>459</v>
      </c>
      <c r="G299" s="213" t="s">
        <v>149</v>
      </c>
      <c r="H299" s="214">
        <v>1</v>
      </c>
      <c r="I299" s="215"/>
      <c r="J299" s="216">
        <f>ROUND(I299*H299,2)</f>
        <v>0</v>
      </c>
      <c r="K299" s="217"/>
      <c r="L299" s="43"/>
      <c r="M299" s="218" t="s">
        <v>1</v>
      </c>
      <c r="N299" s="219" t="s">
        <v>41</v>
      </c>
      <c r="O299" s="90"/>
      <c r="P299" s="220">
        <f>O299*H299</f>
        <v>0</v>
      </c>
      <c r="Q299" s="220">
        <v>0</v>
      </c>
      <c r="R299" s="220">
        <f>Q299*H299</f>
        <v>0</v>
      </c>
      <c r="S299" s="220">
        <v>0</v>
      </c>
      <c r="T299" s="221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2" t="s">
        <v>150</v>
      </c>
      <c r="AT299" s="222" t="s">
        <v>146</v>
      </c>
      <c r="AU299" s="222" t="s">
        <v>84</v>
      </c>
      <c r="AY299" s="16" t="s">
        <v>145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16" t="s">
        <v>84</v>
      </c>
      <c r="BK299" s="223">
        <f>ROUND(I299*H299,2)</f>
        <v>0</v>
      </c>
      <c r="BL299" s="16" t="s">
        <v>150</v>
      </c>
      <c r="BM299" s="222" t="s">
        <v>460</v>
      </c>
    </row>
    <row r="300" s="2" customFormat="1" ht="16.5" customHeight="1">
      <c r="A300" s="37"/>
      <c r="B300" s="38"/>
      <c r="C300" s="210" t="s">
        <v>320</v>
      </c>
      <c r="D300" s="210" t="s">
        <v>146</v>
      </c>
      <c r="E300" s="211" t="s">
        <v>461</v>
      </c>
      <c r="F300" s="212" t="s">
        <v>462</v>
      </c>
      <c r="G300" s="213" t="s">
        <v>149</v>
      </c>
      <c r="H300" s="214">
        <v>112</v>
      </c>
      <c r="I300" s="215"/>
      <c r="J300" s="216">
        <f>ROUND(I300*H300,2)</f>
        <v>0</v>
      </c>
      <c r="K300" s="217"/>
      <c r="L300" s="43"/>
      <c r="M300" s="218" t="s">
        <v>1</v>
      </c>
      <c r="N300" s="219" t="s">
        <v>41</v>
      </c>
      <c r="O300" s="90"/>
      <c r="P300" s="220">
        <f>O300*H300</f>
        <v>0</v>
      </c>
      <c r="Q300" s="220">
        <v>0</v>
      </c>
      <c r="R300" s="220">
        <f>Q300*H300</f>
        <v>0</v>
      </c>
      <c r="S300" s="220">
        <v>0</v>
      </c>
      <c r="T300" s="22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2" t="s">
        <v>150</v>
      </c>
      <c r="AT300" s="222" t="s">
        <v>146</v>
      </c>
      <c r="AU300" s="222" t="s">
        <v>84</v>
      </c>
      <c r="AY300" s="16" t="s">
        <v>145</v>
      </c>
      <c r="BE300" s="223">
        <f>IF(N300="základní",J300,0)</f>
        <v>0</v>
      </c>
      <c r="BF300" s="223">
        <f>IF(N300="snížená",J300,0)</f>
        <v>0</v>
      </c>
      <c r="BG300" s="223">
        <f>IF(N300="zákl. přenesená",J300,0)</f>
        <v>0</v>
      </c>
      <c r="BH300" s="223">
        <f>IF(N300="sníž. přenesená",J300,0)</f>
        <v>0</v>
      </c>
      <c r="BI300" s="223">
        <f>IF(N300="nulová",J300,0)</f>
        <v>0</v>
      </c>
      <c r="BJ300" s="16" t="s">
        <v>84</v>
      </c>
      <c r="BK300" s="223">
        <f>ROUND(I300*H300,2)</f>
        <v>0</v>
      </c>
      <c r="BL300" s="16" t="s">
        <v>150</v>
      </c>
      <c r="BM300" s="222" t="s">
        <v>463</v>
      </c>
    </row>
    <row r="301" s="2" customFormat="1" ht="16.5" customHeight="1">
      <c r="A301" s="37"/>
      <c r="B301" s="38"/>
      <c r="C301" s="210" t="s">
        <v>464</v>
      </c>
      <c r="D301" s="210" t="s">
        <v>146</v>
      </c>
      <c r="E301" s="211" t="s">
        <v>465</v>
      </c>
      <c r="F301" s="212" t="s">
        <v>466</v>
      </c>
      <c r="G301" s="213" t="s">
        <v>149</v>
      </c>
      <c r="H301" s="214">
        <v>20</v>
      </c>
      <c r="I301" s="215"/>
      <c r="J301" s="216">
        <f>ROUND(I301*H301,2)</f>
        <v>0</v>
      </c>
      <c r="K301" s="217"/>
      <c r="L301" s="43"/>
      <c r="M301" s="218" t="s">
        <v>1</v>
      </c>
      <c r="N301" s="219" t="s">
        <v>41</v>
      </c>
      <c r="O301" s="90"/>
      <c r="P301" s="220">
        <f>O301*H301</f>
        <v>0</v>
      </c>
      <c r="Q301" s="220">
        <v>0</v>
      </c>
      <c r="R301" s="220">
        <f>Q301*H301</f>
        <v>0</v>
      </c>
      <c r="S301" s="220">
        <v>0</v>
      </c>
      <c r="T301" s="221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2" t="s">
        <v>150</v>
      </c>
      <c r="AT301" s="222" t="s">
        <v>146</v>
      </c>
      <c r="AU301" s="222" t="s">
        <v>84</v>
      </c>
      <c r="AY301" s="16" t="s">
        <v>145</v>
      </c>
      <c r="BE301" s="223">
        <f>IF(N301="základní",J301,0)</f>
        <v>0</v>
      </c>
      <c r="BF301" s="223">
        <f>IF(N301="snížená",J301,0)</f>
        <v>0</v>
      </c>
      <c r="BG301" s="223">
        <f>IF(N301="zákl. přenesená",J301,0)</f>
        <v>0</v>
      </c>
      <c r="BH301" s="223">
        <f>IF(N301="sníž. přenesená",J301,0)</f>
        <v>0</v>
      </c>
      <c r="BI301" s="223">
        <f>IF(N301="nulová",J301,0)</f>
        <v>0</v>
      </c>
      <c r="BJ301" s="16" t="s">
        <v>84</v>
      </c>
      <c r="BK301" s="223">
        <f>ROUND(I301*H301,2)</f>
        <v>0</v>
      </c>
      <c r="BL301" s="16" t="s">
        <v>150</v>
      </c>
      <c r="BM301" s="222" t="s">
        <v>467</v>
      </c>
    </row>
    <row r="302" s="2" customFormat="1" ht="16.5" customHeight="1">
      <c r="A302" s="37"/>
      <c r="B302" s="38"/>
      <c r="C302" s="210" t="s">
        <v>325</v>
      </c>
      <c r="D302" s="210" t="s">
        <v>146</v>
      </c>
      <c r="E302" s="211" t="s">
        <v>468</v>
      </c>
      <c r="F302" s="212" t="s">
        <v>469</v>
      </c>
      <c r="G302" s="213" t="s">
        <v>149</v>
      </c>
      <c r="H302" s="214">
        <v>168</v>
      </c>
      <c r="I302" s="215"/>
      <c r="J302" s="216">
        <f>ROUND(I302*H302,2)</f>
        <v>0</v>
      </c>
      <c r="K302" s="217"/>
      <c r="L302" s="43"/>
      <c r="M302" s="218" t="s">
        <v>1</v>
      </c>
      <c r="N302" s="219" t="s">
        <v>41</v>
      </c>
      <c r="O302" s="90"/>
      <c r="P302" s="220">
        <f>O302*H302</f>
        <v>0</v>
      </c>
      <c r="Q302" s="220">
        <v>0</v>
      </c>
      <c r="R302" s="220">
        <f>Q302*H302</f>
        <v>0</v>
      </c>
      <c r="S302" s="220">
        <v>0</v>
      </c>
      <c r="T302" s="221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2" t="s">
        <v>150</v>
      </c>
      <c r="AT302" s="222" t="s">
        <v>146</v>
      </c>
      <c r="AU302" s="222" t="s">
        <v>84</v>
      </c>
      <c r="AY302" s="16" t="s">
        <v>145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16" t="s">
        <v>84</v>
      </c>
      <c r="BK302" s="223">
        <f>ROUND(I302*H302,2)</f>
        <v>0</v>
      </c>
      <c r="BL302" s="16" t="s">
        <v>150</v>
      </c>
      <c r="BM302" s="222" t="s">
        <v>470</v>
      </c>
    </row>
    <row r="303" s="2" customFormat="1" ht="16.5" customHeight="1">
      <c r="A303" s="37"/>
      <c r="B303" s="38"/>
      <c r="C303" s="210" t="s">
        <v>471</v>
      </c>
      <c r="D303" s="210" t="s">
        <v>146</v>
      </c>
      <c r="E303" s="211" t="s">
        <v>472</v>
      </c>
      <c r="F303" s="212" t="s">
        <v>473</v>
      </c>
      <c r="G303" s="213" t="s">
        <v>149</v>
      </c>
      <c r="H303" s="214">
        <v>1</v>
      </c>
      <c r="I303" s="215"/>
      <c r="J303" s="216">
        <f>ROUND(I303*H303,2)</f>
        <v>0</v>
      </c>
      <c r="K303" s="217"/>
      <c r="L303" s="43"/>
      <c r="M303" s="218" t="s">
        <v>1</v>
      </c>
      <c r="N303" s="219" t="s">
        <v>41</v>
      </c>
      <c r="O303" s="90"/>
      <c r="P303" s="220">
        <f>O303*H303</f>
        <v>0</v>
      </c>
      <c r="Q303" s="220">
        <v>0</v>
      </c>
      <c r="R303" s="220">
        <f>Q303*H303</f>
        <v>0</v>
      </c>
      <c r="S303" s="220">
        <v>0</v>
      </c>
      <c r="T303" s="221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2" t="s">
        <v>150</v>
      </c>
      <c r="AT303" s="222" t="s">
        <v>146</v>
      </c>
      <c r="AU303" s="222" t="s">
        <v>84</v>
      </c>
      <c r="AY303" s="16" t="s">
        <v>145</v>
      </c>
      <c r="BE303" s="223">
        <f>IF(N303="základní",J303,0)</f>
        <v>0</v>
      </c>
      <c r="BF303" s="223">
        <f>IF(N303="snížená",J303,0)</f>
        <v>0</v>
      </c>
      <c r="BG303" s="223">
        <f>IF(N303="zákl. přenesená",J303,0)</f>
        <v>0</v>
      </c>
      <c r="BH303" s="223">
        <f>IF(N303="sníž. přenesená",J303,0)</f>
        <v>0</v>
      </c>
      <c r="BI303" s="223">
        <f>IF(N303="nulová",J303,0)</f>
        <v>0</v>
      </c>
      <c r="BJ303" s="16" t="s">
        <v>84</v>
      </c>
      <c r="BK303" s="223">
        <f>ROUND(I303*H303,2)</f>
        <v>0</v>
      </c>
      <c r="BL303" s="16" t="s">
        <v>150</v>
      </c>
      <c r="BM303" s="222" t="s">
        <v>474</v>
      </c>
    </row>
    <row r="304" s="2" customFormat="1" ht="16.5" customHeight="1">
      <c r="A304" s="37"/>
      <c r="B304" s="38"/>
      <c r="C304" s="210" t="s">
        <v>331</v>
      </c>
      <c r="D304" s="210" t="s">
        <v>146</v>
      </c>
      <c r="E304" s="211" t="s">
        <v>475</v>
      </c>
      <c r="F304" s="212" t="s">
        <v>476</v>
      </c>
      <c r="G304" s="213" t="s">
        <v>149</v>
      </c>
      <c r="H304" s="214">
        <v>1</v>
      </c>
      <c r="I304" s="215"/>
      <c r="J304" s="216">
        <f>ROUND(I304*H304,2)</f>
        <v>0</v>
      </c>
      <c r="K304" s="217"/>
      <c r="L304" s="43"/>
      <c r="M304" s="218" t="s">
        <v>1</v>
      </c>
      <c r="N304" s="219" t="s">
        <v>41</v>
      </c>
      <c r="O304" s="90"/>
      <c r="P304" s="220">
        <f>O304*H304</f>
        <v>0</v>
      </c>
      <c r="Q304" s="220">
        <v>0</v>
      </c>
      <c r="R304" s="220">
        <f>Q304*H304</f>
        <v>0</v>
      </c>
      <c r="S304" s="220">
        <v>0</v>
      </c>
      <c r="T304" s="22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2" t="s">
        <v>150</v>
      </c>
      <c r="AT304" s="222" t="s">
        <v>146</v>
      </c>
      <c r="AU304" s="222" t="s">
        <v>84</v>
      </c>
      <c r="AY304" s="16" t="s">
        <v>145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16" t="s">
        <v>84</v>
      </c>
      <c r="BK304" s="223">
        <f>ROUND(I304*H304,2)</f>
        <v>0</v>
      </c>
      <c r="BL304" s="16" t="s">
        <v>150</v>
      </c>
      <c r="BM304" s="222" t="s">
        <v>477</v>
      </c>
    </row>
    <row r="305" s="2" customFormat="1" ht="16.5" customHeight="1">
      <c r="A305" s="37"/>
      <c r="B305" s="38"/>
      <c r="C305" s="210" t="s">
        <v>478</v>
      </c>
      <c r="D305" s="210" t="s">
        <v>146</v>
      </c>
      <c r="E305" s="211" t="s">
        <v>479</v>
      </c>
      <c r="F305" s="212" t="s">
        <v>480</v>
      </c>
      <c r="G305" s="213" t="s">
        <v>182</v>
      </c>
      <c r="H305" s="214">
        <v>14</v>
      </c>
      <c r="I305" s="215"/>
      <c r="J305" s="216">
        <f>ROUND(I305*H305,2)</f>
        <v>0</v>
      </c>
      <c r="K305" s="217"/>
      <c r="L305" s="43"/>
      <c r="M305" s="218" t="s">
        <v>1</v>
      </c>
      <c r="N305" s="219" t="s">
        <v>41</v>
      </c>
      <c r="O305" s="90"/>
      <c r="P305" s="220">
        <f>O305*H305</f>
        <v>0</v>
      </c>
      <c r="Q305" s="220">
        <v>0</v>
      </c>
      <c r="R305" s="220">
        <f>Q305*H305</f>
        <v>0</v>
      </c>
      <c r="S305" s="220">
        <v>0</v>
      </c>
      <c r="T305" s="221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2" t="s">
        <v>150</v>
      </c>
      <c r="AT305" s="222" t="s">
        <v>146</v>
      </c>
      <c r="AU305" s="222" t="s">
        <v>84</v>
      </c>
      <c r="AY305" s="16" t="s">
        <v>145</v>
      </c>
      <c r="BE305" s="223">
        <f>IF(N305="základní",J305,0)</f>
        <v>0</v>
      </c>
      <c r="BF305" s="223">
        <f>IF(N305="snížená",J305,0)</f>
        <v>0</v>
      </c>
      <c r="BG305" s="223">
        <f>IF(N305="zákl. přenesená",J305,0)</f>
        <v>0</v>
      </c>
      <c r="BH305" s="223">
        <f>IF(N305="sníž. přenesená",J305,0)</f>
        <v>0</v>
      </c>
      <c r="BI305" s="223">
        <f>IF(N305="nulová",J305,0)</f>
        <v>0</v>
      </c>
      <c r="BJ305" s="16" t="s">
        <v>84</v>
      </c>
      <c r="BK305" s="223">
        <f>ROUND(I305*H305,2)</f>
        <v>0</v>
      </c>
      <c r="BL305" s="16" t="s">
        <v>150</v>
      </c>
      <c r="BM305" s="222" t="s">
        <v>481</v>
      </c>
    </row>
    <row r="306" s="2" customFormat="1" ht="16.5" customHeight="1">
      <c r="A306" s="37"/>
      <c r="B306" s="38"/>
      <c r="C306" s="210" t="s">
        <v>336</v>
      </c>
      <c r="D306" s="210" t="s">
        <v>146</v>
      </c>
      <c r="E306" s="211" t="s">
        <v>482</v>
      </c>
      <c r="F306" s="212" t="s">
        <v>483</v>
      </c>
      <c r="G306" s="213" t="s">
        <v>149</v>
      </c>
      <c r="H306" s="214">
        <v>12</v>
      </c>
      <c r="I306" s="215"/>
      <c r="J306" s="216">
        <f>ROUND(I306*H306,2)</f>
        <v>0</v>
      </c>
      <c r="K306" s="217"/>
      <c r="L306" s="43"/>
      <c r="M306" s="218" t="s">
        <v>1</v>
      </c>
      <c r="N306" s="219" t="s">
        <v>41</v>
      </c>
      <c r="O306" s="90"/>
      <c r="P306" s="220">
        <f>O306*H306</f>
        <v>0</v>
      </c>
      <c r="Q306" s="220">
        <v>0</v>
      </c>
      <c r="R306" s="220">
        <f>Q306*H306</f>
        <v>0</v>
      </c>
      <c r="S306" s="220">
        <v>0</v>
      </c>
      <c r="T306" s="221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2" t="s">
        <v>150</v>
      </c>
      <c r="AT306" s="222" t="s">
        <v>146</v>
      </c>
      <c r="AU306" s="222" t="s">
        <v>84</v>
      </c>
      <c r="AY306" s="16" t="s">
        <v>145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16" t="s">
        <v>84</v>
      </c>
      <c r="BK306" s="223">
        <f>ROUND(I306*H306,2)</f>
        <v>0</v>
      </c>
      <c r="BL306" s="16" t="s">
        <v>150</v>
      </c>
      <c r="BM306" s="222" t="s">
        <v>484</v>
      </c>
    </row>
    <row r="307" s="2" customFormat="1" ht="21.75" customHeight="1">
      <c r="A307" s="37"/>
      <c r="B307" s="38"/>
      <c r="C307" s="210" t="s">
        <v>485</v>
      </c>
      <c r="D307" s="210" t="s">
        <v>146</v>
      </c>
      <c r="E307" s="211" t="s">
        <v>486</v>
      </c>
      <c r="F307" s="212" t="s">
        <v>487</v>
      </c>
      <c r="G307" s="213" t="s">
        <v>149</v>
      </c>
      <c r="H307" s="214">
        <v>12</v>
      </c>
      <c r="I307" s="215"/>
      <c r="J307" s="216">
        <f>ROUND(I307*H307,2)</f>
        <v>0</v>
      </c>
      <c r="K307" s="217"/>
      <c r="L307" s="43"/>
      <c r="M307" s="218" t="s">
        <v>1</v>
      </c>
      <c r="N307" s="219" t="s">
        <v>41</v>
      </c>
      <c r="O307" s="90"/>
      <c r="P307" s="220">
        <f>O307*H307</f>
        <v>0</v>
      </c>
      <c r="Q307" s="220">
        <v>0</v>
      </c>
      <c r="R307" s="220">
        <f>Q307*H307</f>
        <v>0</v>
      </c>
      <c r="S307" s="220">
        <v>0</v>
      </c>
      <c r="T307" s="22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2" t="s">
        <v>150</v>
      </c>
      <c r="AT307" s="222" t="s">
        <v>146</v>
      </c>
      <c r="AU307" s="222" t="s">
        <v>84</v>
      </c>
      <c r="AY307" s="16" t="s">
        <v>145</v>
      </c>
      <c r="BE307" s="223">
        <f>IF(N307="základní",J307,0)</f>
        <v>0</v>
      </c>
      <c r="BF307" s="223">
        <f>IF(N307="snížená",J307,0)</f>
        <v>0</v>
      </c>
      <c r="BG307" s="223">
        <f>IF(N307="zákl. přenesená",J307,0)</f>
        <v>0</v>
      </c>
      <c r="BH307" s="223">
        <f>IF(N307="sníž. přenesená",J307,0)</f>
        <v>0</v>
      </c>
      <c r="BI307" s="223">
        <f>IF(N307="nulová",J307,0)</f>
        <v>0</v>
      </c>
      <c r="BJ307" s="16" t="s">
        <v>84</v>
      </c>
      <c r="BK307" s="223">
        <f>ROUND(I307*H307,2)</f>
        <v>0</v>
      </c>
      <c r="BL307" s="16" t="s">
        <v>150</v>
      </c>
      <c r="BM307" s="222" t="s">
        <v>488</v>
      </c>
    </row>
    <row r="308" s="2" customFormat="1" ht="16.5" customHeight="1">
      <c r="A308" s="37"/>
      <c r="B308" s="38"/>
      <c r="C308" s="210" t="s">
        <v>341</v>
      </c>
      <c r="D308" s="210" t="s">
        <v>146</v>
      </c>
      <c r="E308" s="211" t="s">
        <v>489</v>
      </c>
      <c r="F308" s="212" t="s">
        <v>490</v>
      </c>
      <c r="G308" s="213" t="s">
        <v>149</v>
      </c>
      <c r="H308" s="214">
        <v>2</v>
      </c>
      <c r="I308" s="215"/>
      <c r="J308" s="216">
        <f>ROUND(I308*H308,2)</f>
        <v>0</v>
      </c>
      <c r="K308" s="217"/>
      <c r="L308" s="43"/>
      <c r="M308" s="218" t="s">
        <v>1</v>
      </c>
      <c r="N308" s="219" t="s">
        <v>41</v>
      </c>
      <c r="O308" s="90"/>
      <c r="P308" s="220">
        <f>O308*H308</f>
        <v>0</v>
      </c>
      <c r="Q308" s="220">
        <v>0</v>
      </c>
      <c r="R308" s="220">
        <f>Q308*H308</f>
        <v>0</v>
      </c>
      <c r="S308" s="220">
        <v>0</v>
      </c>
      <c r="T308" s="221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2" t="s">
        <v>150</v>
      </c>
      <c r="AT308" s="222" t="s">
        <v>146</v>
      </c>
      <c r="AU308" s="222" t="s">
        <v>84</v>
      </c>
      <c r="AY308" s="16" t="s">
        <v>145</v>
      </c>
      <c r="BE308" s="223">
        <f>IF(N308="základní",J308,0)</f>
        <v>0</v>
      </c>
      <c r="BF308" s="223">
        <f>IF(N308="snížená",J308,0)</f>
        <v>0</v>
      </c>
      <c r="BG308" s="223">
        <f>IF(N308="zákl. přenesená",J308,0)</f>
        <v>0</v>
      </c>
      <c r="BH308" s="223">
        <f>IF(N308="sníž. přenesená",J308,0)</f>
        <v>0</v>
      </c>
      <c r="BI308" s="223">
        <f>IF(N308="nulová",J308,0)</f>
        <v>0</v>
      </c>
      <c r="BJ308" s="16" t="s">
        <v>84</v>
      </c>
      <c r="BK308" s="223">
        <f>ROUND(I308*H308,2)</f>
        <v>0</v>
      </c>
      <c r="BL308" s="16" t="s">
        <v>150</v>
      </c>
      <c r="BM308" s="222" t="s">
        <v>491</v>
      </c>
    </row>
    <row r="309" s="2" customFormat="1" ht="16.5" customHeight="1">
      <c r="A309" s="37"/>
      <c r="B309" s="38"/>
      <c r="C309" s="210" t="s">
        <v>492</v>
      </c>
      <c r="D309" s="210" t="s">
        <v>146</v>
      </c>
      <c r="E309" s="211" t="s">
        <v>493</v>
      </c>
      <c r="F309" s="212" t="s">
        <v>494</v>
      </c>
      <c r="G309" s="213" t="s">
        <v>182</v>
      </c>
      <c r="H309" s="214">
        <v>2</v>
      </c>
      <c r="I309" s="215"/>
      <c r="J309" s="216">
        <f>ROUND(I309*H309,2)</f>
        <v>0</v>
      </c>
      <c r="K309" s="217"/>
      <c r="L309" s="43"/>
      <c r="M309" s="218" t="s">
        <v>1</v>
      </c>
      <c r="N309" s="219" t="s">
        <v>41</v>
      </c>
      <c r="O309" s="90"/>
      <c r="P309" s="220">
        <f>O309*H309</f>
        <v>0</v>
      </c>
      <c r="Q309" s="220">
        <v>0</v>
      </c>
      <c r="R309" s="220">
        <f>Q309*H309</f>
        <v>0</v>
      </c>
      <c r="S309" s="220">
        <v>0</v>
      </c>
      <c r="T309" s="221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2" t="s">
        <v>150</v>
      </c>
      <c r="AT309" s="222" t="s">
        <v>146</v>
      </c>
      <c r="AU309" s="222" t="s">
        <v>84</v>
      </c>
      <c r="AY309" s="16" t="s">
        <v>145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16" t="s">
        <v>84</v>
      </c>
      <c r="BK309" s="223">
        <f>ROUND(I309*H309,2)</f>
        <v>0</v>
      </c>
      <c r="BL309" s="16" t="s">
        <v>150</v>
      </c>
      <c r="BM309" s="222" t="s">
        <v>495</v>
      </c>
    </row>
    <row r="310" s="2" customFormat="1" ht="16.5" customHeight="1">
      <c r="A310" s="37"/>
      <c r="B310" s="38"/>
      <c r="C310" s="210" t="s">
        <v>344</v>
      </c>
      <c r="D310" s="210" t="s">
        <v>146</v>
      </c>
      <c r="E310" s="211" t="s">
        <v>496</v>
      </c>
      <c r="F310" s="212" t="s">
        <v>497</v>
      </c>
      <c r="G310" s="213" t="s">
        <v>182</v>
      </c>
      <c r="H310" s="214">
        <v>3</v>
      </c>
      <c r="I310" s="215"/>
      <c r="J310" s="216">
        <f>ROUND(I310*H310,2)</f>
        <v>0</v>
      </c>
      <c r="K310" s="217"/>
      <c r="L310" s="43"/>
      <c r="M310" s="218" t="s">
        <v>1</v>
      </c>
      <c r="N310" s="219" t="s">
        <v>41</v>
      </c>
      <c r="O310" s="90"/>
      <c r="P310" s="220">
        <f>O310*H310</f>
        <v>0</v>
      </c>
      <c r="Q310" s="220">
        <v>0</v>
      </c>
      <c r="R310" s="220">
        <f>Q310*H310</f>
        <v>0</v>
      </c>
      <c r="S310" s="220">
        <v>0</v>
      </c>
      <c r="T310" s="221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2" t="s">
        <v>150</v>
      </c>
      <c r="AT310" s="222" t="s">
        <v>146</v>
      </c>
      <c r="AU310" s="222" t="s">
        <v>84</v>
      </c>
      <c r="AY310" s="16" t="s">
        <v>145</v>
      </c>
      <c r="BE310" s="223">
        <f>IF(N310="základní",J310,0)</f>
        <v>0</v>
      </c>
      <c r="BF310" s="223">
        <f>IF(N310="snížená",J310,0)</f>
        <v>0</v>
      </c>
      <c r="BG310" s="223">
        <f>IF(N310="zákl. přenesená",J310,0)</f>
        <v>0</v>
      </c>
      <c r="BH310" s="223">
        <f>IF(N310="sníž. přenesená",J310,0)</f>
        <v>0</v>
      </c>
      <c r="BI310" s="223">
        <f>IF(N310="nulová",J310,0)</f>
        <v>0</v>
      </c>
      <c r="BJ310" s="16" t="s">
        <v>84</v>
      </c>
      <c r="BK310" s="223">
        <f>ROUND(I310*H310,2)</f>
        <v>0</v>
      </c>
      <c r="BL310" s="16" t="s">
        <v>150</v>
      </c>
      <c r="BM310" s="222" t="s">
        <v>498</v>
      </c>
    </row>
    <row r="311" s="2" customFormat="1" ht="16.5" customHeight="1">
      <c r="A311" s="37"/>
      <c r="B311" s="38"/>
      <c r="C311" s="210" t="s">
        <v>499</v>
      </c>
      <c r="D311" s="210" t="s">
        <v>146</v>
      </c>
      <c r="E311" s="211" t="s">
        <v>500</v>
      </c>
      <c r="F311" s="212" t="s">
        <v>501</v>
      </c>
      <c r="G311" s="213" t="s">
        <v>182</v>
      </c>
      <c r="H311" s="214">
        <v>31</v>
      </c>
      <c r="I311" s="215"/>
      <c r="J311" s="216">
        <f>ROUND(I311*H311,2)</f>
        <v>0</v>
      </c>
      <c r="K311" s="217"/>
      <c r="L311" s="43"/>
      <c r="M311" s="218" t="s">
        <v>1</v>
      </c>
      <c r="N311" s="219" t="s">
        <v>41</v>
      </c>
      <c r="O311" s="90"/>
      <c r="P311" s="220">
        <f>O311*H311</f>
        <v>0</v>
      </c>
      <c r="Q311" s="220">
        <v>0</v>
      </c>
      <c r="R311" s="220">
        <f>Q311*H311</f>
        <v>0</v>
      </c>
      <c r="S311" s="220">
        <v>0</v>
      </c>
      <c r="T311" s="22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2" t="s">
        <v>150</v>
      </c>
      <c r="AT311" s="222" t="s">
        <v>146</v>
      </c>
      <c r="AU311" s="222" t="s">
        <v>84</v>
      </c>
      <c r="AY311" s="16" t="s">
        <v>145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16" t="s">
        <v>84</v>
      </c>
      <c r="BK311" s="223">
        <f>ROUND(I311*H311,2)</f>
        <v>0</v>
      </c>
      <c r="BL311" s="16" t="s">
        <v>150</v>
      </c>
      <c r="BM311" s="222" t="s">
        <v>502</v>
      </c>
    </row>
    <row r="312" s="2" customFormat="1" ht="16.5" customHeight="1">
      <c r="A312" s="37"/>
      <c r="B312" s="38"/>
      <c r="C312" s="210" t="s">
        <v>349</v>
      </c>
      <c r="D312" s="210" t="s">
        <v>146</v>
      </c>
      <c r="E312" s="211" t="s">
        <v>503</v>
      </c>
      <c r="F312" s="212" t="s">
        <v>504</v>
      </c>
      <c r="G312" s="213" t="s">
        <v>182</v>
      </c>
      <c r="H312" s="214">
        <v>14</v>
      </c>
      <c r="I312" s="215"/>
      <c r="J312" s="216">
        <f>ROUND(I312*H312,2)</f>
        <v>0</v>
      </c>
      <c r="K312" s="217"/>
      <c r="L312" s="43"/>
      <c r="M312" s="218" t="s">
        <v>1</v>
      </c>
      <c r="N312" s="219" t="s">
        <v>41</v>
      </c>
      <c r="O312" s="90"/>
      <c r="P312" s="220">
        <f>O312*H312</f>
        <v>0</v>
      </c>
      <c r="Q312" s="220">
        <v>0</v>
      </c>
      <c r="R312" s="220">
        <f>Q312*H312</f>
        <v>0</v>
      </c>
      <c r="S312" s="220">
        <v>0</v>
      </c>
      <c r="T312" s="22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2" t="s">
        <v>150</v>
      </c>
      <c r="AT312" s="222" t="s">
        <v>146</v>
      </c>
      <c r="AU312" s="222" t="s">
        <v>84</v>
      </c>
      <c r="AY312" s="16" t="s">
        <v>145</v>
      </c>
      <c r="BE312" s="223">
        <f>IF(N312="základní",J312,0)</f>
        <v>0</v>
      </c>
      <c r="BF312" s="223">
        <f>IF(N312="snížená",J312,0)</f>
        <v>0</v>
      </c>
      <c r="BG312" s="223">
        <f>IF(N312="zákl. přenesená",J312,0)</f>
        <v>0</v>
      </c>
      <c r="BH312" s="223">
        <f>IF(N312="sníž. přenesená",J312,0)</f>
        <v>0</v>
      </c>
      <c r="BI312" s="223">
        <f>IF(N312="nulová",J312,0)</f>
        <v>0</v>
      </c>
      <c r="BJ312" s="16" t="s">
        <v>84</v>
      </c>
      <c r="BK312" s="223">
        <f>ROUND(I312*H312,2)</f>
        <v>0</v>
      </c>
      <c r="BL312" s="16" t="s">
        <v>150</v>
      </c>
      <c r="BM312" s="222" t="s">
        <v>505</v>
      </c>
    </row>
    <row r="313" s="2" customFormat="1" ht="16.5" customHeight="1">
      <c r="A313" s="37"/>
      <c r="B313" s="38"/>
      <c r="C313" s="210" t="s">
        <v>506</v>
      </c>
      <c r="D313" s="210" t="s">
        <v>146</v>
      </c>
      <c r="E313" s="211" t="s">
        <v>507</v>
      </c>
      <c r="F313" s="212" t="s">
        <v>508</v>
      </c>
      <c r="G313" s="213" t="s">
        <v>265</v>
      </c>
      <c r="H313" s="214">
        <v>1</v>
      </c>
      <c r="I313" s="215"/>
      <c r="J313" s="216">
        <f>ROUND(I313*H313,2)</f>
        <v>0</v>
      </c>
      <c r="K313" s="217"/>
      <c r="L313" s="43"/>
      <c r="M313" s="218" t="s">
        <v>1</v>
      </c>
      <c r="N313" s="219" t="s">
        <v>41</v>
      </c>
      <c r="O313" s="90"/>
      <c r="P313" s="220">
        <f>O313*H313</f>
        <v>0</v>
      </c>
      <c r="Q313" s="220">
        <v>0</v>
      </c>
      <c r="R313" s="220">
        <f>Q313*H313</f>
        <v>0</v>
      </c>
      <c r="S313" s="220">
        <v>0</v>
      </c>
      <c r="T313" s="221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22" t="s">
        <v>150</v>
      </c>
      <c r="AT313" s="222" t="s">
        <v>146</v>
      </c>
      <c r="AU313" s="222" t="s">
        <v>84</v>
      </c>
      <c r="AY313" s="16" t="s">
        <v>145</v>
      </c>
      <c r="BE313" s="223">
        <f>IF(N313="základní",J313,0)</f>
        <v>0</v>
      </c>
      <c r="BF313" s="223">
        <f>IF(N313="snížená",J313,0)</f>
        <v>0</v>
      </c>
      <c r="BG313" s="223">
        <f>IF(N313="zákl. přenesená",J313,0)</f>
        <v>0</v>
      </c>
      <c r="BH313" s="223">
        <f>IF(N313="sníž. přenesená",J313,0)</f>
        <v>0</v>
      </c>
      <c r="BI313" s="223">
        <f>IF(N313="nulová",J313,0)</f>
        <v>0</v>
      </c>
      <c r="BJ313" s="16" t="s">
        <v>84</v>
      </c>
      <c r="BK313" s="223">
        <f>ROUND(I313*H313,2)</f>
        <v>0</v>
      </c>
      <c r="BL313" s="16" t="s">
        <v>150</v>
      </c>
      <c r="BM313" s="222" t="s">
        <v>509</v>
      </c>
    </row>
    <row r="314" s="2" customFormat="1" ht="24.15" customHeight="1">
      <c r="A314" s="37"/>
      <c r="B314" s="38"/>
      <c r="C314" s="210" t="s">
        <v>355</v>
      </c>
      <c r="D314" s="210" t="s">
        <v>146</v>
      </c>
      <c r="E314" s="211" t="s">
        <v>510</v>
      </c>
      <c r="F314" s="212" t="s">
        <v>511</v>
      </c>
      <c r="G314" s="213" t="s">
        <v>265</v>
      </c>
      <c r="H314" s="214">
        <v>1</v>
      </c>
      <c r="I314" s="215"/>
      <c r="J314" s="216">
        <f>ROUND(I314*H314,2)</f>
        <v>0</v>
      </c>
      <c r="K314" s="217"/>
      <c r="L314" s="43"/>
      <c r="M314" s="218" t="s">
        <v>1</v>
      </c>
      <c r="N314" s="219" t="s">
        <v>41</v>
      </c>
      <c r="O314" s="90"/>
      <c r="P314" s="220">
        <f>O314*H314</f>
        <v>0</v>
      </c>
      <c r="Q314" s="220">
        <v>0</v>
      </c>
      <c r="R314" s="220">
        <f>Q314*H314</f>
        <v>0</v>
      </c>
      <c r="S314" s="220">
        <v>0</v>
      </c>
      <c r="T314" s="22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2" t="s">
        <v>150</v>
      </c>
      <c r="AT314" s="222" t="s">
        <v>146</v>
      </c>
      <c r="AU314" s="222" t="s">
        <v>84</v>
      </c>
      <c r="AY314" s="16" t="s">
        <v>145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16" t="s">
        <v>84</v>
      </c>
      <c r="BK314" s="223">
        <f>ROUND(I314*H314,2)</f>
        <v>0</v>
      </c>
      <c r="BL314" s="16" t="s">
        <v>150</v>
      </c>
      <c r="BM314" s="222" t="s">
        <v>512</v>
      </c>
    </row>
    <row r="315" s="2" customFormat="1" ht="16.5" customHeight="1">
      <c r="A315" s="37"/>
      <c r="B315" s="38"/>
      <c r="C315" s="210" t="s">
        <v>513</v>
      </c>
      <c r="D315" s="210" t="s">
        <v>146</v>
      </c>
      <c r="E315" s="211" t="s">
        <v>514</v>
      </c>
      <c r="F315" s="212" t="s">
        <v>515</v>
      </c>
      <c r="G315" s="213" t="s">
        <v>149</v>
      </c>
      <c r="H315" s="214">
        <v>1</v>
      </c>
      <c r="I315" s="215"/>
      <c r="J315" s="216">
        <f>ROUND(I315*H315,2)</f>
        <v>0</v>
      </c>
      <c r="K315" s="217"/>
      <c r="L315" s="43"/>
      <c r="M315" s="218" t="s">
        <v>1</v>
      </c>
      <c r="N315" s="219" t="s">
        <v>41</v>
      </c>
      <c r="O315" s="90"/>
      <c r="P315" s="220">
        <f>O315*H315</f>
        <v>0</v>
      </c>
      <c r="Q315" s="220">
        <v>0</v>
      </c>
      <c r="R315" s="220">
        <f>Q315*H315</f>
        <v>0</v>
      </c>
      <c r="S315" s="220">
        <v>0</v>
      </c>
      <c r="T315" s="221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2" t="s">
        <v>150</v>
      </c>
      <c r="AT315" s="222" t="s">
        <v>146</v>
      </c>
      <c r="AU315" s="222" t="s">
        <v>84</v>
      </c>
      <c r="AY315" s="16" t="s">
        <v>145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16" t="s">
        <v>84</v>
      </c>
      <c r="BK315" s="223">
        <f>ROUND(I315*H315,2)</f>
        <v>0</v>
      </c>
      <c r="BL315" s="16" t="s">
        <v>150</v>
      </c>
      <c r="BM315" s="222" t="s">
        <v>516</v>
      </c>
    </row>
    <row r="316" s="2" customFormat="1" ht="16.5" customHeight="1">
      <c r="A316" s="37"/>
      <c r="B316" s="38"/>
      <c r="C316" s="210" t="s">
        <v>362</v>
      </c>
      <c r="D316" s="210" t="s">
        <v>146</v>
      </c>
      <c r="E316" s="211" t="s">
        <v>517</v>
      </c>
      <c r="F316" s="212" t="s">
        <v>518</v>
      </c>
      <c r="G316" s="213" t="s">
        <v>182</v>
      </c>
      <c r="H316" s="214">
        <v>16</v>
      </c>
      <c r="I316" s="215"/>
      <c r="J316" s="216">
        <f>ROUND(I316*H316,2)</f>
        <v>0</v>
      </c>
      <c r="K316" s="217"/>
      <c r="L316" s="43"/>
      <c r="M316" s="218" t="s">
        <v>1</v>
      </c>
      <c r="N316" s="219" t="s">
        <v>41</v>
      </c>
      <c r="O316" s="90"/>
      <c r="P316" s="220">
        <f>O316*H316</f>
        <v>0</v>
      </c>
      <c r="Q316" s="220">
        <v>0</v>
      </c>
      <c r="R316" s="220">
        <f>Q316*H316</f>
        <v>0</v>
      </c>
      <c r="S316" s="220">
        <v>0</v>
      </c>
      <c r="T316" s="221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2" t="s">
        <v>150</v>
      </c>
      <c r="AT316" s="222" t="s">
        <v>146</v>
      </c>
      <c r="AU316" s="222" t="s">
        <v>84</v>
      </c>
      <c r="AY316" s="16" t="s">
        <v>145</v>
      </c>
      <c r="BE316" s="223">
        <f>IF(N316="základní",J316,0)</f>
        <v>0</v>
      </c>
      <c r="BF316" s="223">
        <f>IF(N316="snížená",J316,0)</f>
        <v>0</v>
      </c>
      <c r="BG316" s="223">
        <f>IF(N316="zákl. přenesená",J316,0)</f>
        <v>0</v>
      </c>
      <c r="BH316" s="223">
        <f>IF(N316="sníž. přenesená",J316,0)</f>
        <v>0</v>
      </c>
      <c r="BI316" s="223">
        <f>IF(N316="nulová",J316,0)</f>
        <v>0</v>
      </c>
      <c r="BJ316" s="16" t="s">
        <v>84</v>
      </c>
      <c r="BK316" s="223">
        <f>ROUND(I316*H316,2)</f>
        <v>0</v>
      </c>
      <c r="BL316" s="16" t="s">
        <v>150</v>
      </c>
      <c r="BM316" s="222" t="s">
        <v>519</v>
      </c>
    </row>
    <row r="317" s="2" customFormat="1" ht="16.5" customHeight="1">
      <c r="A317" s="37"/>
      <c r="B317" s="38"/>
      <c r="C317" s="210" t="s">
        <v>520</v>
      </c>
      <c r="D317" s="210" t="s">
        <v>146</v>
      </c>
      <c r="E317" s="211" t="s">
        <v>521</v>
      </c>
      <c r="F317" s="212" t="s">
        <v>522</v>
      </c>
      <c r="G317" s="213" t="s">
        <v>182</v>
      </c>
      <c r="H317" s="214">
        <v>85</v>
      </c>
      <c r="I317" s="215"/>
      <c r="J317" s="216">
        <f>ROUND(I317*H317,2)</f>
        <v>0</v>
      </c>
      <c r="K317" s="217"/>
      <c r="L317" s="43"/>
      <c r="M317" s="218" t="s">
        <v>1</v>
      </c>
      <c r="N317" s="219" t="s">
        <v>41</v>
      </c>
      <c r="O317" s="90"/>
      <c r="P317" s="220">
        <f>O317*H317</f>
        <v>0</v>
      </c>
      <c r="Q317" s="220">
        <v>0</v>
      </c>
      <c r="R317" s="220">
        <f>Q317*H317</f>
        <v>0</v>
      </c>
      <c r="S317" s="220">
        <v>0</v>
      </c>
      <c r="T317" s="221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2" t="s">
        <v>150</v>
      </c>
      <c r="AT317" s="222" t="s">
        <v>146</v>
      </c>
      <c r="AU317" s="222" t="s">
        <v>84</v>
      </c>
      <c r="AY317" s="16" t="s">
        <v>145</v>
      </c>
      <c r="BE317" s="223">
        <f>IF(N317="základní",J317,0)</f>
        <v>0</v>
      </c>
      <c r="BF317" s="223">
        <f>IF(N317="snížená",J317,0)</f>
        <v>0</v>
      </c>
      <c r="BG317" s="223">
        <f>IF(N317="zákl. přenesená",J317,0)</f>
        <v>0</v>
      </c>
      <c r="BH317" s="223">
        <f>IF(N317="sníž. přenesená",J317,0)</f>
        <v>0</v>
      </c>
      <c r="BI317" s="223">
        <f>IF(N317="nulová",J317,0)</f>
        <v>0</v>
      </c>
      <c r="BJ317" s="16" t="s">
        <v>84</v>
      </c>
      <c r="BK317" s="223">
        <f>ROUND(I317*H317,2)</f>
        <v>0</v>
      </c>
      <c r="BL317" s="16" t="s">
        <v>150</v>
      </c>
      <c r="BM317" s="222" t="s">
        <v>523</v>
      </c>
    </row>
    <row r="318" s="2" customFormat="1" ht="16.5" customHeight="1">
      <c r="A318" s="37"/>
      <c r="B318" s="38"/>
      <c r="C318" s="210" t="s">
        <v>365</v>
      </c>
      <c r="D318" s="210" t="s">
        <v>146</v>
      </c>
      <c r="E318" s="211" t="s">
        <v>524</v>
      </c>
      <c r="F318" s="212" t="s">
        <v>525</v>
      </c>
      <c r="G318" s="213" t="s">
        <v>182</v>
      </c>
      <c r="H318" s="214">
        <v>830</v>
      </c>
      <c r="I318" s="215"/>
      <c r="J318" s="216">
        <f>ROUND(I318*H318,2)</f>
        <v>0</v>
      </c>
      <c r="K318" s="217"/>
      <c r="L318" s="43"/>
      <c r="M318" s="218" t="s">
        <v>1</v>
      </c>
      <c r="N318" s="219" t="s">
        <v>41</v>
      </c>
      <c r="O318" s="90"/>
      <c r="P318" s="220">
        <f>O318*H318</f>
        <v>0</v>
      </c>
      <c r="Q318" s="220">
        <v>0</v>
      </c>
      <c r="R318" s="220">
        <f>Q318*H318</f>
        <v>0</v>
      </c>
      <c r="S318" s="220">
        <v>0</v>
      </c>
      <c r="T318" s="221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2" t="s">
        <v>150</v>
      </c>
      <c r="AT318" s="222" t="s">
        <v>146</v>
      </c>
      <c r="AU318" s="222" t="s">
        <v>84</v>
      </c>
      <c r="AY318" s="16" t="s">
        <v>145</v>
      </c>
      <c r="BE318" s="223">
        <f>IF(N318="základní",J318,0)</f>
        <v>0</v>
      </c>
      <c r="BF318" s="223">
        <f>IF(N318="snížená",J318,0)</f>
        <v>0</v>
      </c>
      <c r="BG318" s="223">
        <f>IF(N318="zákl. přenesená",J318,0)</f>
        <v>0</v>
      </c>
      <c r="BH318" s="223">
        <f>IF(N318="sníž. přenesená",J318,0)</f>
        <v>0</v>
      </c>
      <c r="BI318" s="223">
        <f>IF(N318="nulová",J318,0)</f>
        <v>0</v>
      </c>
      <c r="BJ318" s="16" t="s">
        <v>84</v>
      </c>
      <c r="BK318" s="223">
        <f>ROUND(I318*H318,2)</f>
        <v>0</v>
      </c>
      <c r="BL318" s="16" t="s">
        <v>150</v>
      </c>
      <c r="BM318" s="222" t="s">
        <v>526</v>
      </c>
    </row>
    <row r="319" s="2" customFormat="1" ht="16.5" customHeight="1">
      <c r="A319" s="37"/>
      <c r="B319" s="38"/>
      <c r="C319" s="210" t="s">
        <v>527</v>
      </c>
      <c r="D319" s="210" t="s">
        <v>146</v>
      </c>
      <c r="E319" s="211" t="s">
        <v>528</v>
      </c>
      <c r="F319" s="212" t="s">
        <v>529</v>
      </c>
      <c r="G319" s="213" t="s">
        <v>182</v>
      </c>
      <c r="H319" s="214">
        <v>615</v>
      </c>
      <c r="I319" s="215"/>
      <c r="J319" s="216">
        <f>ROUND(I319*H319,2)</f>
        <v>0</v>
      </c>
      <c r="K319" s="217"/>
      <c r="L319" s="43"/>
      <c r="M319" s="218" t="s">
        <v>1</v>
      </c>
      <c r="N319" s="219" t="s">
        <v>41</v>
      </c>
      <c r="O319" s="90"/>
      <c r="P319" s="220">
        <f>O319*H319</f>
        <v>0</v>
      </c>
      <c r="Q319" s="220">
        <v>0</v>
      </c>
      <c r="R319" s="220">
        <f>Q319*H319</f>
        <v>0</v>
      </c>
      <c r="S319" s="220">
        <v>0</v>
      </c>
      <c r="T319" s="221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2" t="s">
        <v>150</v>
      </c>
      <c r="AT319" s="222" t="s">
        <v>146</v>
      </c>
      <c r="AU319" s="222" t="s">
        <v>84</v>
      </c>
      <c r="AY319" s="16" t="s">
        <v>145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16" t="s">
        <v>84</v>
      </c>
      <c r="BK319" s="223">
        <f>ROUND(I319*H319,2)</f>
        <v>0</v>
      </c>
      <c r="BL319" s="16" t="s">
        <v>150</v>
      </c>
      <c r="BM319" s="222" t="s">
        <v>530</v>
      </c>
    </row>
    <row r="320" s="2" customFormat="1" ht="16.5" customHeight="1">
      <c r="A320" s="37"/>
      <c r="B320" s="38"/>
      <c r="C320" s="210" t="s">
        <v>372</v>
      </c>
      <c r="D320" s="210" t="s">
        <v>146</v>
      </c>
      <c r="E320" s="211" t="s">
        <v>531</v>
      </c>
      <c r="F320" s="212" t="s">
        <v>532</v>
      </c>
      <c r="G320" s="213" t="s">
        <v>182</v>
      </c>
      <c r="H320" s="214">
        <v>5</v>
      </c>
      <c r="I320" s="215"/>
      <c r="J320" s="216">
        <f>ROUND(I320*H320,2)</f>
        <v>0</v>
      </c>
      <c r="K320" s="217"/>
      <c r="L320" s="43"/>
      <c r="M320" s="218" t="s">
        <v>1</v>
      </c>
      <c r="N320" s="219" t="s">
        <v>41</v>
      </c>
      <c r="O320" s="90"/>
      <c r="P320" s="220">
        <f>O320*H320</f>
        <v>0</v>
      </c>
      <c r="Q320" s="220">
        <v>0</v>
      </c>
      <c r="R320" s="220">
        <f>Q320*H320</f>
        <v>0</v>
      </c>
      <c r="S320" s="220">
        <v>0</v>
      </c>
      <c r="T320" s="221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22" t="s">
        <v>150</v>
      </c>
      <c r="AT320" s="222" t="s">
        <v>146</v>
      </c>
      <c r="AU320" s="222" t="s">
        <v>84</v>
      </c>
      <c r="AY320" s="16" t="s">
        <v>145</v>
      </c>
      <c r="BE320" s="223">
        <f>IF(N320="základní",J320,0)</f>
        <v>0</v>
      </c>
      <c r="BF320" s="223">
        <f>IF(N320="snížená",J320,0)</f>
        <v>0</v>
      </c>
      <c r="BG320" s="223">
        <f>IF(N320="zákl. přenesená",J320,0)</f>
        <v>0</v>
      </c>
      <c r="BH320" s="223">
        <f>IF(N320="sníž. přenesená",J320,0)</f>
        <v>0</v>
      </c>
      <c r="BI320" s="223">
        <f>IF(N320="nulová",J320,0)</f>
        <v>0</v>
      </c>
      <c r="BJ320" s="16" t="s">
        <v>84</v>
      </c>
      <c r="BK320" s="223">
        <f>ROUND(I320*H320,2)</f>
        <v>0</v>
      </c>
      <c r="BL320" s="16" t="s">
        <v>150</v>
      </c>
      <c r="BM320" s="222" t="s">
        <v>533</v>
      </c>
    </row>
    <row r="321" s="2" customFormat="1" ht="16.5" customHeight="1">
      <c r="A321" s="37"/>
      <c r="B321" s="38"/>
      <c r="C321" s="210" t="s">
        <v>534</v>
      </c>
      <c r="D321" s="210" t="s">
        <v>146</v>
      </c>
      <c r="E321" s="211" t="s">
        <v>535</v>
      </c>
      <c r="F321" s="212" t="s">
        <v>536</v>
      </c>
      <c r="G321" s="213" t="s">
        <v>182</v>
      </c>
      <c r="H321" s="214">
        <v>675</v>
      </c>
      <c r="I321" s="215"/>
      <c r="J321" s="216">
        <f>ROUND(I321*H321,2)</f>
        <v>0</v>
      </c>
      <c r="K321" s="217"/>
      <c r="L321" s="43"/>
      <c r="M321" s="218" t="s">
        <v>1</v>
      </c>
      <c r="N321" s="219" t="s">
        <v>41</v>
      </c>
      <c r="O321" s="90"/>
      <c r="P321" s="220">
        <f>O321*H321</f>
        <v>0</v>
      </c>
      <c r="Q321" s="220">
        <v>0</v>
      </c>
      <c r="R321" s="220">
        <f>Q321*H321</f>
        <v>0</v>
      </c>
      <c r="S321" s="220">
        <v>0</v>
      </c>
      <c r="T321" s="221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2" t="s">
        <v>150</v>
      </c>
      <c r="AT321" s="222" t="s">
        <v>146</v>
      </c>
      <c r="AU321" s="222" t="s">
        <v>84</v>
      </c>
      <c r="AY321" s="16" t="s">
        <v>145</v>
      </c>
      <c r="BE321" s="223">
        <f>IF(N321="základní",J321,0)</f>
        <v>0</v>
      </c>
      <c r="BF321" s="223">
        <f>IF(N321="snížená",J321,0)</f>
        <v>0</v>
      </c>
      <c r="BG321" s="223">
        <f>IF(N321="zákl. přenesená",J321,0)</f>
        <v>0</v>
      </c>
      <c r="BH321" s="223">
        <f>IF(N321="sníž. přenesená",J321,0)</f>
        <v>0</v>
      </c>
      <c r="BI321" s="223">
        <f>IF(N321="nulová",J321,0)</f>
        <v>0</v>
      </c>
      <c r="BJ321" s="16" t="s">
        <v>84</v>
      </c>
      <c r="BK321" s="223">
        <f>ROUND(I321*H321,2)</f>
        <v>0</v>
      </c>
      <c r="BL321" s="16" t="s">
        <v>150</v>
      </c>
      <c r="BM321" s="222" t="s">
        <v>537</v>
      </c>
    </row>
    <row r="322" s="2" customFormat="1" ht="16.5" customHeight="1">
      <c r="A322" s="37"/>
      <c r="B322" s="38"/>
      <c r="C322" s="210" t="s">
        <v>376</v>
      </c>
      <c r="D322" s="210" t="s">
        <v>146</v>
      </c>
      <c r="E322" s="211" t="s">
        <v>538</v>
      </c>
      <c r="F322" s="212" t="s">
        <v>539</v>
      </c>
      <c r="G322" s="213" t="s">
        <v>182</v>
      </c>
      <c r="H322" s="214">
        <v>80</v>
      </c>
      <c r="I322" s="215"/>
      <c r="J322" s="216">
        <f>ROUND(I322*H322,2)</f>
        <v>0</v>
      </c>
      <c r="K322" s="217"/>
      <c r="L322" s="43"/>
      <c r="M322" s="218" t="s">
        <v>1</v>
      </c>
      <c r="N322" s="219" t="s">
        <v>41</v>
      </c>
      <c r="O322" s="90"/>
      <c r="P322" s="220">
        <f>O322*H322</f>
        <v>0</v>
      </c>
      <c r="Q322" s="220">
        <v>0</v>
      </c>
      <c r="R322" s="220">
        <f>Q322*H322</f>
        <v>0</v>
      </c>
      <c r="S322" s="220">
        <v>0</v>
      </c>
      <c r="T322" s="221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22" t="s">
        <v>150</v>
      </c>
      <c r="AT322" s="222" t="s">
        <v>146</v>
      </c>
      <c r="AU322" s="222" t="s">
        <v>84</v>
      </c>
      <c r="AY322" s="16" t="s">
        <v>145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16" t="s">
        <v>84</v>
      </c>
      <c r="BK322" s="223">
        <f>ROUND(I322*H322,2)</f>
        <v>0</v>
      </c>
      <c r="BL322" s="16" t="s">
        <v>150</v>
      </c>
      <c r="BM322" s="222" t="s">
        <v>540</v>
      </c>
    </row>
    <row r="323" s="2" customFormat="1" ht="16.5" customHeight="1">
      <c r="A323" s="37"/>
      <c r="B323" s="38"/>
      <c r="C323" s="210" t="s">
        <v>541</v>
      </c>
      <c r="D323" s="210" t="s">
        <v>146</v>
      </c>
      <c r="E323" s="211" t="s">
        <v>542</v>
      </c>
      <c r="F323" s="212" t="s">
        <v>543</v>
      </c>
      <c r="G323" s="213" t="s">
        <v>182</v>
      </c>
      <c r="H323" s="214">
        <v>70</v>
      </c>
      <c r="I323" s="215"/>
      <c r="J323" s="216">
        <f>ROUND(I323*H323,2)</f>
        <v>0</v>
      </c>
      <c r="K323" s="217"/>
      <c r="L323" s="43"/>
      <c r="M323" s="218" t="s">
        <v>1</v>
      </c>
      <c r="N323" s="219" t="s">
        <v>41</v>
      </c>
      <c r="O323" s="90"/>
      <c r="P323" s="220">
        <f>O323*H323</f>
        <v>0</v>
      </c>
      <c r="Q323" s="220">
        <v>0</v>
      </c>
      <c r="R323" s="220">
        <f>Q323*H323</f>
        <v>0</v>
      </c>
      <c r="S323" s="220">
        <v>0</v>
      </c>
      <c r="T323" s="221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22" t="s">
        <v>150</v>
      </c>
      <c r="AT323" s="222" t="s">
        <v>146</v>
      </c>
      <c r="AU323" s="222" t="s">
        <v>84</v>
      </c>
      <c r="AY323" s="16" t="s">
        <v>145</v>
      </c>
      <c r="BE323" s="223">
        <f>IF(N323="základní",J323,0)</f>
        <v>0</v>
      </c>
      <c r="BF323" s="223">
        <f>IF(N323="snížená",J323,0)</f>
        <v>0</v>
      </c>
      <c r="BG323" s="223">
        <f>IF(N323="zákl. přenesená",J323,0)</f>
        <v>0</v>
      </c>
      <c r="BH323" s="223">
        <f>IF(N323="sníž. přenesená",J323,0)</f>
        <v>0</v>
      </c>
      <c r="BI323" s="223">
        <f>IF(N323="nulová",J323,0)</f>
        <v>0</v>
      </c>
      <c r="BJ323" s="16" t="s">
        <v>84</v>
      </c>
      <c r="BK323" s="223">
        <f>ROUND(I323*H323,2)</f>
        <v>0</v>
      </c>
      <c r="BL323" s="16" t="s">
        <v>150</v>
      </c>
      <c r="BM323" s="222" t="s">
        <v>544</v>
      </c>
    </row>
    <row r="324" s="2" customFormat="1" ht="16.5" customHeight="1">
      <c r="A324" s="37"/>
      <c r="B324" s="38"/>
      <c r="C324" s="210" t="s">
        <v>379</v>
      </c>
      <c r="D324" s="210" t="s">
        <v>146</v>
      </c>
      <c r="E324" s="211" t="s">
        <v>545</v>
      </c>
      <c r="F324" s="212" t="s">
        <v>546</v>
      </c>
      <c r="G324" s="213" t="s">
        <v>182</v>
      </c>
      <c r="H324" s="214">
        <v>15</v>
      </c>
      <c r="I324" s="215"/>
      <c r="J324" s="216">
        <f>ROUND(I324*H324,2)</f>
        <v>0</v>
      </c>
      <c r="K324" s="217"/>
      <c r="L324" s="43"/>
      <c r="M324" s="218" t="s">
        <v>1</v>
      </c>
      <c r="N324" s="219" t="s">
        <v>41</v>
      </c>
      <c r="O324" s="90"/>
      <c r="P324" s="220">
        <f>O324*H324</f>
        <v>0</v>
      </c>
      <c r="Q324" s="220">
        <v>0</v>
      </c>
      <c r="R324" s="220">
        <f>Q324*H324</f>
        <v>0</v>
      </c>
      <c r="S324" s="220">
        <v>0</v>
      </c>
      <c r="T324" s="221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22" t="s">
        <v>150</v>
      </c>
      <c r="AT324" s="222" t="s">
        <v>146</v>
      </c>
      <c r="AU324" s="222" t="s">
        <v>84</v>
      </c>
      <c r="AY324" s="16" t="s">
        <v>145</v>
      </c>
      <c r="BE324" s="223">
        <f>IF(N324="základní",J324,0)</f>
        <v>0</v>
      </c>
      <c r="BF324" s="223">
        <f>IF(N324="snížená",J324,0)</f>
        <v>0</v>
      </c>
      <c r="BG324" s="223">
        <f>IF(N324="zákl. přenesená",J324,0)</f>
        <v>0</v>
      </c>
      <c r="BH324" s="223">
        <f>IF(N324="sníž. přenesená",J324,0)</f>
        <v>0</v>
      </c>
      <c r="BI324" s="223">
        <f>IF(N324="nulová",J324,0)</f>
        <v>0</v>
      </c>
      <c r="BJ324" s="16" t="s">
        <v>84</v>
      </c>
      <c r="BK324" s="223">
        <f>ROUND(I324*H324,2)</f>
        <v>0</v>
      </c>
      <c r="BL324" s="16" t="s">
        <v>150</v>
      </c>
      <c r="BM324" s="222" t="s">
        <v>547</v>
      </c>
    </row>
    <row r="325" s="2" customFormat="1" ht="16.5" customHeight="1">
      <c r="A325" s="37"/>
      <c r="B325" s="38"/>
      <c r="C325" s="210" t="s">
        <v>548</v>
      </c>
      <c r="D325" s="210" t="s">
        <v>146</v>
      </c>
      <c r="E325" s="211" t="s">
        <v>549</v>
      </c>
      <c r="F325" s="212" t="s">
        <v>550</v>
      </c>
      <c r="G325" s="213" t="s">
        <v>182</v>
      </c>
      <c r="H325" s="214">
        <v>10</v>
      </c>
      <c r="I325" s="215"/>
      <c r="J325" s="216">
        <f>ROUND(I325*H325,2)</f>
        <v>0</v>
      </c>
      <c r="K325" s="217"/>
      <c r="L325" s="43"/>
      <c r="M325" s="218" t="s">
        <v>1</v>
      </c>
      <c r="N325" s="219" t="s">
        <v>41</v>
      </c>
      <c r="O325" s="90"/>
      <c r="P325" s="220">
        <f>O325*H325</f>
        <v>0</v>
      </c>
      <c r="Q325" s="220">
        <v>0</v>
      </c>
      <c r="R325" s="220">
        <f>Q325*H325</f>
        <v>0</v>
      </c>
      <c r="S325" s="220">
        <v>0</v>
      </c>
      <c r="T325" s="221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22" t="s">
        <v>150</v>
      </c>
      <c r="AT325" s="222" t="s">
        <v>146</v>
      </c>
      <c r="AU325" s="222" t="s">
        <v>84</v>
      </c>
      <c r="AY325" s="16" t="s">
        <v>145</v>
      </c>
      <c r="BE325" s="223">
        <f>IF(N325="základní",J325,0)</f>
        <v>0</v>
      </c>
      <c r="BF325" s="223">
        <f>IF(N325="snížená",J325,0)</f>
        <v>0</v>
      </c>
      <c r="BG325" s="223">
        <f>IF(N325="zákl. přenesená",J325,0)</f>
        <v>0</v>
      </c>
      <c r="BH325" s="223">
        <f>IF(N325="sníž. přenesená",J325,0)</f>
        <v>0</v>
      </c>
      <c r="BI325" s="223">
        <f>IF(N325="nulová",J325,0)</f>
        <v>0</v>
      </c>
      <c r="BJ325" s="16" t="s">
        <v>84</v>
      </c>
      <c r="BK325" s="223">
        <f>ROUND(I325*H325,2)</f>
        <v>0</v>
      </c>
      <c r="BL325" s="16" t="s">
        <v>150</v>
      </c>
      <c r="BM325" s="222" t="s">
        <v>551</v>
      </c>
    </row>
    <row r="326" s="2" customFormat="1" ht="16.5" customHeight="1">
      <c r="A326" s="37"/>
      <c r="B326" s="38"/>
      <c r="C326" s="210" t="s">
        <v>383</v>
      </c>
      <c r="D326" s="210" t="s">
        <v>146</v>
      </c>
      <c r="E326" s="211" t="s">
        <v>552</v>
      </c>
      <c r="F326" s="212" t="s">
        <v>553</v>
      </c>
      <c r="G326" s="213" t="s">
        <v>554</v>
      </c>
      <c r="H326" s="214">
        <v>40</v>
      </c>
      <c r="I326" s="215"/>
      <c r="J326" s="216">
        <f>ROUND(I326*H326,2)</f>
        <v>0</v>
      </c>
      <c r="K326" s="217"/>
      <c r="L326" s="43"/>
      <c r="M326" s="218" t="s">
        <v>1</v>
      </c>
      <c r="N326" s="219" t="s">
        <v>41</v>
      </c>
      <c r="O326" s="90"/>
      <c r="P326" s="220">
        <f>O326*H326</f>
        <v>0</v>
      </c>
      <c r="Q326" s="220">
        <v>0</v>
      </c>
      <c r="R326" s="220">
        <f>Q326*H326</f>
        <v>0</v>
      </c>
      <c r="S326" s="220">
        <v>0</v>
      </c>
      <c r="T326" s="221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22" t="s">
        <v>150</v>
      </c>
      <c r="AT326" s="222" t="s">
        <v>146</v>
      </c>
      <c r="AU326" s="222" t="s">
        <v>84</v>
      </c>
      <c r="AY326" s="16" t="s">
        <v>145</v>
      </c>
      <c r="BE326" s="223">
        <f>IF(N326="základní",J326,0)</f>
        <v>0</v>
      </c>
      <c r="BF326" s="223">
        <f>IF(N326="snížená",J326,0)</f>
        <v>0</v>
      </c>
      <c r="BG326" s="223">
        <f>IF(N326="zákl. přenesená",J326,0)</f>
        <v>0</v>
      </c>
      <c r="BH326" s="223">
        <f>IF(N326="sníž. přenesená",J326,0)</f>
        <v>0</v>
      </c>
      <c r="BI326" s="223">
        <f>IF(N326="nulová",J326,0)</f>
        <v>0</v>
      </c>
      <c r="BJ326" s="16" t="s">
        <v>84</v>
      </c>
      <c r="BK326" s="223">
        <f>ROUND(I326*H326,2)</f>
        <v>0</v>
      </c>
      <c r="BL326" s="16" t="s">
        <v>150</v>
      </c>
      <c r="BM326" s="222" t="s">
        <v>555</v>
      </c>
    </row>
    <row r="327" s="2" customFormat="1" ht="16.5" customHeight="1">
      <c r="A327" s="37"/>
      <c r="B327" s="38"/>
      <c r="C327" s="210" t="s">
        <v>556</v>
      </c>
      <c r="D327" s="210" t="s">
        <v>146</v>
      </c>
      <c r="E327" s="211" t="s">
        <v>557</v>
      </c>
      <c r="F327" s="212" t="s">
        <v>558</v>
      </c>
      <c r="G327" s="213" t="s">
        <v>554</v>
      </c>
      <c r="H327" s="214">
        <v>8</v>
      </c>
      <c r="I327" s="215"/>
      <c r="J327" s="216">
        <f>ROUND(I327*H327,2)</f>
        <v>0</v>
      </c>
      <c r="K327" s="217"/>
      <c r="L327" s="43"/>
      <c r="M327" s="218" t="s">
        <v>1</v>
      </c>
      <c r="N327" s="219" t="s">
        <v>41</v>
      </c>
      <c r="O327" s="90"/>
      <c r="P327" s="220">
        <f>O327*H327</f>
        <v>0</v>
      </c>
      <c r="Q327" s="220">
        <v>0</v>
      </c>
      <c r="R327" s="220">
        <f>Q327*H327</f>
        <v>0</v>
      </c>
      <c r="S327" s="220">
        <v>0</v>
      </c>
      <c r="T327" s="221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2" t="s">
        <v>150</v>
      </c>
      <c r="AT327" s="222" t="s">
        <v>146</v>
      </c>
      <c r="AU327" s="222" t="s">
        <v>84</v>
      </c>
      <c r="AY327" s="16" t="s">
        <v>145</v>
      </c>
      <c r="BE327" s="223">
        <f>IF(N327="základní",J327,0)</f>
        <v>0</v>
      </c>
      <c r="BF327" s="223">
        <f>IF(N327="snížená",J327,0)</f>
        <v>0</v>
      </c>
      <c r="BG327" s="223">
        <f>IF(N327="zákl. přenesená",J327,0)</f>
        <v>0</v>
      </c>
      <c r="BH327" s="223">
        <f>IF(N327="sníž. přenesená",J327,0)</f>
        <v>0</v>
      </c>
      <c r="BI327" s="223">
        <f>IF(N327="nulová",J327,0)</f>
        <v>0</v>
      </c>
      <c r="BJ327" s="16" t="s">
        <v>84</v>
      </c>
      <c r="BK327" s="223">
        <f>ROUND(I327*H327,2)</f>
        <v>0</v>
      </c>
      <c r="BL327" s="16" t="s">
        <v>150</v>
      </c>
      <c r="BM327" s="222" t="s">
        <v>559</v>
      </c>
    </row>
    <row r="328" s="2" customFormat="1" ht="16.5" customHeight="1">
      <c r="A328" s="37"/>
      <c r="B328" s="38"/>
      <c r="C328" s="210" t="s">
        <v>386</v>
      </c>
      <c r="D328" s="210" t="s">
        <v>146</v>
      </c>
      <c r="E328" s="211" t="s">
        <v>560</v>
      </c>
      <c r="F328" s="212" t="s">
        <v>561</v>
      </c>
      <c r="G328" s="213" t="s">
        <v>149</v>
      </c>
      <c r="H328" s="214">
        <v>6</v>
      </c>
      <c r="I328" s="215"/>
      <c r="J328" s="216">
        <f>ROUND(I328*H328,2)</f>
        <v>0</v>
      </c>
      <c r="K328" s="217"/>
      <c r="L328" s="43"/>
      <c r="M328" s="218" t="s">
        <v>1</v>
      </c>
      <c r="N328" s="219" t="s">
        <v>41</v>
      </c>
      <c r="O328" s="90"/>
      <c r="P328" s="220">
        <f>O328*H328</f>
        <v>0</v>
      </c>
      <c r="Q328" s="220">
        <v>0</v>
      </c>
      <c r="R328" s="220">
        <f>Q328*H328</f>
        <v>0</v>
      </c>
      <c r="S328" s="220">
        <v>0</v>
      </c>
      <c r="T328" s="221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22" t="s">
        <v>150</v>
      </c>
      <c r="AT328" s="222" t="s">
        <v>146</v>
      </c>
      <c r="AU328" s="222" t="s">
        <v>84</v>
      </c>
      <c r="AY328" s="16" t="s">
        <v>145</v>
      </c>
      <c r="BE328" s="223">
        <f>IF(N328="základní",J328,0)</f>
        <v>0</v>
      </c>
      <c r="BF328" s="223">
        <f>IF(N328="snížená",J328,0)</f>
        <v>0</v>
      </c>
      <c r="BG328" s="223">
        <f>IF(N328="zákl. přenesená",J328,0)</f>
        <v>0</v>
      </c>
      <c r="BH328" s="223">
        <f>IF(N328="sníž. přenesená",J328,0)</f>
        <v>0</v>
      </c>
      <c r="BI328" s="223">
        <f>IF(N328="nulová",J328,0)</f>
        <v>0</v>
      </c>
      <c r="BJ328" s="16" t="s">
        <v>84</v>
      </c>
      <c r="BK328" s="223">
        <f>ROUND(I328*H328,2)</f>
        <v>0</v>
      </c>
      <c r="BL328" s="16" t="s">
        <v>150</v>
      </c>
      <c r="BM328" s="222" t="s">
        <v>562</v>
      </c>
    </row>
    <row r="329" s="2" customFormat="1" ht="16.5" customHeight="1">
      <c r="A329" s="37"/>
      <c r="B329" s="38"/>
      <c r="C329" s="210" t="s">
        <v>563</v>
      </c>
      <c r="D329" s="210" t="s">
        <v>146</v>
      </c>
      <c r="E329" s="211" t="s">
        <v>564</v>
      </c>
      <c r="F329" s="212" t="s">
        <v>565</v>
      </c>
      <c r="G329" s="213" t="s">
        <v>554</v>
      </c>
      <c r="H329" s="214">
        <v>2</v>
      </c>
      <c r="I329" s="215"/>
      <c r="J329" s="216">
        <f>ROUND(I329*H329,2)</f>
        <v>0</v>
      </c>
      <c r="K329" s="217"/>
      <c r="L329" s="43"/>
      <c r="M329" s="218" t="s">
        <v>1</v>
      </c>
      <c r="N329" s="219" t="s">
        <v>41</v>
      </c>
      <c r="O329" s="90"/>
      <c r="P329" s="220">
        <f>O329*H329</f>
        <v>0</v>
      </c>
      <c r="Q329" s="220">
        <v>0</v>
      </c>
      <c r="R329" s="220">
        <f>Q329*H329</f>
        <v>0</v>
      </c>
      <c r="S329" s="220">
        <v>0</v>
      </c>
      <c r="T329" s="221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2" t="s">
        <v>150</v>
      </c>
      <c r="AT329" s="222" t="s">
        <v>146</v>
      </c>
      <c r="AU329" s="222" t="s">
        <v>84</v>
      </c>
      <c r="AY329" s="16" t="s">
        <v>145</v>
      </c>
      <c r="BE329" s="223">
        <f>IF(N329="základní",J329,0)</f>
        <v>0</v>
      </c>
      <c r="BF329" s="223">
        <f>IF(N329="snížená",J329,0)</f>
        <v>0</v>
      </c>
      <c r="BG329" s="223">
        <f>IF(N329="zákl. přenesená",J329,0)</f>
        <v>0</v>
      </c>
      <c r="BH329" s="223">
        <f>IF(N329="sníž. přenesená",J329,0)</f>
        <v>0</v>
      </c>
      <c r="BI329" s="223">
        <f>IF(N329="nulová",J329,0)</f>
        <v>0</v>
      </c>
      <c r="BJ329" s="16" t="s">
        <v>84</v>
      </c>
      <c r="BK329" s="223">
        <f>ROUND(I329*H329,2)</f>
        <v>0</v>
      </c>
      <c r="BL329" s="16" t="s">
        <v>150</v>
      </c>
      <c r="BM329" s="222" t="s">
        <v>566</v>
      </c>
    </row>
    <row r="330" s="2" customFormat="1" ht="16.5" customHeight="1">
      <c r="A330" s="37"/>
      <c r="B330" s="38"/>
      <c r="C330" s="210" t="s">
        <v>390</v>
      </c>
      <c r="D330" s="210" t="s">
        <v>146</v>
      </c>
      <c r="E330" s="211" t="s">
        <v>567</v>
      </c>
      <c r="F330" s="212" t="s">
        <v>568</v>
      </c>
      <c r="G330" s="213" t="s">
        <v>182</v>
      </c>
      <c r="H330" s="214">
        <v>6</v>
      </c>
      <c r="I330" s="215"/>
      <c r="J330" s="216">
        <f>ROUND(I330*H330,2)</f>
        <v>0</v>
      </c>
      <c r="K330" s="217"/>
      <c r="L330" s="43"/>
      <c r="M330" s="218" t="s">
        <v>1</v>
      </c>
      <c r="N330" s="219" t="s">
        <v>41</v>
      </c>
      <c r="O330" s="90"/>
      <c r="P330" s="220">
        <f>O330*H330</f>
        <v>0</v>
      </c>
      <c r="Q330" s="220">
        <v>0</v>
      </c>
      <c r="R330" s="220">
        <f>Q330*H330</f>
        <v>0</v>
      </c>
      <c r="S330" s="220">
        <v>0</v>
      </c>
      <c r="T330" s="221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22" t="s">
        <v>150</v>
      </c>
      <c r="AT330" s="222" t="s">
        <v>146</v>
      </c>
      <c r="AU330" s="222" t="s">
        <v>84</v>
      </c>
      <c r="AY330" s="16" t="s">
        <v>145</v>
      </c>
      <c r="BE330" s="223">
        <f>IF(N330="základní",J330,0)</f>
        <v>0</v>
      </c>
      <c r="BF330" s="223">
        <f>IF(N330="snížená",J330,0)</f>
        <v>0</v>
      </c>
      <c r="BG330" s="223">
        <f>IF(N330="zákl. přenesená",J330,0)</f>
        <v>0</v>
      </c>
      <c r="BH330" s="223">
        <f>IF(N330="sníž. přenesená",J330,0)</f>
        <v>0</v>
      </c>
      <c r="BI330" s="223">
        <f>IF(N330="nulová",J330,0)</f>
        <v>0</v>
      </c>
      <c r="BJ330" s="16" t="s">
        <v>84</v>
      </c>
      <c r="BK330" s="223">
        <f>ROUND(I330*H330,2)</f>
        <v>0</v>
      </c>
      <c r="BL330" s="16" t="s">
        <v>150</v>
      </c>
      <c r="BM330" s="222" t="s">
        <v>569</v>
      </c>
    </row>
    <row r="331" s="2" customFormat="1" ht="33" customHeight="1">
      <c r="A331" s="37"/>
      <c r="B331" s="38"/>
      <c r="C331" s="210" t="s">
        <v>570</v>
      </c>
      <c r="D331" s="210" t="s">
        <v>146</v>
      </c>
      <c r="E331" s="211" t="s">
        <v>571</v>
      </c>
      <c r="F331" s="212" t="s">
        <v>572</v>
      </c>
      <c r="G331" s="213" t="s">
        <v>265</v>
      </c>
      <c r="H331" s="214">
        <v>1</v>
      </c>
      <c r="I331" s="215"/>
      <c r="J331" s="216">
        <f>ROUND(I331*H331,2)</f>
        <v>0</v>
      </c>
      <c r="K331" s="217"/>
      <c r="L331" s="43"/>
      <c r="M331" s="218" t="s">
        <v>1</v>
      </c>
      <c r="N331" s="219" t="s">
        <v>41</v>
      </c>
      <c r="O331" s="90"/>
      <c r="P331" s="220">
        <f>O331*H331</f>
        <v>0</v>
      </c>
      <c r="Q331" s="220">
        <v>0</v>
      </c>
      <c r="R331" s="220">
        <f>Q331*H331</f>
        <v>0</v>
      </c>
      <c r="S331" s="220">
        <v>0</v>
      </c>
      <c r="T331" s="221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2" t="s">
        <v>150</v>
      </c>
      <c r="AT331" s="222" t="s">
        <v>146</v>
      </c>
      <c r="AU331" s="222" t="s">
        <v>84</v>
      </c>
      <c r="AY331" s="16" t="s">
        <v>145</v>
      </c>
      <c r="BE331" s="223">
        <f>IF(N331="základní",J331,0)</f>
        <v>0</v>
      </c>
      <c r="BF331" s="223">
        <f>IF(N331="snížená",J331,0)</f>
        <v>0</v>
      </c>
      <c r="BG331" s="223">
        <f>IF(N331="zákl. přenesená",J331,0)</f>
        <v>0</v>
      </c>
      <c r="BH331" s="223">
        <f>IF(N331="sníž. přenesená",J331,0)</f>
        <v>0</v>
      </c>
      <c r="BI331" s="223">
        <f>IF(N331="nulová",J331,0)</f>
        <v>0</v>
      </c>
      <c r="BJ331" s="16" t="s">
        <v>84</v>
      </c>
      <c r="BK331" s="223">
        <f>ROUND(I331*H331,2)</f>
        <v>0</v>
      </c>
      <c r="BL331" s="16" t="s">
        <v>150</v>
      </c>
      <c r="BM331" s="222" t="s">
        <v>573</v>
      </c>
    </row>
    <row r="332" s="2" customFormat="1" ht="16.5" customHeight="1">
      <c r="A332" s="37"/>
      <c r="B332" s="38"/>
      <c r="C332" s="210" t="s">
        <v>393</v>
      </c>
      <c r="D332" s="210" t="s">
        <v>146</v>
      </c>
      <c r="E332" s="211" t="s">
        <v>574</v>
      </c>
      <c r="F332" s="212" t="s">
        <v>575</v>
      </c>
      <c r="G332" s="213" t="s">
        <v>149</v>
      </c>
      <c r="H332" s="214">
        <v>1</v>
      </c>
      <c r="I332" s="215"/>
      <c r="J332" s="216">
        <f>ROUND(I332*H332,2)</f>
        <v>0</v>
      </c>
      <c r="K332" s="217"/>
      <c r="L332" s="43"/>
      <c r="M332" s="218" t="s">
        <v>1</v>
      </c>
      <c r="N332" s="219" t="s">
        <v>41</v>
      </c>
      <c r="O332" s="90"/>
      <c r="P332" s="220">
        <f>O332*H332</f>
        <v>0</v>
      </c>
      <c r="Q332" s="220">
        <v>0</v>
      </c>
      <c r="R332" s="220">
        <f>Q332*H332</f>
        <v>0</v>
      </c>
      <c r="S332" s="220">
        <v>0</v>
      </c>
      <c r="T332" s="221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22" t="s">
        <v>150</v>
      </c>
      <c r="AT332" s="222" t="s">
        <v>146</v>
      </c>
      <c r="AU332" s="222" t="s">
        <v>84</v>
      </c>
      <c r="AY332" s="16" t="s">
        <v>145</v>
      </c>
      <c r="BE332" s="223">
        <f>IF(N332="základní",J332,0)</f>
        <v>0</v>
      </c>
      <c r="BF332" s="223">
        <f>IF(N332="snížená",J332,0)</f>
        <v>0</v>
      </c>
      <c r="BG332" s="223">
        <f>IF(N332="zákl. přenesená",J332,0)</f>
        <v>0</v>
      </c>
      <c r="BH332" s="223">
        <f>IF(N332="sníž. přenesená",J332,0)</f>
        <v>0</v>
      </c>
      <c r="BI332" s="223">
        <f>IF(N332="nulová",J332,0)</f>
        <v>0</v>
      </c>
      <c r="BJ332" s="16" t="s">
        <v>84</v>
      </c>
      <c r="BK332" s="223">
        <f>ROUND(I332*H332,2)</f>
        <v>0</v>
      </c>
      <c r="BL332" s="16" t="s">
        <v>150</v>
      </c>
      <c r="BM332" s="222" t="s">
        <v>576</v>
      </c>
    </row>
    <row r="333" s="2" customFormat="1" ht="16.5" customHeight="1">
      <c r="A333" s="37"/>
      <c r="B333" s="38"/>
      <c r="C333" s="210" t="s">
        <v>577</v>
      </c>
      <c r="D333" s="210" t="s">
        <v>146</v>
      </c>
      <c r="E333" s="211" t="s">
        <v>578</v>
      </c>
      <c r="F333" s="212" t="s">
        <v>579</v>
      </c>
      <c r="G333" s="213" t="s">
        <v>149</v>
      </c>
      <c r="H333" s="214">
        <v>2</v>
      </c>
      <c r="I333" s="215"/>
      <c r="J333" s="216">
        <f>ROUND(I333*H333,2)</f>
        <v>0</v>
      </c>
      <c r="K333" s="217"/>
      <c r="L333" s="43"/>
      <c r="M333" s="218" t="s">
        <v>1</v>
      </c>
      <c r="N333" s="219" t="s">
        <v>41</v>
      </c>
      <c r="O333" s="90"/>
      <c r="P333" s="220">
        <f>O333*H333</f>
        <v>0</v>
      </c>
      <c r="Q333" s="220">
        <v>0</v>
      </c>
      <c r="R333" s="220">
        <f>Q333*H333</f>
        <v>0</v>
      </c>
      <c r="S333" s="220">
        <v>0</v>
      </c>
      <c r="T333" s="221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22" t="s">
        <v>150</v>
      </c>
      <c r="AT333" s="222" t="s">
        <v>146</v>
      </c>
      <c r="AU333" s="222" t="s">
        <v>84</v>
      </c>
      <c r="AY333" s="16" t="s">
        <v>145</v>
      </c>
      <c r="BE333" s="223">
        <f>IF(N333="základní",J333,0)</f>
        <v>0</v>
      </c>
      <c r="BF333" s="223">
        <f>IF(N333="snížená",J333,0)</f>
        <v>0</v>
      </c>
      <c r="BG333" s="223">
        <f>IF(N333="zákl. přenesená",J333,0)</f>
        <v>0</v>
      </c>
      <c r="BH333" s="223">
        <f>IF(N333="sníž. přenesená",J333,0)</f>
        <v>0</v>
      </c>
      <c r="BI333" s="223">
        <f>IF(N333="nulová",J333,0)</f>
        <v>0</v>
      </c>
      <c r="BJ333" s="16" t="s">
        <v>84</v>
      </c>
      <c r="BK333" s="223">
        <f>ROUND(I333*H333,2)</f>
        <v>0</v>
      </c>
      <c r="BL333" s="16" t="s">
        <v>150</v>
      </c>
      <c r="BM333" s="222" t="s">
        <v>580</v>
      </c>
    </row>
    <row r="334" s="2" customFormat="1" ht="16.5" customHeight="1">
      <c r="A334" s="37"/>
      <c r="B334" s="38"/>
      <c r="C334" s="210" t="s">
        <v>397</v>
      </c>
      <c r="D334" s="210" t="s">
        <v>146</v>
      </c>
      <c r="E334" s="211" t="s">
        <v>581</v>
      </c>
      <c r="F334" s="212" t="s">
        <v>582</v>
      </c>
      <c r="G334" s="213" t="s">
        <v>149</v>
      </c>
      <c r="H334" s="214">
        <v>1</v>
      </c>
      <c r="I334" s="215"/>
      <c r="J334" s="216">
        <f>ROUND(I334*H334,2)</f>
        <v>0</v>
      </c>
      <c r="K334" s="217"/>
      <c r="L334" s="43"/>
      <c r="M334" s="218" t="s">
        <v>1</v>
      </c>
      <c r="N334" s="219" t="s">
        <v>41</v>
      </c>
      <c r="O334" s="90"/>
      <c r="P334" s="220">
        <f>O334*H334</f>
        <v>0</v>
      </c>
      <c r="Q334" s="220">
        <v>0</v>
      </c>
      <c r="R334" s="220">
        <f>Q334*H334</f>
        <v>0</v>
      </c>
      <c r="S334" s="220">
        <v>0</v>
      </c>
      <c r="T334" s="221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22" t="s">
        <v>150</v>
      </c>
      <c r="AT334" s="222" t="s">
        <v>146</v>
      </c>
      <c r="AU334" s="222" t="s">
        <v>84</v>
      </c>
      <c r="AY334" s="16" t="s">
        <v>145</v>
      </c>
      <c r="BE334" s="223">
        <f>IF(N334="základní",J334,0)</f>
        <v>0</v>
      </c>
      <c r="BF334" s="223">
        <f>IF(N334="snížená",J334,0)</f>
        <v>0</v>
      </c>
      <c r="BG334" s="223">
        <f>IF(N334="zákl. přenesená",J334,0)</f>
        <v>0</v>
      </c>
      <c r="BH334" s="223">
        <f>IF(N334="sníž. přenesená",J334,0)</f>
        <v>0</v>
      </c>
      <c r="BI334" s="223">
        <f>IF(N334="nulová",J334,0)</f>
        <v>0</v>
      </c>
      <c r="BJ334" s="16" t="s">
        <v>84</v>
      </c>
      <c r="BK334" s="223">
        <f>ROUND(I334*H334,2)</f>
        <v>0</v>
      </c>
      <c r="BL334" s="16" t="s">
        <v>150</v>
      </c>
      <c r="BM334" s="222" t="s">
        <v>583</v>
      </c>
    </row>
    <row r="335" s="2" customFormat="1" ht="16.5" customHeight="1">
      <c r="A335" s="37"/>
      <c r="B335" s="38"/>
      <c r="C335" s="210" t="s">
        <v>584</v>
      </c>
      <c r="D335" s="210" t="s">
        <v>146</v>
      </c>
      <c r="E335" s="211" t="s">
        <v>585</v>
      </c>
      <c r="F335" s="212" t="s">
        <v>586</v>
      </c>
      <c r="G335" s="213" t="s">
        <v>149</v>
      </c>
      <c r="H335" s="214">
        <v>1</v>
      </c>
      <c r="I335" s="215"/>
      <c r="J335" s="216">
        <f>ROUND(I335*H335,2)</f>
        <v>0</v>
      </c>
      <c r="K335" s="217"/>
      <c r="L335" s="43"/>
      <c r="M335" s="218" t="s">
        <v>1</v>
      </c>
      <c r="N335" s="219" t="s">
        <v>41</v>
      </c>
      <c r="O335" s="90"/>
      <c r="P335" s="220">
        <f>O335*H335</f>
        <v>0</v>
      </c>
      <c r="Q335" s="220">
        <v>0</v>
      </c>
      <c r="R335" s="220">
        <f>Q335*H335</f>
        <v>0</v>
      </c>
      <c r="S335" s="220">
        <v>0</v>
      </c>
      <c r="T335" s="221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22" t="s">
        <v>150</v>
      </c>
      <c r="AT335" s="222" t="s">
        <v>146</v>
      </c>
      <c r="AU335" s="222" t="s">
        <v>84</v>
      </c>
      <c r="AY335" s="16" t="s">
        <v>145</v>
      </c>
      <c r="BE335" s="223">
        <f>IF(N335="základní",J335,0)</f>
        <v>0</v>
      </c>
      <c r="BF335" s="223">
        <f>IF(N335="snížená",J335,0)</f>
        <v>0</v>
      </c>
      <c r="BG335" s="223">
        <f>IF(N335="zákl. přenesená",J335,0)</f>
        <v>0</v>
      </c>
      <c r="BH335" s="223">
        <f>IF(N335="sníž. přenesená",J335,0)</f>
        <v>0</v>
      </c>
      <c r="BI335" s="223">
        <f>IF(N335="nulová",J335,0)</f>
        <v>0</v>
      </c>
      <c r="BJ335" s="16" t="s">
        <v>84</v>
      </c>
      <c r="BK335" s="223">
        <f>ROUND(I335*H335,2)</f>
        <v>0</v>
      </c>
      <c r="BL335" s="16" t="s">
        <v>150</v>
      </c>
      <c r="BM335" s="222" t="s">
        <v>587</v>
      </c>
    </row>
    <row r="336" s="2" customFormat="1" ht="16.5" customHeight="1">
      <c r="A336" s="37"/>
      <c r="B336" s="38"/>
      <c r="C336" s="210" t="s">
        <v>400</v>
      </c>
      <c r="D336" s="210" t="s">
        <v>146</v>
      </c>
      <c r="E336" s="211" t="s">
        <v>588</v>
      </c>
      <c r="F336" s="212" t="s">
        <v>589</v>
      </c>
      <c r="G336" s="213" t="s">
        <v>149</v>
      </c>
      <c r="H336" s="214">
        <v>6</v>
      </c>
      <c r="I336" s="215"/>
      <c r="J336" s="216">
        <f>ROUND(I336*H336,2)</f>
        <v>0</v>
      </c>
      <c r="K336" s="217"/>
      <c r="L336" s="43"/>
      <c r="M336" s="218" t="s">
        <v>1</v>
      </c>
      <c r="N336" s="219" t="s">
        <v>41</v>
      </c>
      <c r="O336" s="90"/>
      <c r="P336" s="220">
        <f>O336*H336</f>
        <v>0</v>
      </c>
      <c r="Q336" s="220">
        <v>0</v>
      </c>
      <c r="R336" s="220">
        <f>Q336*H336</f>
        <v>0</v>
      </c>
      <c r="S336" s="220">
        <v>0</v>
      </c>
      <c r="T336" s="221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22" t="s">
        <v>150</v>
      </c>
      <c r="AT336" s="222" t="s">
        <v>146</v>
      </c>
      <c r="AU336" s="222" t="s">
        <v>84</v>
      </c>
      <c r="AY336" s="16" t="s">
        <v>145</v>
      </c>
      <c r="BE336" s="223">
        <f>IF(N336="základní",J336,0)</f>
        <v>0</v>
      </c>
      <c r="BF336" s="223">
        <f>IF(N336="snížená",J336,0)</f>
        <v>0</v>
      </c>
      <c r="BG336" s="223">
        <f>IF(N336="zákl. přenesená",J336,0)</f>
        <v>0</v>
      </c>
      <c r="BH336" s="223">
        <f>IF(N336="sníž. přenesená",J336,0)</f>
        <v>0</v>
      </c>
      <c r="BI336" s="223">
        <f>IF(N336="nulová",J336,0)</f>
        <v>0</v>
      </c>
      <c r="BJ336" s="16" t="s">
        <v>84</v>
      </c>
      <c r="BK336" s="223">
        <f>ROUND(I336*H336,2)</f>
        <v>0</v>
      </c>
      <c r="BL336" s="16" t="s">
        <v>150</v>
      </c>
      <c r="BM336" s="222" t="s">
        <v>590</v>
      </c>
    </row>
    <row r="337" s="2" customFormat="1" ht="16.5" customHeight="1">
      <c r="A337" s="37"/>
      <c r="B337" s="38"/>
      <c r="C337" s="210" t="s">
        <v>591</v>
      </c>
      <c r="D337" s="210" t="s">
        <v>146</v>
      </c>
      <c r="E337" s="211" t="s">
        <v>592</v>
      </c>
      <c r="F337" s="212" t="s">
        <v>593</v>
      </c>
      <c r="G337" s="213" t="s">
        <v>149</v>
      </c>
      <c r="H337" s="214">
        <v>2</v>
      </c>
      <c r="I337" s="215"/>
      <c r="J337" s="216">
        <f>ROUND(I337*H337,2)</f>
        <v>0</v>
      </c>
      <c r="K337" s="217"/>
      <c r="L337" s="43"/>
      <c r="M337" s="218" t="s">
        <v>1</v>
      </c>
      <c r="N337" s="219" t="s">
        <v>41</v>
      </c>
      <c r="O337" s="90"/>
      <c r="P337" s="220">
        <f>O337*H337</f>
        <v>0</v>
      </c>
      <c r="Q337" s="220">
        <v>0</v>
      </c>
      <c r="R337" s="220">
        <f>Q337*H337</f>
        <v>0</v>
      </c>
      <c r="S337" s="220">
        <v>0</v>
      </c>
      <c r="T337" s="221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2" t="s">
        <v>150</v>
      </c>
      <c r="AT337" s="222" t="s">
        <v>146</v>
      </c>
      <c r="AU337" s="222" t="s">
        <v>84</v>
      </c>
      <c r="AY337" s="16" t="s">
        <v>145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16" t="s">
        <v>84</v>
      </c>
      <c r="BK337" s="223">
        <f>ROUND(I337*H337,2)</f>
        <v>0</v>
      </c>
      <c r="BL337" s="16" t="s">
        <v>150</v>
      </c>
      <c r="BM337" s="222" t="s">
        <v>594</v>
      </c>
    </row>
    <row r="338" s="2" customFormat="1" ht="16.5" customHeight="1">
      <c r="A338" s="37"/>
      <c r="B338" s="38"/>
      <c r="C338" s="210" t="s">
        <v>404</v>
      </c>
      <c r="D338" s="210" t="s">
        <v>146</v>
      </c>
      <c r="E338" s="211" t="s">
        <v>595</v>
      </c>
      <c r="F338" s="212" t="s">
        <v>596</v>
      </c>
      <c r="G338" s="213" t="s">
        <v>149</v>
      </c>
      <c r="H338" s="214">
        <v>2</v>
      </c>
      <c r="I338" s="215"/>
      <c r="J338" s="216">
        <f>ROUND(I338*H338,2)</f>
        <v>0</v>
      </c>
      <c r="K338" s="217"/>
      <c r="L338" s="43"/>
      <c r="M338" s="218" t="s">
        <v>1</v>
      </c>
      <c r="N338" s="219" t="s">
        <v>41</v>
      </c>
      <c r="O338" s="90"/>
      <c r="P338" s="220">
        <f>O338*H338</f>
        <v>0</v>
      </c>
      <c r="Q338" s="220">
        <v>0</v>
      </c>
      <c r="R338" s="220">
        <f>Q338*H338</f>
        <v>0</v>
      </c>
      <c r="S338" s="220">
        <v>0</v>
      </c>
      <c r="T338" s="221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22" t="s">
        <v>150</v>
      </c>
      <c r="AT338" s="222" t="s">
        <v>146</v>
      </c>
      <c r="AU338" s="222" t="s">
        <v>84</v>
      </c>
      <c r="AY338" s="16" t="s">
        <v>145</v>
      </c>
      <c r="BE338" s="223">
        <f>IF(N338="základní",J338,0)</f>
        <v>0</v>
      </c>
      <c r="BF338" s="223">
        <f>IF(N338="snížená",J338,0)</f>
        <v>0</v>
      </c>
      <c r="BG338" s="223">
        <f>IF(N338="zákl. přenesená",J338,0)</f>
        <v>0</v>
      </c>
      <c r="BH338" s="223">
        <f>IF(N338="sníž. přenesená",J338,0)</f>
        <v>0</v>
      </c>
      <c r="BI338" s="223">
        <f>IF(N338="nulová",J338,0)</f>
        <v>0</v>
      </c>
      <c r="BJ338" s="16" t="s">
        <v>84</v>
      </c>
      <c r="BK338" s="223">
        <f>ROUND(I338*H338,2)</f>
        <v>0</v>
      </c>
      <c r="BL338" s="16" t="s">
        <v>150</v>
      </c>
      <c r="BM338" s="222" t="s">
        <v>597</v>
      </c>
    </row>
    <row r="339" s="2" customFormat="1" ht="16.5" customHeight="1">
      <c r="A339" s="37"/>
      <c r="B339" s="38"/>
      <c r="C339" s="210" t="s">
        <v>598</v>
      </c>
      <c r="D339" s="210" t="s">
        <v>146</v>
      </c>
      <c r="E339" s="211" t="s">
        <v>599</v>
      </c>
      <c r="F339" s="212" t="s">
        <v>600</v>
      </c>
      <c r="G339" s="213" t="s">
        <v>149</v>
      </c>
      <c r="H339" s="214">
        <v>1</v>
      </c>
      <c r="I339" s="215"/>
      <c r="J339" s="216">
        <f>ROUND(I339*H339,2)</f>
        <v>0</v>
      </c>
      <c r="K339" s="217"/>
      <c r="L339" s="43"/>
      <c r="M339" s="218" t="s">
        <v>1</v>
      </c>
      <c r="N339" s="219" t="s">
        <v>41</v>
      </c>
      <c r="O339" s="90"/>
      <c r="P339" s="220">
        <f>O339*H339</f>
        <v>0</v>
      </c>
      <c r="Q339" s="220">
        <v>0</v>
      </c>
      <c r="R339" s="220">
        <f>Q339*H339</f>
        <v>0</v>
      </c>
      <c r="S339" s="220">
        <v>0</v>
      </c>
      <c r="T339" s="221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22" t="s">
        <v>150</v>
      </c>
      <c r="AT339" s="222" t="s">
        <v>146</v>
      </c>
      <c r="AU339" s="222" t="s">
        <v>84</v>
      </c>
      <c r="AY339" s="16" t="s">
        <v>145</v>
      </c>
      <c r="BE339" s="223">
        <f>IF(N339="základní",J339,0)</f>
        <v>0</v>
      </c>
      <c r="BF339" s="223">
        <f>IF(N339="snížená",J339,0)</f>
        <v>0</v>
      </c>
      <c r="BG339" s="223">
        <f>IF(N339="zákl. přenesená",J339,0)</f>
        <v>0</v>
      </c>
      <c r="BH339" s="223">
        <f>IF(N339="sníž. přenesená",J339,0)</f>
        <v>0</v>
      </c>
      <c r="BI339" s="223">
        <f>IF(N339="nulová",J339,0)</f>
        <v>0</v>
      </c>
      <c r="BJ339" s="16" t="s">
        <v>84</v>
      </c>
      <c r="BK339" s="223">
        <f>ROUND(I339*H339,2)</f>
        <v>0</v>
      </c>
      <c r="BL339" s="16" t="s">
        <v>150</v>
      </c>
      <c r="BM339" s="222" t="s">
        <v>601</v>
      </c>
    </row>
    <row r="340" s="2" customFormat="1" ht="16.5" customHeight="1">
      <c r="A340" s="37"/>
      <c r="B340" s="38"/>
      <c r="C340" s="210" t="s">
        <v>407</v>
      </c>
      <c r="D340" s="210" t="s">
        <v>146</v>
      </c>
      <c r="E340" s="211" t="s">
        <v>602</v>
      </c>
      <c r="F340" s="212" t="s">
        <v>603</v>
      </c>
      <c r="G340" s="213" t="s">
        <v>149</v>
      </c>
      <c r="H340" s="214">
        <v>6</v>
      </c>
      <c r="I340" s="215"/>
      <c r="J340" s="216">
        <f>ROUND(I340*H340,2)</f>
        <v>0</v>
      </c>
      <c r="K340" s="217"/>
      <c r="L340" s="43"/>
      <c r="M340" s="218" t="s">
        <v>1</v>
      </c>
      <c r="N340" s="219" t="s">
        <v>41</v>
      </c>
      <c r="O340" s="90"/>
      <c r="P340" s="220">
        <f>O340*H340</f>
        <v>0</v>
      </c>
      <c r="Q340" s="220">
        <v>0</v>
      </c>
      <c r="R340" s="220">
        <f>Q340*H340</f>
        <v>0</v>
      </c>
      <c r="S340" s="220">
        <v>0</v>
      </c>
      <c r="T340" s="221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22" t="s">
        <v>150</v>
      </c>
      <c r="AT340" s="222" t="s">
        <v>146</v>
      </c>
      <c r="AU340" s="222" t="s">
        <v>84</v>
      </c>
      <c r="AY340" s="16" t="s">
        <v>145</v>
      </c>
      <c r="BE340" s="223">
        <f>IF(N340="základní",J340,0)</f>
        <v>0</v>
      </c>
      <c r="BF340" s="223">
        <f>IF(N340="snížená",J340,0)</f>
        <v>0</v>
      </c>
      <c r="BG340" s="223">
        <f>IF(N340="zákl. přenesená",J340,0)</f>
        <v>0</v>
      </c>
      <c r="BH340" s="223">
        <f>IF(N340="sníž. přenesená",J340,0)</f>
        <v>0</v>
      </c>
      <c r="BI340" s="223">
        <f>IF(N340="nulová",J340,0)</f>
        <v>0</v>
      </c>
      <c r="BJ340" s="16" t="s">
        <v>84</v>
      </c>
      <c r="BK340" s="223">
        <f>ROUND(I340*H340,2)</f>
        <v>0</v>
      </c>
      <c r="BL340" s="16" t="s">
        <v>150</v>
      </c>
      <c r="BM340" s="222" t="s">
        <v>604</v>
      </c>
    </row>
    <row r="341" s="2" customFormat="1" ht="21.75" customHeight="1">
      <c r="A341" s="37"/>
      <c r="B341" s="38"/>
      <c r="C341" s="210" t="s">
        <v>605</v>
      </c>
      <c r="D341" s="210" t="s">
        <v>146</v>
      </c>
      <c r="E341" s="211" t="s">
        <v>606</v>
      </c>
      <c r="F341" s="212" t="s">
        <v>607</v>
      </c>
      <c r="G341" s="213" t="s">
        <v>149</v>
      </c>
      <c r="H341" s="214">
        <v>7</v>
      </c>
      <c r="I341" s="215"/>
      <c r="J341" s="216">
        <f>ROUND(I341*H341,2)</f>
        <v>0</v>
      </c>
      <c r="K341" s="217"/>
      <c r="L341" s="43"/>
      <c r="M341" s="218" t="s">
        <v>1</v>
      </c>
      <c r="N341" s="219" t="s">
        <v>41</v>
      </c>
      <c r="O341" s="90"/>
      <c r="P341" s="220">
        <f>O341*H341</f>
        <v>0</v>
      </c>
      <c r="Q341" s="220">
        <v>0</v>
      </c>
      <c r="R341" s="220">
        <f>Q341*H341</f>
        <v>0</v>
      </c>
      <c r="S341" s="220">
        <v>0</v>
      </c>
      <c r="T341" s="221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22" t="s">
        <v>150</v>
      </c>
      <c r="AT341" s="222" t="s">
        <v>146</v>
      </c>
      <c r="AU341" s="222" t="s">
        <v>84</v>
      </c>
      <c r="AY341" s="16" t="s">
        <v>145</v>
      </c>
      <c r="BE341" s="223">
        <f>IF(N341="základní",J341,0)</f>
        <v>0</v>
      </c>
      <c r="BF341" s="223">
        <f>IF(N341="snížená",J341,0)</f>
        <v>0</v>
      </c>
      <c r="BG341" s="223">
        <f>IF(N341="zákl. přenesená",J341,0)</f>
        <v>0</v>
      </c>
      <c r="BH341" s="223">
        <f>IF(N341="sníž. přenesená",J341,0)</f>
        <v>0</v>
      </c>
      <c r="BI341" s="223">
        <f>IF(N341="nulová",J341,0)</f>
        <v>0</v>
      </c>
      <c r="BJ341" s="16" t="s">
        <v>84</v>
      </c>
      <c r="BK341" s="223">
        <f>ROUND(I341*H341,2)</f>
        <v>0</v>
      </c>
      <c r="BL341" s="16" t="s">
        <v>150</v>
      </c>
      <c r="BM341" s="222" t="s">
        <v>608</v>
      </c>
    </row>
    <row r="342" s="2" customFormat="1" ht="16.5" customHeight="1">
      <c r="A342" s="37"/>
      <c r="B342" s="38"/>
      <c r="C342" s="210" t="s">
        <v>411</v>
      </c>
      <c r="D342" s="210" t="s">
        <v>146</v>
      </c>
      <c r="E342" s="211" t="s">
        <v>609</v>
      </c>
      <c r="F342" s="212" t="s">
        <v>610</v>
      </c>
      <c r="G342" s="213" t="s">
        <v>149</v>
      </c>
      <c r="H342" s="214">
        <v>1</v>
      </c>
      <c r="I342" s="215"/>
      <c r="J342" s="216">
        <f>ROUND(I342*H342,2)</f>
        <v>0</v>
      </c>
      <c r="K342" s="217"/>
      <c r="L342" s="43"/>
      <c r="M342" s="218" t="s">
        <v>1</v>
      </c>
      <c r="N342" s="219" t="s">
        <v>41</v>
      </c>
      <c r="O342" s="90"/>
      <c r="P342" s="220">
        <f>O342*H342</f>
        <v>0</v>
      </c>
      <c r="Q342" s="220">
        <v>0</v>
      </c>
      <c r="R342" s="220">
        <f>Q342*H342</f>
        <v>0</v>
      </c>
      <c r="S342" s="220">
        <v>0</v>
      </c>
      <c r="T342" s="221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2" t="s">
        <v>150</v>
      </c>
      <c r="AT342" s="222" t="s">
        <v>146</v>
      </c>
      <c r="AU342" s="222" t="s">
        <v>84</v>
      </c>
      <c r="AY342" s="16" t="s">
        <v>145</v>
      </c>
      <c r="BE342" s="223">
        <f>IF(N342="základní",J342,0)</f>
        <v>0</v>
      </c>
      <c r="BF342" s="223">
        <f>IF(N342="snížená",J342,0)</f>
        <v>0</v>
      </c>
      <c r="BG342" s="223">
        <f>IF(N342="zákl. přenesená",J342,0)</f>
        <v>0</v>
      </c>
      <c r="BH342" s="223">
        <f>IF(N342="sníž. přenesená",J342,0)</f>
        <v>0</v>
      </c>
      <c r="BI342" s="223">
        <f>IF(N342="nulová",J342,0)</f>
        <v>0</v>
      </c>
      <c r="BJ342" s="16" t="s">
        <v>84</v>
      </c>
      <c r="BK342" s="223">
        <f>ROUND(I342*H342,2)</f>
        <v>0</v>
      </c>
      <c r="BL342" s="16" t="s">
        <v>150</v>
      </c>
      <c r="BM342" s="222" t="s">
        <v>611</v>
      </c>
    </row>
    <row r="343" s="2" customFormat="1" ht="16.5" customHeight="1">
      <c r="A343" s="37"/>
      <c r="B343" s="38"/>
      <c r="C343" s="210" t="s">
        <v>612</v>
      </c>
      <c r="D343" s="210" t="s">
        <v>146</v>
      </c>
      <c r="E343" s="211" t="s">
        <v>613</v>
      </c>
      <c r="F343" s="212" t="s">
        <v>614</v>
      </c>
      <c r="G343" s="213" t="s">
        <v>265</v>
      </c>
      <c r="H343" s="214">
        <v>1</v>
      </c>
      <c r="I343" s="215"/>
      <c r="J343" s="216">
        <f>ROUND(I343*H343,2)</f>
        <v>0</v>
      </c>
      <c r="K343" s="217"/>
      <c r="L343" s="43"/>
      <c r="M343" s="218" t="s">
        <v>1</v>
      </c>
      <c r="N343" s="219" t="s">
        <v>41</v>
      </c>
      <c r="O343" s="90"/>
      <c r="P343" s="220">
        <f>O343*H343</f>
        <v>0</v>
      </c>
      <c r="Q343" s="220">
        <v>0</v>
      </c>
      <c r="R343" s="220">
        <f>Q343*H343</f>
        <v>0</v>
      </c>
      <c r="S343" s="220">
        <v>0</v>
      </c>
      <c r="T343" s="221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22" t="s">
        <v>150</v>
      </c>
      <c r="AT343" s="222" t="s">
        <v>146</v>
      </c>
      <c r="AU343" s="222" t="s">
        <v>84</v>
      </c>
      <c r="AY343" s="16" t="s">
        <v>145</v>
      </c>
      <c r="BE343" s="223">
        <f>IF(N343="základní",J343,0)</f>
        <v>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16" t="s">
        <v>84</v>
      </c>
      <c r="BK343" s="223">
        <f>ROUND(I343*H343,2)</f>
        <v>0</v>
      </c>
      <c r="BL343" s="16" t="s">
        <v>150</v>
      </c>
      <c r="BM343" s="222" t="s">
        <v>615</v>
      </c>
    </row>
    <row r="344" s="2" customFormat="1" ht="16.5" customHeight="1">
      <c r="A344" s="37"/>
      <c r="B344" s="38"/>
      <c r="C344" s="210" t="s">
        <v>414</v>
      </c>
      <c r="D344" s="210" t="s">
        <v>146</v>
      </c>
      <c r="E344" s="211" t="s">
        <v>616</v>
      </c>
      <c r="F344" s="212" t="s">
        <v>617</v>
      </c>
      <c r="G344" s="213" t="s">
        <v>265</v>
      </c>
      <c r="H344" s="214">
        <v>1</v>
      </c>
      <c r="I344" s="215"/>
      <c r="J344" s="216">
        <f>ROUND(I344*H344,2)</f>
        <v>0</v>
      </c>
      <c r="K344" s="217"/>
      <c r="L344" s="43"/>
      <c r="M344" s="218" t="s">
        <v>1</v>
      </c>
      <c r="N344" s="219" t="s">
        <v>41</v>
      </c>
      <c r="O344" s="90"/>
      <c r="P344" s="220">
        <f>O344*H344</f>
        <v>0</v>
      </c>
      <c r="Q344" s="220">
        <v>0</v>
      </c>
      <c r="R344" s="220">
        <f>Q344*H344</f>
        <v>0</v>
      </c>
      <c r="S344" s="220">
        <v>0</v>
      </c>
      <c r="T344" s="221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2" t="s">
        <v>150</v>
      </c>
      <c r="AT344" s="222" t="s">
        <v>146</v>
      </c>
      <c r="AU344" s="222" t="s">
        <v>84</v>
      </c>
      <c r="AY344" s="16" t="s">
        <v>145</v>
      </c>
      <c r="BE344" s="223">
        <f>IF(N344="základní",J344,0)</f>
        <v>0</v>
      </c>
      <c r="BF344" s="223">
        <f>IF(N344="snížená",J344,0)</f>
        <v>0</v>
      </c>
      <c r="BG344" s="223">
        <f>IF(N344="zákl. přenesená",J344,0)</f>
        <v>0</v>
      </c>
      <c r="BH344" s="223">
        <f>IF(N344="sníž. přenesená",J344,0)</f>
        <v>0</v>
      </c>
      <c r="BI344" s="223">
        <f>IF(N344="nulová",J344,0)</f>
        <v>0</v>
      </c>
      <c r="BJ344" s="16" t="s">
        <v>84</v>
      </c>
      <c r="BK344" s="223">
        <f>ROUND(I344*H344,2)</f>
        <v>0</v>
      </c>
      <c r="BL344" s="16" t="s">
        <v>150</v>
      </c>
      <c r="BM344" s="222" t="s">
        <v>618</v>
      </c>
    </row>
    <row r="345" s="2" customFormat="1" ht="16.5" customHeight="1">
      <c r="A345" s="37"/>
      <c r="B345" s="38"/>
      <c r="C345" s="210" t="s">
        <v>619</v>
      </c>
      <c r="D345" s="210" t="s">
        <v>146</v>
      </c>
      <c r="E345" s="211" t="s">
        <v>620</v>
      </c>
      <c r="F345" s="212" t="s">
        <v>621</v>
      </c>
      <c r="G345" s="213" t="s">
        <v>265</v>
      </c>
      <c r="H345" s="214">
        <v>1</v>
      </c>
      <c r="I345" s="215"/>
      <c r="J345" s="216">
        <f>ROUND(I345*H345,2)</f>
        <v>0</v>
      </c>
      <c r="K345" s="217"/>
      <c r="L345" s="43"/>
      <c r="M345" s="218" t="s">
        <v>1</v>
      </c>
      <c r="N345" s="219" t="s">
        <v>41</v>
      </c>
      <c r="O345" s="90"/>
      <c r="P345" s="220">
        <f>O345*H345</f>
        <v>0</v>
      </c>
      <c r="Q345" s="220">
        <v>0</v>
      </c>
      <c r="R345" s="220">
        <f>Q345*H345</f>
        <v>0</v>
      </c>
      <c r="S345" s="220">
        <v>0</v>
      </c>
      <c r="T345" s="221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222" t="s">
        <v>150</v>
      </c>
      <c r="AT345" s="222" t="s">
        <v>146</v>
      </c>
      <c r="AU345" s="222" t="s">
        <v>84</v>
      </c>
      <c r="AY345" s="16" t="s">
        <v>145</v>
      </c>
      <c r="BE345" s="223">
        <f>IF(N345="základní",J345,0)</f>
        <v>0</v>
      </c>
      <c r="BF345" s="223">
        <f>IF(N345="snížená",J345,0)</f>
        <v>0</v>
      </c>
      <c r="BG345" s="223">
        <f>IF(N345="zákl. přenesená",J345,0)</f>
        <v>0</v>
      </c>
      <c r="BH345" s="223">
        <f>IF(N345="sníž. přenesená",J345,0)</f>
        <v>0</v>
      </c>
      <c r="BI345" s="223">
        <f>IF(N345="nulová",J345,0)</f>
        <v>0</v>
      </c>
      <c r="BJ345" s="16" t="s">
        <v>84</v>
      </c>
      <c r="BK345" s="223">
        <f>ROUND(I345*H345,2)</f>
        <v>0</v>
      </c>
      <c r="BL345" s="16" t="s">
        <v>150</v>
      </c>
      <c r="BM345" s="222" t="s">
        <v>622</v>
      </c>
    </row>
    <row r="346" s="2" customFormat="1" ht="16.5" customHeight="1">
      <c r="A346" s="37"/>
      <c r="B346" s="38"/>
      <c r="C346" s="210" t="s">
        <v>418</v>
      </c>
      <c r="D346" s="210" t="s">
        <v>146</v>
      </c>
      <c r="E346" s="211" t="s">
        <v>623</v>
      </c>
      <c r="F346" s="212" t="s">
        <v>624</v>
      </c>
      <c r="G346" s="213" t="s">
        <v>265</v>
      </c>
      <c r="H346" s="214">
        <v>1</v>
      </c>
      <c r="I346" s="215"/>
      <c r="J346" s="216">
        <f>ROUND(I346*H346,2)</f>
        <v>0</v>
      </c>
      <c r="K346" s="217"/>
      <c r="L346" s="43"/>
      <c r="M346" s="218" t="s">
        <v>1</v>
      </c>
      <c r="N346" s="219" t="s">
        <v>41</v>
      </c>
      <c r="O346" s="90"/>
      <c r="P346" s="220">
        <f>O346*H346</f>
        <v>0</v>
      </c>
      <c r="Q346" s="220">
        <v>0</v>
      </c>
      <c r="R346" s="220">
        <f>Q346*H346</f>
        <v>0</v>
      </c>
      <c r="S346" s="220">
        <v>0</v>
      </c>
      <c r="T346" s="221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2" t="s">
        <v>150</v>
      </c>
      <c r="AT346" s="222" t="s">
        <v>146</v>
      </c>
      <c r="AU346" s="222" t="s">
        <v>84</v>
      </c>
      <c r="AY346" s="16" t="s">
        <v>145</v>
      </c>
      <c r="BE346" s="223">
        <f>IF(N346="základní",J346,0)</f>
        <v>0</v>
      </c>
      <c r="BF346" s="223">
        <f>IF(N346="snížená",J346,0)</f>
        <v>0</v>
      </c>
      <c r="BG346" s="223">
        <f>IF(N346="zákl. přenesená",J346,0)</f>
        <v>0</v>
      </c>
      <c r="BH346" s="223">
        <f>IF(N346="sníž. přenesená",J346,0)</f>
        <v>0</v>
      </c>
      <c r="BI346" s="223">
        <f>IF(N346="nulová",J346,0)</f>
        <v>0</v>
      </c>
      <c r="BJ346" s="16" t="s">
        <v>84</v>
      </c>
      <c r="BK346" s="223">
        <f>ROUND(I346*H346,2)</f>
        <v>0</v>
      </c>
      <c r="BL346" s="16" t="s">
        <v>150</v>
      </c>
      <c r="BM346" s="222" t="s">
        <v>625</v>
      </c>
    </row>
    <row r="347" s="2" customFormat="1" ht="16.5" customHeight="1">
      <c r="A347" s="37"/>
      <c r="B347" s="38"/>
      <c r="C347" s="210" t="s">
        <v>626</v>
      </c>
      <c r="D347" s="210" t="s">
        <v>146</v>
      </c>
      <c r="E347" s="211" t="s">
        <v>627</v>
      </c>
      <c r="F347" s="212" t="s">
        <v>628</v>
      </c>
      <c r="G347" s="213" t="s">
        <v>265</v>
      </c>
      <c r="H347" s="214">
        <v>1</v>
      </c>
      <c r="I347" s="215"/>
      <c r="J347" s="216">
        <f>ROUND(I347*H347,2)</f>
        <v>0</v>
      </c>
      <c r="K347" s="217"/>
      <c r="L347" s="43"/>
      <c r="M347" s="218" t="s">
        <v>1</v>
      </c>
      <c r="N347" s="219" t="s">
        <v>41</v>
      </c>
      <c r="O347" s="90"/>
      <c r="P347" s="220">
        <f>O347*H347</f>
        <v>0</v>
      </c>
      <c r="Q347" s="220">
        <v>0</v>
      </c>
      <c r="R347" s="220">
        <f>Q347*H347</f>
        <v>0</v>
      </c>
      <c r="S347" s="220">
        <v>0</v>
      </c>
      <c r="T347" s="221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22" t="s">
        <v>150</v>
      </c>
      <c r="AT347" s="222" t="s">
        <v>146</v>
      </c>
      <c r="AU347" s="222" t="s">
        <v>84</v>
      </c>
      <c r="AY347" s="16" t="s">
        <v>145</v>
      </c>
      <c r="BE347" s="223">
        <f>IF(N347="základní",J347,0)</f>
        <v>0</v>
      </c>
      <c r="BF347" s="223">
        <f>IF(N347="snížená",J347,0)</f>
        <v>0</v>
      </c>
      <c r="BG347" s="223">
        <f>IF(N347="zákl. přenesená",J347,0)</f>
        <v>0</v>
      </c>
      <c r="BH347" s="223">
        <f>IF(N347="sníž. přenesená",J347,0)</f>
        <v>0</v>
      </c>
      <c r="BI347" s="223">
        <f>IF(N347="nulová",J347,0)</f>
        <v>0</v>
      </c>
      <c r="BJ347" s="16" t="s">
        <v>84</v>
      </c>
      <c r="BK347" s="223">
        <f>ROUND(I347*H347,2)</f>
        <v>0</v>
      </c>
      <c r="BL347" s="16" t="s">
        <v>150</v>
      </c>
      <c r="BM347" s="222" t="s">
        <v>629</v>
      </c>
    </row>
    <row r="348" s="11" customFormat="1" ht="25.92" customHeight="1">
      <c r="A348" s="11"/>
      <c r="B348" s="196"/>
      <c r="C348" s="197"/>
      <c r="D348" s="198" t="s">
        <v>75</v>
      </c>
      <c r="E348" s="199" t="s">
        <v>630</v>
      </c>
      <c r="F348" s="199" t="s">
        <v>631</v>
      </c>
      <c r="G348" s="197"/>
      <c r="H348" s="197"/>
      <c r="I348" s="200"/>
      <c r="J348" s="201">
        <f>BK348</f>
        <v>0</v>
      </c>
      <c r="K348" s="197"/>
      <c r="L348" s="202"/>
      <c r="M348" s="203"/>
      <c r="N348" s="204"/>
      <c r="O348" s="204"/>
      <c r="P348" s="205">
        <f>SUM(P349:P363)</f>
        <v>0</v>
      </c>
      <c r="Q348" s="204"/>
      <c r="R348" s="205">
        <f>SUM(R349:R363)</f>
        <v>0</v>
      </c>
      <c r="S348" s="204"/>
      <c r="T348" s="206">
        <f>SUM(T349:T363)</f>
        <v>0</v>
      </c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R348" s="207" t="s">
        <v>84</v>
      </c>
      <c r="AT348" s="208" t="s">
        <v>75</v>
      </c>
      <c r="AU348" s="208" t="s">
        <v>76</v>
      </c>
      <c r="AY348" s="207" t="s">
        <v>145</v>
      </c>
      <c r="BK348" s="209">
        <f>SUM(BK349:BK363)</f>
        <v>0</v>
      </c>
    </row>
    <row r="349" s="2" customFormat="1" ht="24.15" customHeight="1">
      <c r="A349" s="37"/>
      <c r="B349" s="38"/>
      <c r="C349" s="210" t="s">
        <v>421</v>
      </c>
      <c r="D349" s="210" t="s">
        <v>146</v>
      </c>
      <c r="E349" s="211" t="s">
        <v>632</v>
      </c>
      <c r="F349" s="212" t="s">
        <v>633</v>
      </c>
      <c r="G349" s="213" t="s">
        <v>634</v>
      </c>
      <c r="H349" s="214">
        <v>54.773000000000003</v>
      </c>
      <c r="I349" s="215"/>
      <c r="J349" s="216">
        <f>ROUND(I349*H349,2)</f>
        <v>0</v>
      </c>
      <c r="K349" s="217"/>
      <c r="L349" s="43"/>
      <c r="M349" s="218" t="s">
        <v>1</v>
      </c>
      <c r="N349" s="219" t="s">
        <v>41</v>
      </c>
      <c r="O349" s="90"/>
      <c r="P349" s="220">
        <f>O349*H349</f>
        <v>0</v>
      </c>
      <c r="Q349" s="220">
        <v>0</v>
      </c>
      <c r="R349" s="220">
        <f>Q349*H349</f>
        <v>0</v>
      </c>
      <c r="S349" s="220">
        <v>0</v>
      </c>
      <c r="T349" s="221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22" t="s">
        <v>150</v>
      </c>
      <c r="AT349" s="222" t="s">
        <v>146</v>
      </c>
      <c r="AU349" s="222" t="s">
        <v>84</v>
      </c>
      <c r="AY349" s="16" t="s">
        <v>145</v>
      </c>
      <c r="BE349" s="223">
        <f>IF(N349="základní",J349,0)</f>
        <v>0</v>
      </c>
      <c r="BF349" s="223">
        <f>IF(N349="snížená",J349,0)</f>
        <v>0</v>
      </c>
      <c r="BG349" s="223">
        <f>IF(N349="zákl. přenesená",J349,0)</f>
        <v>0</v>
      </c>
      <c r="BH349" s="223">
        <f>IF(N349="sníž. přenesená",J349,0)</f>
        <v>0</v>
      </c>
      <c r="BI349" s="223">
        <f>IF(N349="nulová",J349,0)</f>
        <v>0</v>
      </c>
      <c r="BJ349" s="16" t="s">
        <v>84</v>
      </c>
      <c r="BK349" s="223">
        <f>ROUND(I349*H349,2)</f>
        <v>0</v>
      </c>
      <c r="BL349" s="16" t="s">
        <v>150</v>
      </c>
      <c r="BM349" s="222" t="s">
        <v>635</v>
      </c>
    </row>
    <row r="350" s="2" customFormat="1" ht="24.15" customHeight="1">
      <c r="A350" s="37"/>
      <c r="B350" s="38"/>
      <c r="C350" s="210" t="s">
        <v>636</v>
      </c>
      <c r="D350" s="210" t="s">
        <v>146</v>
      </c>
      <c r="E350" s="211" t="s">
        <v>637</v>
      </c>
      <c r="F350" s="212" t="s">
        <v>638</v>
      </c>
      <c r="G350" s="213" t="s">
        <v>634</v>
      </c>
      <c r="H350" s="214">
        <v>54.773000000000003</v>
      </c>
      <c r="I350" s="215"/>
      <c r="J350" s="216">
        <f>ROUND(I350*H350,2)</f>
        <v>0</v>
      </c>
      <c r="K350" s="217"/>
      <c r="L350" s="43"/>
      <c r="M350" s="218" t="s">
        <v>1</v>
      </c>
      <c r="N350" s="219" t="s">
        <v>41</v>
      </c>
      <c r="O350" s="90"/>
      <c r="P350" s="220">
        <f>O350*H350</f>
        <v>0</v>
      </c>
      <c r="Q350" s="220">
        <v>0</v>
      </c>
      <c r="R350" s="220">
        <f>Q350*H350</f>
        <v>0</v>
      </c>
      <c r="S350" s="220">
        <v>0</v>
      </c>
      <c r="T350" s="221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22" t="s">
        <v>150</v>
      </c>
      <c r="AT350" s="222" t="s">
        <v>146</v>
      </c>
      <c r="AU350" s="222" t="s">
        <v>84</v>
      </c>
      <c r="AY350" s="16" t="s">
        <v>145</v>
      </c>
      <c r="BE350" s="223">
        <f>IF(N350="základní",J350,0)</f>
        <v>0</v>
      </c>
      <c r="BF350" s="223">
        <f>IF(N350="snížená",J350,0)</f>
        <v>0</v>
      </c>
      <c r="BG350" s="223">
        <f>IF(N350="zákl. přenesená",J350,0)</f>
        <v>0</v>
      </c>
      <c r="BH350" s="223">
        <f>IF(N350="sníž. přenesená",J350,0)</f>
        <v>0</v>
      </c>
      <c r="BI350" s="223">
        <f>IF(N350="nulová",J350,0)</f>
        <v>0</v>
      </c>
      <c r="BJ350" s="16" t="s">
        <v>84</v>
      </c>
      <c r="BK350" s="223">
        <f>ROUND(I350*H350,2)</f>
        <v>0</v>
      </c>
      <c r="BL350" s="16" t="s">
        <v>150</v>
      </c>
      <c r="BM350" s="222" t="s">
        <v>639</v>
      </c>
    </row>
    <row r="351" s="2" customFormat="1" ht="21.75" customHeight="1">
      <c r="A351" s="37"/>
      <c r="B351" s="38"/>
      <c r="C351" s="210" t="s">
        <v>425</v>
      </c>
      <c r="D351" s="210" t="s">
        <v>146</v>
      </c>
      <c r="E351" s="211" t="s">
        <v>640</v>
      </c>
      <c r="F351" s="212" t="s">
        <v>641</v>
      </c>
      <c r="G351" s="213" t="s">
        <v>634</v>
      </c>
      <c r="H351" s="214">
        <v>54.773000000000003</v>
      </c>
      <c r="I351" s="215"/>
      <c r="J351" s="216">
        <f>ROUND(I351*H351,2)</f>
        <v>0</v>
      </c>
      <c r="K351" s="217"/>
      <c r="L351" s="43"/>
      <c r="M351" s="218" t="s">
        <v>1</v>
      </c>
      <c r="N351" s="219" t="s">
        <v>41</v>
      </c>
      <c r="O351" s="90"/>
      <c r="P351" s="220">
        <f>O351*H351</f>
        <v>0</v>
      </c>
      <c r="Q351" s="220">
        <v>0</v>
      </c>
      <c r="R351" s="220">
        <f>Q351*H351</f>
        <v>0</v>
      </c>
      <c r="S351" s="220">
        <v>0</v>
      </c>
      <c r="T351" s="221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22" t="s">
        <v>150</v>
      </c>
      <c r="AT351" s="222" t="s">
        <v>146</v>
      </c>
      <c r="AU351" s="222" t="s">
        <v>84</v>
      </c>
      <c r="AY351" s="16" t="s">
        <v>145</v>
      </c>
      <c r="BE351" s="223">
        <f>IF(N351="základní",J351,0)</f>
        <v>0</v>
      </c>
      <c r="BF351" s="223">
        <f>IF(N351="snížená",J351,0)</f>
        <v>0</v>
      </c>
      <c r="BG351" s="223">
        <f>IF(N351="zákl. přenesená",J351,0)</f>
        <v>0</v>
      </c>
      <c r="BH351" s="223">
        <f>IF(N351="sníž. přenesená",J351,0)</f>
        <v>0</v>
      </c>
      <c r="BI351" s="223">
        <f>IF(N351="nulová",J351,0)</f>
        <v>0</v>
      </c>
      <c r="BJ351" s="16" t="s">
        <v>84</v>
      </c>
      <c r="BK351" s="223">
        <f>ROUND(I351*H351,2)</f>
        <v>0</v>
      </c>
      <c r="BL351" s="16" t="s">
        <v>150</v>
      </c>
      <c r="BM351" s="222" t="s">
        <v>642</v>
      </c>
    </row>
    <row r="352" s="2" customFormat="1" ht="24.15" customHeight="1">
      <c r="A352" s="37"/>
      <c r="B352" s="38"/>
      <c r="C352" s="210" t="s">
        <v>643</v>
      </c>
      <c r="D352" s="210" t="s">
        <v>146</v>
      </c>
      <c r="E352" s="211" t="s">
        <v>644</v>
      </c>
      <c r="F352" s="212" t="s">
        <v>645</v>
      </c>
      <c r="G352" s="213" t="s">
        <v>634</v>
      </c>
      <c r="H352" s="214">
        <v>54.773000000000003</v>
      </c>
      <c r="I352" s="215"/>
      <c r="J352" s="216">
        <f>ROUND(I352*H352,2)</f>
        <v>0</v>
      </c>
      <c r="K352" s="217"/>
      <c r="L352" s="43"/>
      <c r="M352" s="218" t="s">
        <v>1</v>
      </c>
      <c r="N352" s="219" t="s">
        <v>41</v>
      </c>
      <c r="O352" s="90"/>
      <c r="P352" s="220">
        <f>O352*H352</f>
        <v>0</v>
      </c>
      <c r="Q352" s="220">
        <v>0</v>
      </c>
      <c r="R352" s="220">
        <f>Q352*H352</f>
        <v>0</v>
      </c>
      <c r="S352" s="220">
        <v>0</v>
      </c>
      <c r="T352" s="221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22" t="s">
        <v>150</v>
      </c>
      <c r="AT352" s="222" t="s">
        <v>146</v>
      </c>
      <c r="AU352" s="222" t="s">
        <v>84</v>
      </c>
      <c r="AY352" s="16" t="s">
        <v>145</v>
      </c>
      <c r="BE352" s="223">
        <f>IF(N352="základní",J352,0)</f>
        <v>0</v>
      </c>
      <c r="BF352" s="223">
        <f>IF(N352="snížená",J352,0)</f>
        <v>0</v>
      </c>
      <c r="BG352" s="223">
        <f>IF(N352="zákl. přenesená",J352,0)</f>
        <v>0</v>
      </c>
      <c r="BH352" s="223">
        <f>IF(N352="sníž. přenesená",J352,0)</f>
        <v>0</v>
      </c>
      <c r="BI352" s="223">
        <f>IF(N352="nulová",J352,0)</f>
        <v>0</v>
      </c>
      <c r="BJ352" s="16" t="s">
        <v>84</v>
      </c>
      <c r="BK352" s="223">
        <f>ROUND(I352*H352,2)</f>
        <v>0</v>
      </c>
      <c r="BL352" s="16" t="s">
        <v>150</v>
      </c>
      <c r="BM352" s="222" t="s">
        <v>646</v>
      </c>
    </row>
    <row r="353" s="2" customFormat="1" ht="24.15" customHeight="1">
      <c r="A353" s="37"/>
      <c r="B353" s="38"/>
      <c r="C353" s="210" t="s">
        <v>428</v>
      </c>
      <c r="D353" s="210" t="s">
        <v>146</v>
      </c>
      <c r="E353" s="211" t="s">
        <v>647</v>
      </c>
      <c r="F353" s="212" t="s">
        <v>648</v>
      </c>
      <c r="G353" s="213" t="s">
        <v>634</v>
      </c>
      <c r="H353" s="214">
        <v>1314.5519999999999</v>
      </c>
      <c r="I353" s="215"/>
      <c r="J353" s="216">
        <f>ROUND(I353*H353,2)</f>
        <v>0</v>
      </c>
      <c r="K353" s="217"/>
      <c r="L353" s="43"/>
      <c r="M353" s="218" t="s">
        <v>1</v>
      </c>
      <c r="N353" s="219" t="s">
        <v>41</v>
      </c>
      <c r="O353" s="90"/>
      <c r="P353" s="220">
        <f>O353*H353</f>
        <v>0</v>
      </c>
      <c r="Q353" s="220">
        <v>0</v>
      </c>
      <c r="R353" s="220">
        <f>Q353*H353</f>
        <v>0</v>
      </c>
      <c r="S353" s="220">
        <v>0</v>
      </c>
      <c r="T353" s="221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222" t="s">
        <v>150</v>
      </c>
      <c r="AT353" s="222" t="s">
        <v>146</v>
      </c>
      <c r="AU353" s="222" t="s">
        <v>84</v>
      </c>
      <c r="AY353" s="16" t="s">
        <v>145</v>
      </c>
      <c r="BE353" s="223">
        <f>IF(N353="základní",J353,0)</f>
        <v>0</v>
      </c>
      <c r="BF353" s="223">
        <f>IF(N353="snížená",J353,0)</f>
        <v>0</v>
      </c>
      <c r="BG353" s="223">
        <f>IF(N353="zákl. přenesená",J353,0)</f>
        <v>0</v>
      </c>
      <c r="BH353" s="223">
        <f>IF(N353="sníž. přenesená",J353,0)</f>
        <v>0</v>
      </c>
      <c r="BI353" s="223">
        <f>IF(N353="nulová",J353,0)</f>
        <v>0</v>
      </c>
      <c r="BJ353" s="16" t="s">
        <v>84</v>
      </c>
      <c r="BK353" s="223">
        <f>ROUND(I353*H353,2)</f>
        <v>0</v>
      </c>
      <c r="BL353" s="16" t="s">
        <v>150</v>
      </c>
      <c r="BM353" s="222" t="s">
        <v>649</v>
      </c>
    </row>
    <row r="354" s="14" customFormat="1">
      <c r="A354" s="14"/>
      <c r="B354" s="258"/>
      <c r="C354" s="259"/>
      <c r="D354" s="226" t="s">
        <v>154</v>
      </c>
      <c r="E354" s="260" t="s">
        <v>1</v>
      </c>
      <c r="F354" s="261" t="s">
        <v>650</v>
      </c>
      <c r="G354" s="259"/>
      <c r="H354" s="260" t="s">
        <v>1</v>
      </c>
      <c r="I354" s="262"/>
      <c r="J354" s="259"/>
      <c r="K354" s="259"/>
      <c r="L354" s="263"/>
      <c r="M354" s="264"/>
      <c r="N354" s="265"/>
      <c r="O354" s="265"/>
      <c r="P354" s="265"/>
      <c r="Q354" s="265"/>
      <c r="R354" s="265"/>
      <c r="S354" s="265"/>
      <c r="T354" s="26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7" t="s">
        <v>154</v>
      </c>
      <c r="AU354" s="267" t="s">
        <v>84</v>
      </c>
      <c r="AV354" s="14" t="s">
        <v>84</v>
      </c>
      <c r="AW354" s="14" t="s">
        <v>33</v>
      </c>
      <c r="AX354" s="14" t="s">
        <v>76</v>
      </c>
      <c r="AY354" s="267" t="s">
        <v>145</v>
      </c>
    </row>
    <row r="355" s="12" customFormat="1">
      <c r="A355" s="12"/>
      <c r="B355" s="224"/>
      <c r="C355" s="225"/>
      <c r="D355" s="226" t="s">
        <v>154</v>
      </c>
      <c r="E355" s="227" t="s">
        <v>1</v>
      </c>
      <c r="F355" s="228" t="s">
        <v>651</v>
      </c>
      <c r="G355" s="225"/>
      <c r="H355" s="229">
        <v>1314.5519999999999</v>
      </c>
      <c r="I355" s="230"/>
      <c r="J355" s="225"/>
      <c r="K355" s="225"/>
      <c r="L355" s="231"/>
      <c r="M355" s="232"/>
      <c r="N355" s="233"/>
      <c r="O355" s="233"/>
      <c r="P355" s="233"/>
      <c r="Q355" s="233"/>
      <c r="R355" s="233"/>
      <c r="S355" s="233"/>
      <c r="T355" s="234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T355" s="235" t="s">
        <v>154</v>
      </c>
      <c r="AU355" s="235" t="s">
        <v>84</v>
      </c>
      <c r="AV355" s="12" t="s">
        <v>86</v>
      </c>
      <c r="AW355" s="12" t="s">
        <v>33</v>
      </c>
      <c r="AX355" s="12" t="s">
        <v>76</v>
      </c>
      <c r="AY355" s="235" t="s">
        <v>145</v>
      </c>
    </row>
    <row r="356" s="13" customFormat="1">
      <c r="A356" s="13"/>
      <c r="B356" s="236"/>
      <c r="C356" s="237"/>
      <c r="D356" s="226" t="s">
        <v>154</v>
      </c>
      <c r="E356" s="238" t="s">
        <v>1</v>
      </c>
      <c r="F356" s="239" t="s">
        <v>156</v>
      </c>
      <c r="G356" s="237"/>
      <c r="H356" s="240">
        <v>1314.5519999999999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6" t="s">
        <v>154</v>
      </c>
      <c r="AU356" s="246" t="s">
        <v>84</v>
      </c>
      <c r="AV356" s="13" t="s">
        <v>150</v>
      </c>
      <c r="AW356" s="13" t="s">
        <v>33</v>
      </c>
      <c r="AX356" s="13" t="s">
        <v>84</v>
      </c>
      <c r="AY356" s="246" t="s">
        <v>145</v>
      </c>
    </row>
    <row r="357" s="2" customFormat="1" ht="33" customHeight="1">
      <c r="A357" s="37"/>
      <c r="B357" s="38"/>
      <c r="C357" s="210" t="s">
        <v>652</v>
      </c>
      <c r="D357" s="210" t="s">
        <v>146</v>
      </c>
      <c r="E357" s="211" t="s">
        <v>653</v>
      </c>
      <c r="F357" s="212" t="s">
        <v>654</v>
      </c>
      <c r="G357" s="213" t="s">
        <v>634</v>
      </c>
      <c r="H357" s="214">
        <v>4.258</v>
      </c>
      <c r="I357" s="215"/>
      <c r="J357" s="216">
        <f>ROUND(I357*H357,2)</f>
        <v>0</v>
      </c>
      <c r="K357" s="217"/>
      <c r="L357" s="43"/>
      <c r="M357" s="218" t="s">
        <v>1</v>
      </c>
      <c r="N357" s="219" t="s">
        <v>41</v>
      </c>
      <c r="O357" s="90"/>
      <c r="P357" s="220">
        <f>O357*H357</f>
        <v>0</v>
      </c>
      <c r="Q357" s="220">
        <v>0</v>
      </c>
      <c r="R357" s="220">
        <f>Q357*H357</f>
        <v>0</v>
      </c>
      <c r="S357" s="220">
        <v>0</v>
      </c>
      <c r="T357" s="221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222" t="s">
        <v>150</v>
      </c>
      <c r="AT357" s="222" t="s">
        <v>146</v>
      </c>
      <c r="AU357" s="222" t="s">
        <v>84</v>
      </c>
      <c r="AY357" s="16" t="s">
        <v>145</v>
      </c>
      <c r="BE357" s="223">
        <f>IF(N357="základní",J357,0)</f>
        <v>0</v>
      </c>
      <c r="BF357" s="223">
        <f>IF(N357="snížená",J357,0)</f>
        <v>0</v>
      </c>
      <c r="BG357" s="223">
        <f>IF(N357="zákl. přenesená",J357,0)</f>
        <v>0</v>
      </c>
      <c r="BH357" s="223">
        <f>IF(N357="sníž. přenesená",J357,0)</f>
        <v>0</v>
      </c>
      <c r="BI357" s="223">
        <f>IF(N357="nulová",J357,0)</f>
        <v>0</v>
      </c>
      <c r="BJ357" s="16" t="s">
        <v>84</v>
      </c>
      <c r="BK357" s="223">
        <f>ROUND(I357*H357,2)</f>
        <v>0</v>
      </c>
      <c r="BL357" s="16" t="s">
        <v>150</v>
      </c>
      <c r="BM357" s="222" t="s">
        <v>655</v>
      </c>
    </row>
    <row r="358" s="12" customFormat="1">
      <c r="A358" s="12"/>
      <c r="B358" s="224"/>
      <c r="C358" s="225"/>
      <c r="D358" s="226" t="s">
        <v>154</v>
      </c>
      <c r="E358" s="227" t="s">
        <v>1</v>
      </c>
      <c r="F358" s="228" t="s">
        <v>656</v>
      </c>
      <c r="G358" s="225"/>
      <c r="H358" s="229">
        <v>4.258</v>
      </c>
      <c r="I358" s="230"/>
      <c r="J358" s="225"/>
      <c r="K358" s="225"/>
      <c r="L358" s="231"/>
      <c r="M358" s="232"/>
      <c r="N358" s="233"/>
      <c r="O358" s="233"/>
      <c r="P358" s="233"/>
      <c r="Q358" s="233"/>
      <c r="R358" s="233"/>
      <c r="S358" s="233"/>
      <c r="T358" s="234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T358" s="235" t="s">
        <v>154</v>
      </c>
      <c r="AU358" s="235" t="s">
        <v>84</v>
      </c>
      <c r="AV358" s="12" t="s">
        <v>86</v>
      </c>
      <c r="AW358" s="12" t="s">
        <v>33</v>
      </c>
      <c r="AX358" s="12" t="s">
        <v>76</v>
      </c>
      <c r="AY358" s="235" t="s">
        <v>145</v>
      </c>
    </row>
    <row r="359" s="13" customFormat="1">
      <c r="A359" s="13"/>
      <c r="B359" s="236"/>
      <c r="C359" s="237"/>
      <c r="D359" s="226" t="s">
        <v>154</v>
      </c>
      <c r="E359" s="238" t="s">
        <v>1</v>
      </c>
      <c r="F359" s="239" t="s">
        <v>156</v>
      </c>
      <c r="G359" s="237"/>
      <c r="H359" s="240">
        <v>4.258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6" t="s">
        <v>154</v>
      </c>
      <c r="AU359" s="246" t="s">
        <v>84</v>
      </c>
      <c r="AV359" s="13" t="s">
        <v>150</v>
      </c>
      <c r="AW359" s="13" t="s">
        <v>33</v>
      </c>
      <c r="AX359" s="13" t="s">
        <v>84</v>
      </c>
      <c r="AY359" s="246" t="s">
        <v>145</v>
      </c>
    </row>
    <row r="360" s="2" customFormat="1" ht="49.05" customHeight="1">
      <c r="A360" s="37"/>
      <c r="B360" s="38"/>
      <c r="C360" s="210" t="s">
        <v>432</v>
      </c>
      <c r="D360" s="210" t="s">
        <v>146</v>
      </c>
      <c r="E360" s="211" t="s">
        <v>657</v>
      </c>
      <c r="F360" s="212" t="s">
        <v>658</v>
      </c>
      <c r="G360" s="213" t="s">
        <v>634</v>
      </c>
      <c r="H360" s="214">
        <v>50.515000000000001</v>
      </c>
      <c r="I360" s="215"/>
      <c r="J360" s="216">
        <f>ROUND(I360*H360,2)</f>
        <v>0</v>
      </c>
      <c r="K360" s="217"/>
      <c r="L360" s="43"/>
      <c r="M360" s="218" t="s">
        <v>1</v>
      </c>
      <c r="N360" s="219" t="s">
        <v>41</v>
      </c>
      <c r="O360" s="90"/>
      <c r="P360" s="220">
        <f>O360*H360</f>
        <v>0</v>
      </c>
      <c r="Q360" s="220">
        <v>0</v>
      </c>
      <c r="R360" s="220">
        <f>Q360*H360</f>
        <v>0</v>
      </c>
      <c r="S360" s="220">
        <v>0</v>
      </c>
      <c r="T360" s="221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22" t="s">
        <v>150</v>
      </c>
      <c r="AT360" s="222" t="s">
        <v>146</v>
      </c>
      <c r="AU360" s="222" t="s">
        <v>84</v>
      </c>
      <c r="AY360" s="16" t="s">
        <v>145</v>
      </c>
      <c r="BE360" s="223">
        <f>IF(N360="základní",J360,0)</f>
        <v>0</v>
      </c>
      <c r="BF360" s="223">
        <f>IF(N360="snížená",J360,0)</f>
        <v>0</v>
      </c>
      <c r="BG360" s="223">
        <f>IF(N360="zákl. přenesená",J360,0)</f>
        <v>0</v>
      </c>
      <c r="BH360" s="223">
        <f>IF(N360="sníž. přenesená",J360,0)</f>
        <v>0</v>
      </c>
      <c r="BI360" s="223">
        <f>IF(N360="nulová",J360,0)</f>
        <v>0</v>
      </c>
      <c r="BJ360" s="16" t="s">
        <v>84</v>
      </c>
      <c r="BK360" s="223">
        <f>ROUND(I360*H360,2)</f>
        <v>0</v>
      </c>
      <c r="BL360" s="16" t="s">
        <v>150</v>
      </c>
      <c r="BM360" s="222" t="s">
        <v>659</v>
      </c>
    </row>
    <row r="361" s="12" customFormat="1">
      <c r="A361" s="12"/>
      <c r="B361" s="224"/>
      <c r="C361" s="225"/>
      <c r="D361" s="226" t="s">
        <v>154</v>
      </c>
      <c r="E361" s="227" t="s">
        <v>1</v>
      </c>
      <c r="F361" s="228" t="s">
        <v>660</v>
      </c>
      <c r="G361" s="225"/>
      <c r="H361" s="229">
        <v>50.515000000000001</v>
      </c>
      <c r="I361" s="230"/>
      <c r="J361" s="225"/>
      <c r="K361" s="225"/>
      <c r="L361" s="231"/>
      <c r="M361" s="232"/>
      <c r="N361" s="233"/>
      <c r="O361" s="233"/>
      <c r="P361" s="233"/>
      <c r="Q361" s="233"/>
      <c r="R361" s="233"/>
      <c r="S361" s="233"/>
      <c r="T361" s="234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T361" s="235" t="s">
        <v>154</v>
      </c>
      <c r="AU361" s="235" t="s">
        <v>84</v>
      </c>
      <c r="AV361" s="12" t="s">
        <v>86</v>
      </c>
      <c r="AW361" s="12" t="s">
        <v>33</v>
      </c>
      <c r="AX361" s="12" t="s">
        <v>76</v>
      </c>
      <c r="AY361" s="235" t="s">
        <v>145</v>
      </c>
    </row>
    <row r="362" s="13" customFormat="1">
      <c r="A362" s="13"/>
      <c r="B362" s="236"/>
      <c r="C362" s="237"/>
      <c r="D362" s="226" t="s">
        <v>154</v>
      </c>
      <c r="E362" s="238" t="s">
        <v>1</v>
      </c>
      <c r="F362" s="239" t="s">
        <v>156</v>
      </c>
      <c r="G362" s="237"/>
      <c r="H362" s="240">
        <v>50.515000000000001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6" t="s">
        <v>154</v>
      </c>
      <c r="AU362" s="246" t="s">
        <v>84</v>
      </c>
      <c r="AV362" s="13" t="s">
        <v>150</v>
      </c>
      <c r="AW362" s="13" t="s">
        <v>33</v>
      </c>
      <c r="AX362" s="13" t="s">
        <v>84</v>
      </c>
      <c r="AY362" s="246" t="s">
        <v>145</v>
      </c>
    </row>
    <row r="363" s="2" customFormat="1" ht="24.15" customHeight="1">
      <c r="A363" s="37"/>
      <c r="B363" s="38"/>
      <c r="C363" s="210" t="s">
        <v>661</v>
      </c>
      <c r="D363" s="210" t="s">
        <v>146</v>
      </c>
      <c r="E363" s="211" t="s">
        <v>662</v>
      </c>
      <c r="F363" s="212" t="s">
        <v>663</v>
      </c>
      <c r="G363" s="213" t="s">
        <v>634</v>
      </c>
      <c r="H363" s="214">
        <v>36.603999999999999</v>
      </c>
      <c r="I363" s="215"/>
      <c r="J363" s="216">
        <f>ROUND(I363*H363,2)</f>
        <v>0</v>
      </c>
      <c r="K363" s="217"/>
      <c r="L363" s="43"/>
      <c r="M363" s="218" t="s">
        <v>1</v>
      </c>
      <c r="N363" s="219" t="s">
        <v>41</v>
      </c>
      <c r="O363" s="90"/>
      <c r="P363" s="220">
        <f>O363*H363</f>
        <v>0</v>
      </c>
      <c r="Q363" s="220">
        <v>0</v>
      </c>
      <c r="R363" s="220">
        <f>Q363*H363</f>
        <v>0</v>
      </c>
      <c r="S363" s="220">
        <v>0</v>
      </c>
      <c r="T363" s="221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22" t="s">
        <v>150</v>
      </c>
      <c r="AT363" s="222" t="s">
        <v>146</v>
      </c>
      <c r="AU363" s="222" t="s">
        <v>84</v>
      </c>
      <c r="AY363" s="16" t="s">
        <v>145</v>
      </c>
      <c r="BE363" s="223">
        <f>IF(N363="základní",J363,0)</f>
        <v>0</v>
      </c>
      <c r="BF363" s="223">
        <f>IF(N363="snížená",J363,0)</f>
        <v>0</v>
      </c>
      <c r="BG363" s="223">
        <f>IF(N363="zákl. přenesená",J363,0)</f>
        <v>0</v>
      </c>
      <c r="BH363" s="223">
        <f>IF(N363="sníž. přenesená",J363,0)</f>
        <v>0</v>
      </c>
      <c r="BI363" s="223">
        <f>IF(N363="nulová",J363,0)</f>
        <v>0</v>
      </c>
      <c r="BJ363" s="16" t="s">
        <v>84</v>
      </c>
      <c r="BK363" s="223">
        <f>ROUND(I363*H363,2)</f>
        <v>0</v>
      </c>
      <c r="BL363" s="16" t="s">
        <v>150</v>
      </c>
      <c r="BM363" s="222" t="s">
        <v>664</v>
      </c>
    </row>
    <row r="364" s="11" customFormat="1" ht="25.92" customHeight="1">
      <c r="A364" s="11"/>
      <c r="B364" s="196"/>
      <c r="C364" s="197"/>
      <c r="D364" s="198" t="s">
        <v>75</v>
      </c>
      <c r="E364" s="199" t="s">
        <v>665</v>
      </c>
      <c r="F364" s="199" t="s">
        <v>666</v>
      </c>
      <c r="G364" s="197"/>
      <c r="H364" s="197"/>
      <c r="I364" s="200"/>
      <c r="J364" s="201">
        <f>BK364</f>
        <v>0</v>
      </c>
      <c r="K364" s="197"/>
      <c r="L364" s="202"/>
      <c r="M364" s="203"/>
      <c r="N364" s="204"/>
      <c r="O364" s="204"/>
      <c r="P364" s="205">
        <f>SUM(P365:P373)</f>
        <v>0</v>
      </c>
      <c r="Q364" s="204"/>
      <c r="R364" s="205">
        <f>SUM(R365:R373)</f>
        <v>0.23940920000000002</v>
      </c>
      <c r="S364" s="204"/>
      <c r="T364" s="206">
        <f>SUM(T365:T373)</f>
        <v>0</v>
      </c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R364" s="207" t="s">
        <v>86</v>
      </c>
      <c r="AT364" s="208" t="s">
        <v>75</v>
      </c>
      <c r="AU364" s="208" t="s">
        <v>76</v>
      </c>
      <c r="AY364" s="207" t="s">
        <v>145</v>
      </c>
      <c r="BK364" s="209">
        <f>SUM(BK365:BK373)</f>
        <v>0</v>
      </c>
    </row>
    <row r="365" s="2" customFormat="1" ht="24.15" customHeight="1">
      <c r="A365" s="37"/>
      <c r="B365" s="38"/>
      <c r="C365" s="210" t="s">
        <v>435</v>
      </c>
      <c r="D365" s="210" t="s">
        <v>146</v>
      </c>
      <c r="E365" s="211" t="s">
        <v>667</v>
      </c>
      <c r="F365" s="212" t="s">
        <v>668</v>
      </c>
      <c r="G365" s="213" t="s">
        <v>167</v>
      </c>
      <c r="H365" s="214">
        <v>42.075000000000003</v>
      </c>
      <c r="I365" s="215"/>
      <c r="J365" s="216">
        <f>ROUND(I365*H365,2)</f>
        <v>0</v>
      </c>
      <c r="K365" s="217"/>
      <c r="L365" s="43"/>
      <c r="M365" s="218" t="s">
        <v>1</v>
      </c>
      <c r="N365" s="219" t="s">
        <v>41</v>
      </c>
      <c r="O365" s="90"/>
      <c r="P365" s="220">
        <f>O365*H365</f>
        <v>0</v>
      </c>
      <c r="Q365" s="220">
        <v>0.00029999999999999997</v>
      </c>
      <c r="R365" s="220">
        <f>Q365*H365</f>
        <v>0.0126225</v>
      </c>
      <c r="S365" s="220">
        <v>0</v>
      </c>
      <c r="T365" s="221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22" t="s">
        <v>183</v>
      </c>
      <c r="AT365" s="222" t="s">
        <v>146</v>
      </c>
      <c r="AU365" s="222" t="s">
        <v>84</v>
      </c>
      <c r="AY365" s="16" t="s">
        <v>145</v>
      </c>
      <c r="BE365" s="223">
        <f>IF(N365="základní",J365,0)</f>
        <v>0</v>
      </c>
      <c r="BF365" s="223">
        <f>IF(N365="snížená",J365,0)</f>
        <v>0</v>
      </c>
      <c r="BG365" s="223">
        <f>IF(N365="zákl. přenesená",J365,0)</f>
        <v>0</v>
      </c>
      <c r="BH365" s="223">
        <f>IF(N365="sníž. přenesená",J365,0)</f>
        <v>0</v>
      </c>
      <c r="BI365" s="223">
        <f>IF(N365="nulová",J365,0)</f>
        <v>0</v>
      </c>
      <c r="BJ365" s="16" t="s">
        <v>84</v>
      </c>
      <c r="BK365" s="223">
        <f>ROUND(I365*H365,2)</f>
        <v>0</v>
      </c>
      <c r="BL365" s="16" t="s">
        <v>183</v>
      </c>
      <c r="BM365" s="222" t="s">
        <v>669</v>
      </c>
    </row>
    <row r="366" s="14" customFormat="1">
      <c r="A366" s="14"/>
      <c r="B366" s="258"/>
      <c r="C366" s="259"/>
      <c r="D366" s="226" t="s">
        <v>154</v>
      </c>
      <c r="E366" s="260" t="s">
        <v>1</v>
      </c>
      <c r="F366" s="261" t="s">
        <v>321</v>
      </c>
      <c r="G366" s="259"/>
      <c r="H366" s="260" t="s">
        <v>1</v>
      </c>
      <c r="I366" s="262"/>
      <c r="J366" s="259"/>
      <c r="K366" s="259"/>
      <c r="L366" s="263"/>
      <c r="M366" s="264"/>
      <c r="N366" s="265"/>
      <c r="O366" s="265"/>
      <c r="P366" s="265"/>
      <c r="Q366" s="265"/>
      <c r="R366" s="265"/>
      <c r="S366" s="265"/>
      <c r="T366" s="26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7" t="s">
        <v>154</v>
      </c>
      <c r="AU366" s="267" t="s">
        <v>84</v>
      </c>
      <c r="AV366" s="14" t="s">
        <v>84</v>
      </c>
      <c r="AW366" s="14" t="s">
        <v>33</v>
      </c>
      <c r="AX366" s="14" t="s">
        <v>76</v>
      </c>
      <c r="AY366" s="267" t="s">
        <v>145</v>
      </c>
    </row>
    <row r="367" s="12" customFormat="1">
      <c r="A367" s="12"/>
      <c r="B367" s="224"/>
      <c r="C367" s="225"/>
      <c r="D367" s="226" t="s">
        <v>154</v>
      </c>
      <c r="E367" s="227" t="s">
        <v>1</v>
      </c>
      <c r="F367" s="228" t="s">
        <v>670</v>
      </c>
      <c r="G367" s="225"/>
      <c r="H367" s="229">
        <v>42.075000000000003</v>
      </c>
      <c r="I367" s="230"/>
      <c r="J367" s="225"/>
      <c r="K367" s="225"/>
      <c r="L367" s="231"/>
      <c r="M367" s="232"/>
      <c r="N367" s="233"/>
      <c r="O367" s="233"/>
      <c r="P367" s="233"/>
      <c r="Q367" s="233"/>
      <c r="R367" s="233"/>
      <c r="S367" s="233"/>
      <c r="T367" s="234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T367" s="235" t="s">
        <v>154</v>
      </c>
      <c r="AU367" s="235" t="s">
        <v>84</v>
      </c>
      <c r="AV367" s="12" t="s">
        <v>86</v>
      </c>
      <c r="AW367" s="12" t="s">
        <v>33</v>
      </c>
      <c r="AX367" s="12" t="s">
        <v>76</v>
      </c>
      <c r="AY367" s="235" t="s">
        <v>145</v>
      </c>
    </row>
    <row r="368" s="13" customFormat="1">
      <c r="A368" s="13"/>
      <c r="B368" s="236"/>
      <c r="C368" s="237"/>
      <c r="D368" s="226" t="s">
        <v>154</v>
      </c>
      <c r="E368" s="238" t="s">
        <v>1</v>
      </c>
      <c r="F368" s="239" t="s">
        <v>156</v>
      </c>
      <c r="G368" s="237"/>
      <c r="H368" s="240">
        <v>42.075000000000003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6" t="s">
        <v>154</v>
      </c>
      <c r="AU368" s="246" t="s">
        <v>84</v>
      </c>
      <c r="AV368" s="13" t="s">
        <v>150</v>
      </c>
      <c r="AW368" s="13" t="s">
        <v>33</v>
      </c>
      <c r="AX368" s="13" t="s">
        <v>84</v>
      </c>
      <c r="AY368" s="246" t="s">
        <v>145</v>
      </c>
    </row>
    <row r="369" s="2" customFormat="1" ht="24.15" customHeight="1">
      <c r="A369" s="37"/>
      <c r="B369" s="38"/>
      <c r="C369" s="247" t="s">
        <v>671</v>
      </c>
      <c r="D369" s="247" t="s">
        <v>190</v>
      </c>
      <c r="E369" s="248" t="s">
        <v>672</v>
      </c>
      <c r="F369" s="249" t="s">
        <v>673</v>
      </c>
      <c r="G369" s="250" t="s">
        <v>167</v>
      </c>
      <c r="H369" s="251">
        <v>46.283000000000001</v>
      </c>
      <c r="I369" s="252"/>
      <c r="J369" s="253">
        <f>ROUND(I369*H369,2)</f>
        <v>0</v>
      </c>
      <c r="K369" s="254"/>
      <c r="L369" s="255"/>
      <c r="M369" s="256" t="s">
        <v>1</v>
      </c>
      <c r="N369" s="257" t="s">
        <v>41</v>
      </c>
      <c r="O369" s="90"/>
      <c r="P369" s="220">
        <f>O369*H369</f>
        <v>0</v>
      </c>
      <c r="Q369" s="220">
        <v>0.0048999999999999998</v>
      </c>
      <c r="R369" s="220">
        <f>Q369*H369</f>
        <v>0.22678670000000001</v>
      </c>
      <c r="S369" s="220">
        <v>0</v>
      </c>
      <c r="T369" s="221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22" t="s">
        <v>223</v>
      </c>
      <c r="AT369" s="222" t="s">
        <v>190</v>
      </c>
      <c r="AU369" s="222" t="s">
        <v>84</v>
      </c>
      <c r="AY369" s="16" t="s">
        <v>145</v>
      </c>
      <c r="BE369" s="223">
        <f>IF(N369="základní",J369,0)</f>
        <v>0</v>
      </c>
      <c r="BF369" s="223">
        <f>IF(N369="snížená",J369,0)</f>
        <v>0</v>
      </c>
      <c r="BG369" s="223">
        <f>IF(N369="zákl. přenesená",J369,0)</f>
        <v>0</v>
      </c>
      <c r="BH369" s="223">
        <f>IF(N369="sníž. přenesená",J369,0)</f>
        <v>0</v>
      </c>
      <c r="BI369" s="223">
        <f>IF(N369="nulová",J369,0)</f>
        <v>0</v>
      </c>
      <c r="BJ369" s="16" t="s">
        <v>84</v>
      </c>
      <c r="BK369" s="223">
        <f>ROUND(I369*H369,2)</f>
        <v>0</v>
      </c>
      <c r="BL369" s="16" t="s">
        <v>183</v>
      </c>
      <c r="BM369" s="222" t="s">
        <v>674</v>
      </c>
    </row>
    <row r="370" s="14" customFormat="1">
      <c r="A370" s="14"/>
      <c r="B370" s="258"/>
      <c r="C370" s="259"/>
      <c r="D370" s="226" t="s">
        <v>154</v>
      </c>
      <c r="E370" s="260" t="s">
        <v>1</v>
      </c>
      <c r="F370" s="261" t="s">
        <v>321</v>
      </c>
      <c r="G370" s="259"/>
      <c r="H370" s="260" t="s">
        <v>1</v>
      </c>
      <c r="I370" s="262"/>
      <c r="J370" s="259"/>
      <c r="K370" s="259"/>
      <c r="L370" s="263"/>
      <c r="M370" s="264"/>
      <c r="N370" s="265"/>
      <c r="O370" s="265"/>
      <c r="P370" s="265"/>
      <c r="Q370" s="265"/>
      <c r="R370" s="265"/>
      <c r="S370" s="265"/>
      <c r="T370" s="26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7" t="s">
        <v>154</v>
      </c>
      <c r="AU370" s="267" t="s">
        <v>84</v>
      </c>
      <c r="AV370" s="14" t="s">
        <v>84</v>
      </c>
      <c r="AW370" s="14" t="s">
        <v>33</v>
      </c>
      <c r="AX370" s="14" t="s">
        <v>76</v>
      </c>
      <c r="AY370" s="267" t="s">
        <v>145</v>
      </c>
    </row>
    <row r="371" s="12" customFormat="1">
      <c r="A371" s="12"/>
      <c r="B371" s="224"/>
      <c r="C371" s="225"/>
      <c r="D371" s="226" t="s">
        <v>154</v>
      </c>
      <c r="E371" s="227" t="s">
        <v>1</v>
      </c>
      <c r="F371" s="228" t="s">
        <v>675</v>
      </c>
      <c r="G371" s="225"/>
      <c r="H371" s="229">
        <v>46.282499999999999</v>
      </c>
      <c r="I371" s="230"/>
      <c r="J371" s="225"/>
      <c r="K371" s="225"/>
      <c r="L371" s="231"/>
      <c r="M371" s="232"/>
      <c r="N371" s="233"/>
      <c r="O371" s="233"/>
      <c r="P371" s="233"/>
      <c r="Q371" s="233"/>
      <c r="R371" s="233"/>
      <c r="S371" s="233"/>
      <c r="T371" s="234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T371" s="235" t="s">
        <v>154</v>
      </c>
      <c r="AU371" s="235" t="s">
        <v>84</v>
      </c>
      <c r="AV371" s="12" t="s">
        <v>86</v>
      </c>
      <c r="AW371" s="12" t="s">
        <v>33</v>
      </c>
      <c r="AX371" s="12" t="s">
        <v>76</v>
      </c>
      <c r="AY371" s="235" t="s">
        <v>145</v>
      </c>
    </row>
    <row r="372" s="13" customFormat="1">
      <c r="A372" s="13"/>
      <c r="B372" s="236"/>
      <c r="C372" s="237"/>
      <c r="D372" s="226" t="s">
        <v>154</v>
      </c>
      <c r="E372" s="238" t="s">
        <v>1</v>
      </c>
      <c r="F372" s="239" t="s">
        <v>156</v>
      </c>
      <c r="G372" s="237"/>
      <c r="H372" s="240">
        <v>46.282499999999999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6" t="s">
        <v>154</v>
      </c>
      <c r="AU372" s="246" t="s">
        <v>84</v>
      </c>
      <c r="AV372" s="13" t="s">
        <v>150</v>
      </c>
      <c r="AW372" s="13" t="s">
        <v>33</v>
      </c>
      <c r="AX372" s="13" t="s">
        <v>84</v>
      </c>
      <c r="AY372" s="246" t="s">
        <v>145</v>
      </c>
    </row>
    <row r="373" s="2" customFormat="1" ht="24.15" customHeight="1">
      <c r="A373" s="37"/>
      <c r="B373" s="38"/>
      <c r="C373" s="210" t="s">
        <v>439</v>
      </c>
      <c r="D373" s="210" t="s">
        <v>146</v>
      </c>
      <c r="E373" s="211" t="s">
        <v>676</v>
      </c>
      <c r="F373" s="212" t="s">
        <v>677</v>
      </c>
      <c r="G373" s="213" t="s">
        <v>678</v>
      </c>
      <c r="H373" s="268"/>
      <c r="I373" s="215"/>
      <c r="J373" s="216">
        <f>ROUND(I373*H373,2)</f>
        <v>0</v>
      </c>
      <c r="K373" s="217"/>
      <c r="L373" s="43"/>
      <c r="M373" s="218" t="s">
        <v>1</v>
      </c>
      <c r="N373" s="219" t="s">
        <v>41</v>
      </c>
      <c r="O373" s="90"/>
      <c r="P373" s="220">
        <f>O373*H373</f>
        <v>0</v>
      </c>
      <c r="Q373" s="220">
        <v>0</v>
      </c>
      <c r="R373" s="220">
        <f>Q373*H373</f>
        <v>0</v>
      </c>
      <c r="S373" s="220">
        <v>0</v>
      </c>
      <c r="T373" s="221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222" t="s">
        <v>183</v>
      </c>
      <c r="AT373" s="222" t="s">
        <v>146</v>
      </c>
      <c r="AU373" s="222" t="s">
        <v>84</v>
      </c>
      <c r="AY373" s="16" t="s">
        <v>145</v>
      </c>
      <c r="BE373" s="223">
        <f>IF(N373="základní",J373,0)</f>
        <v>0</v>
      </c>
      <c r="BF373" s="223">
        <f>IF(N373="snížená",J373,0)</f>
        <v>0</v>
      </c>
      <c r="BG373" s="223">
        <f>IF(N373="zákl. přenesená",J373,0)</f>
        <v>0</v>
      </c>
      <c r="BH373" s="223">
        <f>IF(N373="sníž. přenesená",J373,0)</f>
        <v>0</v>
      </c>
      <c r="BI373" s="223">
        <f>IF(N373="nulová",J373,0)</f>
        <v>0</v>
      </c>
      <c r="BJ373" s="16" t="s">
        <v>84</v>
      </c>
      <c r="BK373" s="223">
        <f>ROUND(I373*H373,2)</f>
        <v>0</v>
      </c>
      <c r="BL373" s="16" t="s">
        <v>183</v>
      </c>
      <c r="BM373" s="222" t="s">
        <v>679</v>
      </c>
    </row>
    <row r="374" s="11" customFormat="1" ht="25.92" customHeight="1">
      <c r="A374" s="11"/>
      <c r="B374" s="196"/>
      <c r="C374" s="197"/>
      <c r="D374" s="198" t="s">
        <v>75</v>
      </c>
      <c r="E374" s="199" t="s">
        <v>680</v>
      </c>
      <c r="F374" s="199" t="s">
        <v>681</v>
      </c>
      <c r="G374" s="197"/>
      <c r="H374" s="197"/>
      <c r="I374" s="200"/>
      <c r="J374" s="201">
        <f>BK374</f>
        <v>0</v>
      </c>
      <c r="K374" s="197"/>
      <c r="L374" s="202"/>
      <c r="M374" s="203"/>
      <c r="N374" s="204"/>
      <c r="O374" s="204"/>
      <c r="P374" s="205">
        <f>SUM(P375:P395)</f>
        <v>0</v>
      </c>
      <c r="Q374" s="204"/>
      <c r="R374" s="205">
        <f>SUM(R375:R395)</f>
        <v>0.10078440390000001</v>
      </c>
      <c r="S374" s="204"/>
      <c r="T374" s="206">
        <f>SUM(T375:T395)</f>
        <v>0</v>
      </c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R374" s="207" t="s">
        <v>86</v>
      </c>
      <c r="AT374" s="208" t="s">
        <v>75</v>
      </c>
      <c r="AU374" s="208" t="s">
        <v>76</v>
      </c>
      <c r="AY374" s="207" t="s">
        <v>145</v>
      </c>
      <c r="BK374" s="209">
        <f>SUM(BK375:BK395)</f>
        <v>0</v>
      </c>
    </row>
    <row r="375" s="2" customFormat="1" ht="16.5" customHeight="1">
      <c r="A375" s="37"/>
      <c r="B375" s="38"/>
      <c r="C375" s="210" t="s">
        <v>682</v>
      </c>
      <c r="D375" s="210" t="s">
        <v>146</v>
      </c>
      <c r="E375" s="211" t="s">
        <v>683</v>
      </c>
      <c r="F375" s="212" t="s">
        <v>684</v>
      </c>
      <c r="G375" s="213" t="s">
        <v>265</v>
      </c>
      <c r="H375" s="214">
        <v>1</v>
      </c>
      <c r="I375" s="215"/>
      <c r="J375" s="216">
        <f>ROUND(I375*H375,2)</f>
        <v>0</v>
      </c>
      <c r="K375" s="217"/>
      <c r="L375" s="43"/>
      <c r="M375" s="218" t="s">
        <v>1</v>
      </c>
      <c r="N375" s="219" t="s">
        <v>41</v>
      </c>
      <c r="O375" s="90"/>
      <c r="P375" s="220">
        <f>O375*H375</f>
        <v>0</v>
      </c>
      <c r="Q375" s="220">
        <v>0</v>
      </c>
      <c r="R375" s="220">
        <f>Q375*H375</f>
        <v>0</v>
      </c>
      <c r="S375" s="220">
        <v>0</v>
      </c>
      <c r="T375" s="221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222" t="s">
        <v>183</v>
      </c>
      <c r="AT375" s="222" t="s">
        <v>146</v>
      </c>
      <c r="AU375" s="222" t="s">
        <v>84</v>
      </c>
      <c r="AY375" s="16" t="s">
        <v>145</v>
      </c>
      <c r="BE375" s="223">
        <f>IF(N375="základní",J375,0)</f>
        <v>0</v>
      </c>
      <c r="BF375" s="223">
        <f>IF(N375="snížená",J375,0)</f>
        <v>0</v>
      </c>
      <c r="BG375" s="223">
        <f>IF(N375="zákl. přenesená",J375,0)</f>
        <v>0</v>
      </c>
      <c r="BH375" s="223">
        <f>IF(N375="sníž. přenesená",J375,0)</f>
        <v>0</v>
      </c>
      <c r="BI375" s="223">
        <f>IF(N375="nulová",J375,0)</f>
        <v>0</v>
      </c>
      <c r="BJ375" s="16" t="s">
        <v>84</v>
      </c>
      <c r="BK375" s="223">
        <f>ROUND(I375*H375,2)</f>
        <v>0</v>
      </c>
      <c r="BL375" s="16" t="s">
        <v>183</v>
      </c>
      <c r="BM375" s="222" t="s">
        <v>685</v>
      </c>
    </row>
    <row r="376" s="2" customFormat="1" ht="16.5" customHeight="1">
      <c r="A376" s="37"/>
      <c r="B376" s="38"/>
      <c r="C376" s="210" t="s">
        <v>442</v>
      </c>
      <c r="D376" s="210" t="s">
        <v>146</v>
      </c>
      <c r="E376" s="211" t="s">
        <v>686</v>
      </c>
      <c r="F376" s="212" t="s">
        <v>687</v>
      </c>
      <c r="G376" s="213" t="s">
        <v>182</v>
      </c>
      <c r="H376" s="214">
        <v>9</v>
      </c>
      <c r="I376" s="215"/>
      <c r="J376" s="216">
        <f>ROUND(I376*H376,2)</f>
        <v>0</v>
      </c>
      <c r="K376" s="217"/>
      <c r="L376" s="43"/>
      <c r="M376" s="218" t="s">
        <v>1</v>
      </c>
      <c r="N376" s="219" t="s">
        <v>41</v>
      </c>
      <c r="O376" s="90"/>
      <c r="P376" s="220">
        <f>O376*H376</f>
        <v>0</v>
      </c>
      <c r="Q376" s="220">
        <v>0.00049569999999999996</v>
      </c>
      <c r="R376" s="220">
        <f>Q376*H376</f>
        <v>0.0044612999999999996</v>
      </c>
      <c r="S376" s="220">
        <v>0</v>
      </c>
      <c r="T376" s="221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222" t="s">
        <v>183</v>
      </c>
      <c r="AT376" s="222" t="s">
        <v>146</v>
      </c>
      <c r="AU376" s="222" t="s">
        <v>84</v>
      </c>
      <c r="AY376" s="16" t="s">
        <v>145</v>
      </c>
      <c r="BE376" s="223">
        <f>IF(N376="základní",J376,0)</f>
        <v>0</v>
      </c>
      <c r="BF376" s="223">
        <f>IF(N376="snížená",J376,0)</f>
        <v>0</v>
      </c>
      <c r="BG376" s="223">
        <f>IF(N376="zákl. přenesená",J376,0)</f>
        <v>0</v>
      </c>
      <c r="BH376" s="223">
        <f>IF(N376="sníž. přenesená",J376,0)</f>
        <v>0</v>
      </c>
      <c r="BI376" s="223">
        <f>IF(N376="nulová",J376,0)</f>
        <v>0</v>
      </c>
      <c r="BJ376" s="16" t="s">
        <v>84</v>
      </c>
      <c r="BK376" s="223">
        <f>ROUND(I376*H376,2)</f>
        <v>0</v>
      </c>
      <c r="BL376" s="16" t="s">
        <v>183</v>
      </c>
      <c r="BM376" s="222" t="s">
        <v>688</v>
      </c>
    </row>
    <row r="377" s="2" customFormat="1" ht="16.5" customHeight="1">
      <c r="A377" s="37"/>
      <c r="B377" s="38"/>
      <c r="C377" s="210" t="s">
        <v>689</v>
      </c>
      <c r="D377" s="210" t="s">
        <v>146</v>
      </c>
      <c r="E377" s="211" t="s">
        <v>690</v>
      </c>
      <c r="F377" s="212" t="s">
        <v>691</v>
      </c>
      <c r="G377" s="213" t="s">
        <v>182</v>
      </c>
      <c r="H377" s="214">
        <v>2</v>
      </c>
      <c r="I377" s="215"/>
      <c r="J377" s="216">
        <f>ROUND(I377*H377,2)</f>
        <v>0</v>
      </c>
      <c r="K377" s="217"/>
      <c r="L377" s="43"/>
      <c r="M377" s="218" t="s">
        <v>1</v>
      </c>
      <c r="N377" s="219" t="s">
        <v>41</v>
      </c>
      <c r="O377" s="90"/>
      <c r="P377" s="220">
        <f>O377*H377</f>
        <v>0</v>
      </c>
      <c r="Q377" s="220">
        <v>0.00075719999999999997</v>
      </c>
      <c r="R377" s="220">
        <f>Q377*H377</f>
        <v>0.0015144</v>
      </c>
      <c r="S377" s="220">
        <v>0</v>
      </c>
      <c r="T377" s="221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22" t="s">
        <v>183</v>
      </c>
      <c r="AT377" s="222" t="s">
        <v>146</v>
      </c>
      <c r="AU377" s="222" t="s">
        <v>84</v>
      </c>
      <c r="AY377" s="16" t="s">
        <v>145</v>
      </c>
      <c r="BE377" s="223">
        <f>IF(N377="základní",J377,0)</f>
        <v>0</v>
      </c>
      <c r="BF377" s="223">
        <f>IF(N377="snížená",J377,0)</f>
        <v>0</v>
      </c>
      <c r="BG377" s="223">
        <f>IF(N377="zákl. přenesená",J377,0)</f>
        <v>0</v>
      </c>
      <c r="BH377" s="223">
        <f>IF(N377="sníž. přenesená",J377,0)</f>
        <v>0</v>
      </c>
      <c r="BI377" s="223">
        <f>IF(N377="nulová",J377,0)</f>
        <v>0</v>
      </c>
      <c r="BJ377" s="16" t="s">
        <v>84</v>
      </c>
      <c r="BK377" s="223">
        <f>ROUND(I377*H377,2)</f>
        <v>0</v>
      </c>
      <c r="BL377" s="16" t="s">
        <v>183</v>
      </c>
      <c r="BM377" s="222" t="s">
        <v>692</v>
      </c>
    </row>
    <row r="378" s="2" customFormat="1" ht="24.15" customHeight="1">
      <c r="A378" s="37"/>
      <c r="B378" s="38"/>
      <c r="C378" s="210" t="s">
        <v>446</v>
      </c>
      <c r="D378" s="210" t="s">
        <v>146</v>
      </c>
      <c r="E378" s="211" t="s">
        <v>693</v>
      </c>
      <c r="F378" s="212" t="s">
        <v>694</v>
      </c>
      <c r="G378" s="213" t="s">
        <v>149</v>
      </c>
      <c r="H378" s="214">
        <v>1</v>
      </c>
      <c r="I378" s="215"/>
      <c r="J378" s="216">
        <f>ROUND(I378*H378,2)</f>
        <v>0</v>
      </c>
      <c r="K378" s="217"/>
      <c r="L378" s="43"/>
      <c r="M378" s="218" t="s">
        <v>1</v>
      </c>
      <c r="N378" s="219" t="s">
        <v>41</v>
      </c>
      <c r="O378" s="90"/>
      <c r="P378" s="220">
        <f>O378*H378</f>
        <v>0</v>
      </c>
      <c r="Q378" s="220">
        <v>0.00089999999999999998</v>
      </c>
      <c r="R378" s="220">
        <f>Q378*H378</f>
        <v>0.00089999999999999998</v>
      </c>
      <c r="S378" s="220">
        <v>0</v>
      </c>
      <c r="T378" s="221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222" t="s">
        <v>183</v>
      </c>
      <c r="AT378" s="222" t="s">
        <v>146</v>
      </c>
      <c r="AU378" s="222" t="s">
        <v>84</v>
      </c>
      <c r="AY378" s="16" t="s">
        <v>145</v>
      </c>
      <c r="BE378" s="223">
        <f>IF(N378="základní",J378,0)</f>
        <v>0</v>
      </c>
      <c r="BF378" s="223">
        <f>IF(N378="snížená",J378,0)</f>
        <v>0</v>
      </c>
      <c r="BG378" s="223">
        <f>IF(N378="zákl. přenesená",J378,0)</f>
        <v>0</v>
      </c>
      <c r="BH378" s="223">
        <f>IF(N378="sníž. přenesená",J378,0)</f>
        <v>0</v>
      </c>
      <c r="BI378" s="223">
        <f>IF(N378="nulová",J378,0)</f>
        <v>0</v>
      </c>
      <c r="BJ378" s="16" t="s">
        <v>84</v>
      </c>
      <c r="BK378" s="223">
        <f>ROUND(I378*H378,2)</f>
        <v>0</v>
      </c>
      <c r="BL378" s="16" t="s">
        <v>183</v>
      </c>
      <c r="BM378" s="222" t="s">
        <v>695</v>
      </c>
    </row>
    <row r="379" s="2" customFormat="1" ht="21.75" customHeight="1">
      <c r="A379" s="37"/>
      <c r="B379" s="38"/>
      <c r="C379" s="210" t="s">
        <v>696</v>
      </c>
      <c r="D379" s="210" t="s">
        <v>146</v>
      </c>
      <c r="E379" s="211" t="s">
        <v>697</v>
      </c>
      <c r="F379" s="212" t="s">
        <v>698</v>
      </c>
      <c r="G379" s="213" t="s">
        <v>182</v>
      </c>
      <c r="H379" s="214">
        <v>11</v>
      </c>
      <c r="I379" s="215"/>
      <c r="J379" s="216">
        <f>ROUND(I379*H379,2)</f>
        <v>0</v>
      </c>
      <c r="K379" s="217"/>
      <c r="L379" s="43"/>
      <c r="M379" s="218" t="s">
        <v>1</v>
      </c>
      <c r="N379" s="219" t="s">
        <v>41</v>
      </c>
      <c r="O379" s="90"/>
      <c r="P379" s="220">
        <f>O379*H379</f>
        <v>0</v>
      </c>
      <c r="Q379" s="220">
        <v>0</v>
      </c>
      <c r="R379" s="220">
        <f>Q379*H379</f>
        <v>0</v>
      </c>
      <c r="S379" s="220">
        <v>0</v>
      </c>
      <c r="T379" s="221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222" t="s">
        <v>183</v>
      </c>
      <c r="AT379" s="222" t="s">
        <v>146</v>
      </c>
      <c r="AU379" s="222" t="s">
        <v>84</v>
      </c>
      <c r="AY379" s="16" t="s">
        <v>145</v>
      </c>
      <c r="BE379" s="223">
        <f>IF(N379="základní",J379,0)</f>
        <v>0</v>
      </c>
      <c r="BF379" s="223">
        <f>IF(N379="snížená",J379,0)</f>
        <v>0</v>
      </c>
      <c r="BG379" s="223">
        <f>IF(N379="zákl. přenesená",J379,0)</f>
        <v>0</v>
      </c>
      <c r="BH379" s="223">
        <f>IF(N379="sníž. přenesená",J379,0)</f>
        <v>0</v>
      </c>
      <c r="BI379" s="223">
        <f>IF(N379="nulová",J379,0)</f>
        <v>0</v>
      </c>
      <c r="BJ379" s="16" t="s">
        <v>84</v>
      </c>
      <c r="BK379" s="223">
        <f>ROUND(I379*H379,2)</f>
        <v>0</v>
      </c>
      <c r="BL379" s="16" t="s">
        <v>183</v>
      </c>
      <c r="BM379" s="222" t="s">
        <v>699</v>
      </c>
    </row>
    <row r="380" s="2" customFormat="1" ht="16.5" customHeight="1">
      <c r="A380" s="37"/>
      <c r="B380" s="38"/>
      <c r="C380" s="210" t="s">
        <v>449</v>
      </c>
      <c r="D380" s="210" t="s">
        <v>146</v>
      </c>
      <c r="E380" s="211" t="s">
        <v>700</v>
      </c>
      <c r="F380" s="212" t="s">
        <v>701</v>
      </c>
      <c r="G380" s="213" t="s">
        <v>265</v>
      </c>
      <c r="H380" s="214">
        <v>1</v>
      </c>
      <c r="I380" s="215"/>
      <c r="J380" s="216">
        <f>ROUND(I380*H380,2)</f>
        <v>0</v>
      </c>
      <c r="K380" s="217"/>
      <c r="L380" s="43"/>
      <c r="M380" s="218" t="s">
        <v>1</v>
      </c>
      <c r="N380" s="219" t="s">
        <v>41</v>
      </c>
      <c r="O380" s="90"/>
      <c r="P380" s="220">
        <f>O380*H380</f>
        <v>0</v>
      </c>
      <c r="Q380" s="220">
        <v>0</v>
      </c>
      <c r="R380" s="220">
        <f>Q380*H380</f>
        <v>0</v>
      </c>
      <c r="S380" s="220">
        <v>0</v>
      </c>
      <c r="T380" s="221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22" t="s">
        <v>183</v>
      </c>
      <c r="AT380" s="222" t="s">
        <v>146</v>
      </c>
      <c r="AU380" s="222" t="s">
        <v>84</v>
      </c>
      <c r="AY380" s="16" t="s">
        <v>145</v>
      </c>
      <c r="BE380" s="223">
        <f>IF(N380="základní",J380,0)</f>
        <v>0</v>
      </c>
      <c r="BF380" s="223">
        <f>IF(N380="snížená",J380,0)</f>
        <v>0</v>
      </c>
      <c r="BG380" s="223">
        <f>IF(N380="zákl. přenesená",J380,0)</f>
        <v>0</v>
      </c>
      <c r="BH380" s="223">
        <f>IF(N380="sníž. přenesená",J380,0)</f>
        <v>0</v>
      </c>
      <c r="BI380" s="223">
        <f>IF(N380="nulová",J380,0)</f>
        <v>0</v>
      </c>
      <c r="BJ380" s="16" t="s">
        <v>84</v>
      </c>
      <c r="BK380" s="223">
        <f>ROUND(I380*H380,2)</f>
        <v>0</v>
      </c>
      <c r="BL380" s="16" t="s">
        <v>183</v>
      </c>
      <c r="BM380" s="222" t="s">
        <v>702</v>
      </c>
    </row>
    <row r="381" s="2" customFormat="1" ht="21.75" customHeight="1">
      <c r="A381" s="37"/>
      <c r="B381" s="38"/>
      <c r="C381" s="210" t="s">
        <v>703</v>
      </c>
      <c r="D381" s="210" t="s">
        <v>146</v>
      </c>
      <c r="E381" s="211" t="s">
        <v>704</v>
      </c>
      <c r="F381" s="212" t="s">
        <v>705</v>
      </c>
      <c r="G381" s="213" t="s">
        <v>182</v>
      </c>
      <c r="H381" s="214">
        <v>39</v>
      </c>
      <c r="I381" s="215"/>
      <c r="J381" s="216">
        <f>ROUND(I381*H381,2)</f>
        <v>0</v>
      </c>
      <c r="K381" s="217"/>
      <c r="L381" s="43"/>
      <c r="M381" s="218" t="s">
        <v>1</v>
      </c>
      <c r="N381" s="219" t="s">
        <v>41</v>
      </c>
      <c r="O381" s="90"/>
      <c r="P381" s="220">
        <f>O381*H381</f>
        <v>0</v>
      </c>
      <c r="Q381" s="220">
        <v>0.00075230000000000002</v>
      </c>
      <c r="R381" s="220">
        <f>Q381*H381</f>
        <v>0.0293397</v>
      </c>
      <c r="S381" s="220">
        <v>0</v>
      </c>
      <c r="T381" s="221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22" t="s">
        <v>183</v>
      </c>
      <c r="AT381" s="222" t="s">
        <v>146</v>
      </c>
      <c r="AU381" s="222" t="s">
        <v>84</v>
      </c>
      <c r="AY381" s="16" t="s">
        <v>145</v>
      </c>
      <c r="BE381" s="223">
        <f>IF(N381="základní",J381,0)</f>
        <v>0</v>
      </c>
      <c r="BF381" s="223">
        <f>IF(N381="snížená",J381,0)</f>
        <v>0</v>
      </c>
      <c r="BG381" s="223">
        <f>IF(N381="zákl. přenesená",J381,0)</f>
        <v>0</v>
      </c>
      <c r="BH381" s="223">
        <f>IF(N381="sníž. přenesená",J381,0)</f>
        <v>0</v>
      </c>
      <c r="BI381" s="223">
        <f>IF(N381="nulová",J381,0)</f>
        <v>0</v>
      </c>
      <c r="BJ381" s="16" t="s">
        <v>84</v>
      </c>
      <c r="BK381" s="223">
        <f>ROUND(I381*H381,2)</f>
        <v>0</v>
      </c>
      <c r="BL381" s="16" t="s">
        <v>183</v>
      </c>
      <c r="BM381" s="222" t="s">
        <v>706</v>
      </c>
    </row>
    <row r="382" s="2" customFormat="1" ht="37.8" customHeight="1">
      <c r="A382" s="37"/>
      <c r="B382" s="38"/>
      <c r="C382" s="210" t="s">
        <v>453</v>
      </c>
      <c r="D382" s="210" t="s">
        <v>146</v>
      </c>
      <c r="E382" s="211" t="s">
        <v>707</v>
      </c>
      <c r="F382" s="212" t="s">
        <v>708</v>
      </c>
      <c r="G382" s="213" t="s">
        <v>182</v>
      </c>
      <c r="H382" s="214">
        <v>39</v>
      </c>
      <c r="I382" s="215"/>
      <c r="J382" s="216">
        <f>ROUND(I382*H382,2)</f>
        <v>0</v>
      </c>
      <c r="K382" s="217"/>
      <c r="L382" s="43"/>
      <c r="M382" s="218" t="s">
        <v>1</v>
      </c>
      <c r="N382" s="219" t="s">
        <v>41</v>
      </c>
      <c r="O382" s="90"/>
      <c r="P382" s="220">
        <f>O382*H382</f>
        <v>0</v>
      </c>
      <c r="Q382" s="220">
        <v>4.206E-05</v>
      </c>
      <c r="R382" s="220">
        <f>Q382*H382</f>
        <v>0.0016403400000000001</v>
      </c>
      <c r="S382" s="220">
        <v>0</v>
      </c>
      <c r="T382" s="221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222" t="s">
        <v>183</v>
      </c>
      <c r="AT382" s="222" t="s">
        <v>146</v>
      </c>
      <c r="AU382" s="222" t="s">
        <v>84</v>
      </c>
      <c r="AY382" s="16" t="s">
        <v>145</v>
      </c>
      <c r="BE382" s="223">
        <f>IF(N382="základní",J382,0)</f>
        <v>0</v>
      </c>
      <c r="BF382" s="223">
        <f>IF(N382="snížená",J382,0)</f>
        <v>0</v>
      </c>
      <c r="BG382" s="223">
        <f>IF(N382="zákl. přenesená",J382,0)</f>
        <v>0</v>
      </c>
      <c r="BH382" s="223">
        <f>IF(N382="sníž. přenesená",J382,0)</f>
        <v>0</v>
      </c>
      <c r="BI382" s="223">
        <f>IF(N382="nulová",J382,0)</f>
        <v>0</v>
      </c>
      <c r="BJ382" s="16" t="s">
        <v>84</v>
      </c>
      <c r="BK382" s="223">
        <f>ROUND(I382*H382,2)</f>
        <v>0</v>
      </c>
      <c r="BL382" s="16" t="s">
        <v>183</v>
      </c>
      <c r="BM382" s="222" t="s">
        <v>709</v>
      </c>
    </row>
    <row r="383" s="2" customFormat="1" ht="21.75" customHeight="1">
      <c r="A383" s="37"/>
      <c r="B383" s="38"/>
      <c r="C383" s="210" t="s">
        <v>710</v>
      </c>
      <c r="D383" s="210" t="s">
        <v>146</v>
      </c>
      <c r="E383" s="211" t="s">
        <v>711</v>
      </c>
      <c r="F383" s="212" t="s">
        <v>712</v>
      </c>
      <c r="G383" s="213" t="s">
        <v>182</v>
      </c>
      <c r="H383" s="214">
        <v>39</v>
      </c>
      <c r="I383" s="215"/>
      <c r="J383" s="216">
        <f>ROUND(I383*H383,2)</f>
        <v>0</v>
      </c>
      <c r="K383" s="217"/>
      <c r="L383" s="43"/>
      <c r="M383" s="218" t="s">
        <v>1</v>
      </c>
      <c r="N383" s="219" t="s">
        <v>41</v>
      </c>
      <c r="O383" s="90"/>
      <c r="P383" s="220">
        <f>O383*H383</f>
        <v>0</v>
      </c>
      <c r="Q383" s="220">
        <v>1.0000000000000001E-05</v>
      </c>
      <c r="R383" s="220">
        <f>Q383*H383</f>
        <v>0.00039000000000000005</v>
      </c>
      <c r="S383" s="220">
        <v>0</v>
      </c>
      <c r="T383" s="221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22" t="s">
        <v>183</v>
      </c>
      <c r="AT383" s="222" t="s">
        <v>146</v>
      </c>
      <c r="AU383" s="222" t="s">
        <v>84</v>
      </c>
      <c r="AY383" s="16" t="s">
        <v>145</v>
      </c>
      <c r="BE383" s="223">
        <f>IF(N383="základní",J383,0)</f>
        <v>0</v>
      </c>
      <c r="BF383" s="223">
        <f>IF(N383="snížená",J383,0)</f>
        <v>0</v>
      </c>
      <c r="BG383" s="223">
        <f>IF(N383="zákl. přenesená",J383,0)</f>
        <v>0</v>
      </c>
      <c r="BH383" s="223">
        <f>IF(N383="sníž. přenesená",J383,0)</f>
        <v>0</v>
      </c>
      <c r="BI383" s="223">
        <f>IF(N383="nulová",J383,0)</f>
        <v>0</v>
      </c>
      <c r="BJ383" s="16" t="s">
        <v>84</v>
      </c>
      <c r="BK383" s="223">
        <f>ROUND(I383*H383,2)</f>
        <v>0</v>
      </c>
      <c r="BL383" s="16" t="s">
        <v>183</v>
      </c>
      <c r="BM383" s="222" t="s">
        <v>713</v>
      </c>
    </row>
    <row r="384" s="2" customFormat="1" ht="24.15" customHeight="1">
      <c r="A384" s="37"/>
      <c r="B384" s="38"/>
      <c r="C384" s="210" t="s">
        <v>456</v>
      </c>
      <c r="D384" s="210" t="s">
        <v>146</v>
      </c>
      <c r="E384" s="211" t="s">
        <v>714</v>
      </c>
      <c r="F384" s="212" t="s">
        <v>715</v>
      </c>
      <c r="G384" s="213" t="s">
        <v>182</v>
      </c>
      <c r="H384" s="214">
        <v>39</v>
      </c>
      <c r="I384" s="215"/>
      <c r="J384" s="216">
        <f>ROUND(I384*H384,2)</f>
        <v>0</v>
      </c>
      <c r="K384" s="217"/>
      <c r="L384" s="43"/>
      <c r="M384" s="218" t="s">
        <v>1</v>
      </c>
      <c r="N384" s="219" t="s">
        <v>41</v>
      </c>
      <c r="O384" s="90"/>
      <c r="P384" s="220">
        <f>O384*H384</f>
        <v>0</v>
      </c>
      <c r="Q384" s="220">
        <v>1.8816499999999998E-05</v>
      </c>
      <c r="R384" s="220">
        <f>Q384*H384</f>
        <v>0.00073384349999999993</v>
      </c>
      <c r="S384" s="220">
        <v>0</v>
      </c>
      <c r="T384" s="221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22" t="s">
        <v>183</v>
      </c>
      <c r="AT384" s="222" t="s">
        <v>146</v>
      </c>
      <c r="AU384" s="222" t="s">
        <v>84</v>
      </c>
      <c r="AY384" s="16" t="s">
        <v>145</v>
      </c>
      <c r="BE384" s="223">
        <f>IF(N384="základní",J384,0)</f>
        <v>0</v>
      </c>
      <c r="BF384" s="223">
        <f>IF(N384="snížená",J384,0)</f>
        <v>0</v>
      </c>
      <c r="BG384" s="223">
        <f>IF(N384="zákl. přenesená",J384,0)</f>
        <v>0</v>
      </c>
      <c r="BH384" s="223">
        <f>IF(N384="sníž. přenesená",J384,0)</f>
        <v>0</v>
      </c>
      <c r="BI384" s="223">
        <f>IF(N384="nulová",J384,0)</f>
        <v>0</v>
      </c>
      <c r="BJ384" s="16" t="s">
        <v>84</v>
      </c>
      <c r="BK384" s="223">
        <f>ROUND(I384*H384,2)</f>
        <v>0</v>
      </c>
      <c r="BL384" s="16" t="s">
        <v>183</v>
      </c>
      <c r="BM384" s="222" t="s">
        <v>716</v>
      </c>
    </row>
    <row r="385" s="2" customFormat="1" ht="24.15" customHeight="1">
      <c r="A385" s="37"/>
      <c r="B385" s="38"/>
      <c r="C385" s="210" t="s">
        <v>717</v>
      </c>
      <c r="D385" s="210" t="s">
        <v>146</v>
      </c>
      <c r="E385" s="211" t="s">
        <v>718</v>
      </c>
      <c r="F385" s="212" t="s">
        <v>719</v>
      </c>
      <c r="G385" s="213" t="s">
        <v>265</v>
      </c>
      <c r="H385" s="214">
        <v>1</v>
      </c>
      <c r="I385" s="215"/>
      <c r="J385" s="216">
        <f>ROUND(I385*H385,2)</f>
        <v>0</v>
      </c>
      <c r="K385" s="217"/>
      <c r="L385" s="43"/>
      <c r="M385" s="218" t="s">
        <v>1</v>
      </c>
      <c r="N385" s="219" t="s">
        <v>41</v>
      </c>
      <c r="O385" s="90"/>
      <c r="P385" s="220">
        <f>O385*H385</f>
        <v>0</v>
      </c>
      <c r="Q385" s="220">
        <v>0</v>
      </c>
      <c r="R385" s="220">
        <f>Q385*H385</f>
        <v>0</v>
      </c>
      <c r="S385" s="220">
        <v>0</v>
      </c>
      <c r="T385" s="221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222" t="s">
        <v>183</v>
      </c>
      <c r="AT385" s="222" t="s">
        <v>146</v>
      </c>
      <c r="AU385" s="222" t="s">
        <v>84</v>
      </c>
      <c r="AY385" s="16" t="s">
        <v>145</v>
      </c>
      <c r="BE385" s="223">
        <f>IF(N385="základní",J385,0)</f>
        <v>0</v>
      </c>
      <c r="BF385" s="223">
        <f>IF(N385="snížená",J385,0)</f>
        <v>0</v>
      </c>
      <c r="BG385" s="223">
        <f>IF(N385="zákl. přenesená",J385,0)</f>
        <v>0</v>
      </c>
      <c r="BH385" s="223">
        <f>IF(N385="sníž. přenesená",J385,0)</f>
        <v>0</v>
      </c>
      <c r="BI385" s="223">
        <f>IF(N385="nulová",J385,0)</f>
        <v>0</v>
      </c>
      <c r="BJ385" s="16" t="s">
        <v>84</v>
      </c>
      <c r="BK385" s="223">
        <f>ROUND(I385*H385,2)</f>
        <v>0</v>
      </c>
      <c r="BL385" s="16" t="s">
        <v>183</v>
      </c>
      <c r="BM385" s="222" t="s">
        <v>720</v>
      </c>
    </row>
    <row r="386" s="2" customFormat="1" ht="24.15" customHeight="1">
      <c r="A386" s="37"/>
      <c r="B386" s="38"/>
      <c r="C386" s="210" t="s">
        <v>460</v>
      </c>
      <c r="D386" s="210" t="s">
        <v>146</v>
      </c>
      <c r="E386" s="211" t="s">
        <v>721</v>
      </c>
      <c r="F386" s="212" t="s">
        <v>722</v>
      </c>
      <c r="G386" s="213" t="s">
        <v>265</v>
      </c>
      <c r="H386" s="214">
        <v>3</v>
      </c>
      <c r="I386" s="215"/>
      <c r="J386" s="216">
        <f>ROUND(I386*H386,2)</f>
        <v>0</v>
      </c>
      <c r="K386" s="217"/>
      <c r="L386" s="43"/>
      <c r="M386" s="218" t="s">
        <v>1</v>
      </c>
      <c r="N386" s="219" t="s">
        <v>41</v>
      </c>
      <c r="O386" s="90"/>
      <c r="P386" s="220">
        <f>O386*H386</f>
        <v>0</v>
      </c>
      <c r="Q386" s="220">
        <v>0</v>
      </c>
      <c r="R386" s="220">
        <f>Q386*H386</f>
        <v>0</v>
      </c>
      <c r="S386" s="220">
        <v>0</v>
      </c>
      <c r="T386" s="221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22" t="s">
        <v>183</v>
      </c>
      <c r="AT386" s="222" t="s">
        <v>146</v>
      </c>
      <c r="AU386" s="222" t="s">
        <v>84</v>
      </c>
      <c r="AY386" s="16" t="s">
        <v>145</v>
      </c>
      <c r="BE386" s="223">
        <f>IF(N386="základní",J386,0)</f>
        <v>0</v>
      </c>
      <c r="BF386" s="223">
        <f>IF(N386="snížená",J386,0)</f>
        <v>0</v>
      </c>
      <c r="BG386" s="223">
        <f>IF(N386="zákl. přenesená",J386,0)</f>
        <v>0</v>
      </c>
      <c r="BH386" s="223">
        <f>IF(N386="sníž. přenesená",J386,0)</f>
        <v>0</v>
      </c>
      <c r="BI386" s="223">
        <f>IF(N386="nulová",J386,0)</f>
        <v>0</v>
      </c>
      <c r="BJ386" s="16" t="s">
        <v>84</v>
      </c>
      <c r="BK386" s="223">
        <f>ROUND(I386*H386,2)</f>
        <v>0</v>
      </c>
      <c r="BL386" s="16" t="s">
        <v>183</v>
      </c>
      <c r="BM386" s="222" t="s">
        <v>723</v>
      </c>
    </row>
    <row r="387" s="2" customFormat="1" ht="16.5" customHeight="1">
      <c r="A387" s="37"/>
      <c r="B387" s="38"/>
      <c r="C387" s="210" t="s">
        <v>724</v>
      </c>
      <c r="D387" s="210" t="s">
        <v>146</v>
      </c>
      <c r="E387" s="211" t="s">
        <v>725</v>
      </c>
      <c r="F387" s="212" t="s">
        <v>726</v>
      </c>
      <c r="G387" s="213" t="s">
        <v>265</v>
      </c>
      <c r="H387" s="214">
        <v>1</v>
      </c>
      <c r="I387" s="215"/>
      <c r="J387" s="216">
        <f>ROUND(I387*H387,2)</f>
        <v>0</v>
      </c>
      <c r="K387" s="217"/>
      <c r="L387" s="43"/>
      <c r="M387" s="218" t="s">
        <v>1</v>
      </c>
      <c r="N387" s="219" t="s">
        <v>41</v>
      </c>
      <c r="O387" s="90"/>
      <c r="P387" s="220">
        <f>O387*H387</f>
        <v>0</v>
      </c>
      <c r="Q387" s="220">
        <v>0</v>
      </c>
      <c r="R387" s="220">
        <f>Q387*H387</f>
        <v>0</v>
      </c>
      <c r="S387" s="220">
        <v>0</v>
      </c>
      <c r="T387" s="221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22" t="s">
        <v>183</v>
      </c>
      <c r="AT387" s="222" t="s">
        <v>146</v>
      </c>
      <c r="AU387" s="222" t="s">
        <v>84</v>
      </c>
      <c r="AY387" s="16" t="s">
        <v>145</v>
      </c>
      <c r="BE387" s="223">
        <f>IF(N387="základní",J387,0)</f>
        <v>0</v>
      </c>
      <c r="BF387" s="223">
        <f>IF(N387="snížená",J387,0)</f>
        <v>0</v>
      </c>
      <c r="BG387" s="223">
        <f>IF(N387="zákl. přenesená",J387,0)</f>
        <v>0</v>
      </c>
      <c r="BH387" s="223">
        <f>IF(N387="sníž. přenesená",J387,0)</f>
        <v>0</v>
      </c>
      <c r="BI387" s="223">
        <f>IF(N387="nulová",J387,0)</f>
        <v>0</v>
      </c>
      <c r="BJ387" s="16" t="s">
        <v>84</v>
      </c>
      <c r="BK387" s="223">
        <f>ROUND(I387*H387,2)</f>
        <v>0</v>
      </c>
      <c r="BL387" s="16" t="s">
        <v>183</v>
      </c>
      <c r="BM387" s="222" t="s">
        <v>727</v>
      </c>
    </row>
    <row r="388" s="2" customFormat="1" ht="24.15" customHeight="1">
      <c r="A388" s="37"/>
      <c r="B388" s="38"/>
      <c r="C388" s="210" t="s">
        <v>463</v>
      </c>
      <c r="D388" s="210" t="s">
        <v>146</v>
      </c>
      <c r="E388" s="211" t="s">
        <v>728</v>
      </c>
      <c r="F388" s="212" t="s">
        <v>729</v>
      </c>
      <c r="G388" s="213" t="s">
        <v>265</v>
      </c>
      <c r="H388" s="214">
        <v>2</v>
      </c>
      <c r="I388" s="215"/>
      <c r="J388" s="216">
        <f>ROUND(I388*H388,2)</f>
        <v>0</v>
      </c>
      <c r="K388" s="217"/>
      <c r="L388" s="43"/>
      <c r="M388" s="218" t="s">
        <v>1</v>
      </c>
      <c r="N388" s="219" t="s">
        <v>41</v>
      </c>
      <c r="O388" s="90"/>
      <c r="P388" s="220">
        <f>O388*H388</f>
        <v>0</v>
      </c>
      <c r="Q388" s="220">
        <v>0</v>
      </c>
      <c r="R388" s="220">
        <f>Q388*H388</f>
        <v>0</v>
      </c>
      <c r="S388" s="220">
        <v>0</v>
      </c>
      <c r="T388" s="221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222" t="s">
        <v>183</v>
      </c>
      <c r="AT388" s="222" t="s">
        <v>146</v>
      </c>
      <c r="AU388" s="222" t="s">
        <v>84</v>
      </c>
      <c r="AY388" s="16" t="s">
        <v>145</v>
      </c>
      <c r="BE388" s="223">
        <f>IF(N388="základní",J388,0)</f>
        <v>0</v>
      </c>
      <c r="BF388" s="223">
        <f>IF(N388="snížená",J388,0)</f>
        <v>0</v>
      </c>
      <c r="BG388" s="223">
        <f>IF(N388="zákl. přenesená",J388,0)</f>
        <v>0</v>
      </c>
      <c r="BH388" s="223">
        <f>IF(N388="sníž. přenesená",J388,0)</f>
        <v>0</v>
      </c>
      <c r="BI388" s="223">
        <f>IF(N388="nulová",J388,0)</f>
        <v>0</v>
      </c>
      <c r="BJ388" s="16" t="s">
        <v>84</v>
      </c>
      <c r="BK388" s="223">
        <f>ROUND(I388*H388,2)</f>
        <v>0</v>
      </c>
      <c r="BL388" s="16" t="s">
        <v>183</v>
      </c>
      <c r="BM388" s="222" t="s">
        <v>730</v>
      </c>
    </row>
    <row r="389" s="2" customFormat="1" ht="24.15" customHeight="1">
      <c r="A389" s="37"/>
      <c r="B389" s="38"/>
      <c r="C389" s="210" t="s">
        <v>731</v>
      </c>
      <c r="D389" s="210" t="s">
        <v>146</v>
      </c>
      <c r="E389" s="211" t="s">
        <v>732</v>
      </c>
      <c r="F389" s="212" t="s">
        <v>733</v>
      </c>
      <c r="G389" s="213" t="s">
        <v>265</v>
      </c>
      <c r="H389" s="214">
        <v>2</v>
      </c>
      <c r="I389" s="215"/>
      <c r="J389" s="216">
        <f>ROUND(I389*H389,2)</f>
        <v>0</v>
      </c>
      <c r="K389" s="217"/>
      <c r="L389" s="43"/>
      <c r="M389" s="218" t="s">
        <v>1</v>
      </c>
      <c r="N389" s="219" t="s">
        <v>41</v>
      </c>
      <c r="O389" s="90"/>
      <c r="P389" s="220">
        <f>O389*H389</f>
        <v>0</v>
      </c>
      <c r="Q389" s="220">
        <v>0.022130530200000002</v>
      </c>
      <c r="R389" s="220">
        <f>Q389*H389</f>
        <v>0.044261060400000003</v>
      </c>
      <c r="S389" s="220">
        <v>0</v>
      </c>
      <c r="T389" s="221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222" t="s">
        <v>183</v>
      </c>
      <c r="AT389" s="222" t="s">
        <v>146</v>
      </c>
      <c r="AU389" s="222" t="s">
        <v>84</v>
      </c>
      <c r="AY389" s="16" t="s">
        <v>145</v>
      </c>
      <c r="BE389" s="223">
        <f>IF(N389="základní",J389,0)</f>
        <v>0</v>
      </c>
      <c r="BF389" s="223">
        <f>IF(N389="snížená",J389,0)</f>
        <v>0</v>
      </c>
      <c r="BG389" s="223">
        <f>IF(N389="zákl. přenesená",J389,0)</f>
        <v>0</v>
      </c>
      <c r="BH389" s="223">
        <f>IF(N389="sníž. přenesená",J389,0)</f>
        <v>0</v>
      </c>
      <c r="BI389" s="223">
        <f>IF(N389="nulová",J389,0)</f>
        <v>0</v>
      </c>
      <c r="BJ389" s="16" t="s">
        <v>84</v>
      </c>
      <c r="BK389" s="223">
        <f>ROUND(I389*H389,2)</f>
        <v>0</v>
      </c>
      <c r="BL389" s="16" t="s">
        <v>183</v>
      </c>
      <c r="BM389" s="222" t="s">
        <v>734</v>
      </c>
    </row>
    <row r="390" s="2" customFormat="1" ht="24.15" customHeight="1">
      <c r="A390" s="37"/>
      <c r="B390" s="38"/>
      <c r="C390" s="210" t="s">
        <v>467</v>
      </c>
      <c r="D390" s="210" t="s">
        <v>146</v>
      </c>
      <c r="E390" s="211" t="s">
        <v>735</v>
      </c>
      <c r="F390" s="212" t="s">
        <v>736</v>
      </c>
      <c r="G390" s="213" t="s">
        <v>265</v>
      </c>
      <c r="H390" s="214">
        <v>8</v>
      </c>
      <c r="I390" s="215"/>
      <c r="J390" s="216">
        <f>ROUND(I390*H390,2)</f>
        <v>0</v>
      </c>
      <c r="K390" s="217"/>
      <c r="L390" s="43"/>
      <c r="M390" s="218" t="s">
        <v>1</v>
      </c>
      <c r="N390" s="219" t="s">
        <v>41</v>
      </c>
      <c r="O390" s="90"/>
      <c r="P390" s="220">
        <f>O390*H390</f>
        <v>0</v>
      </c>
      <c r="Q390" s="220">
        <v>0.00023913999999999999</v>
      </c>
      <c r="R390" s="220">
        <f>Q390*H390</f>
        <v>0.0019131199999999999</v>
      </c>
      <c r="S390" s="220">
        <v>0</v>
      </c>
      <c r="T390" s="221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22" t="s">
        <v>183</v>
      </c>
      <c r="AT390" s="222" t="s">
        <v>146</v>
      </c>
      <c r="AU390" s="222" t="s">
        <v>84</v>
      </c>
      <c r="AY390" s="16" t="s">
        <v>145</v>
      </c>
      <c r="BE390" s="223">
        <f>IF(N390="základní",J390,0)</f>
        <v>0</v>
      </c>
      <c r="BF390" s="223">
        <f>IF(N390="snížená",J390,0)</f>
        <v>0</v>
      </c>
      <c r="BG390" s="223">
        <f>IF(N390="zákl. přenesená",J390,0)</f>
        <v>0</v>
      </c>
      <c r="BH390" s="223">
        <f>IF(N390="sníž. přenesená",J390,0)</f>
        <v>0</v>
      </c>
      <c r="BI390" s="223">
        <f>IF(N390="nulová",J390,0)</f>
        <v>0</v>
      </c>
      <c r="BJ390" s="16" t="s">
        <v>84</v>
      </c>
      <c r="BK390" s="223">
        <f>ROUND(I390*H390,2)</f>
        <v>0</v>
      </c>
      <c r="BL390" s="16" t="s">
        <v>183</v>
      </c>
      <c r="BM390" s="222" t="s">
        <v>737</v>
      </c>
    </row>
    <row r="391" s="2" customFormat="1" ht="21.75" customHeight="1">
      <c r="A391" s="37"/>
      <c r="B391" s="38"/>
      <c r="C391" s="210" t="s">
        <v>738</v>
      </c>
      <c r="D391" s="210" t="s">
        <v>146</v>
      </c>
      <c r="E391" s="211" t="s">
        <v>739</v>
      </c>
      <c r="F391" s="212" t="s">
        <v>740</v>
      </c>
      <c r="G391" s="213" t="s">
        <v>265</v>
      </c>
      <c r="H391" s="214">
        <v>5</v>
      </c>
      <c r="I391" s="215"/>
      <c r="J391" s="216">
        <f>ROUND(I391*H391,2)</f>
        <v>0</v>
      </c>
      <c r="K391" s="217"/>
      <c r="L391" s="43"/>
      <c r="M391" s="218" t="s">
        <v>1</v>
      </c>
      <c r="N391" s="219" t="s">
        <v>41</v>
      </c>
      <c r="O391" s="90"/>
      <c r="P391" s="220">
        <f>O391*H391</f>
        <v>0</v>
      </c>
      <c r="Q391" s="220">
        <v>0.0018</v>
      </c>
      <c r="R391" s="220">
        <f>Q391*H391</f>
        <v>0.0089999999999999993</v>
      </c>
      <c r="S391" s="220">
        <v>0</v>
      </c>
      <c r="T391" s="221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222" t="s">
        <v>183</v>
      </c>
      <c r="AT391" s="222" t="s">
        <v>146</v>
      </c>
      <c r="AU391" s="222" t="s">
        <v>84</v>
      </c>
      <c r="AY391" s="16" t="s">
        <v>145</v>
      </c>
      <c r="BE391" s="223">
        <f>IF(N391="základní",J391,0)</f>
        <v>0</v>
      </c>
      <c r="BF391" s="223">
        <f>IF(N391="snížená",J391,0)</f>
        <v>0</v>
      </c>
      <c r="BG391" s="223">
        <f>IF(N391="zákl. přenesená",J391,0)</f>
        <v>0</v>
      </c>
      <c r="BH391" s="223">
        <f>IF(N391="sníž. přenesená",J391,0)</f>
        <v>0</v>
      </c>
      <c r="BI391" s="223">
        <f>IF(N391="nulová",J391,0)</f>
        <v>0</v>
      </c>
      <c r="BJ391" s="16" t="s">
        <v>84</v>
      </c>
      <c r="BK391" s="223">
        <f>ROUND(I391*H391,2)</f>
        <v>0</v>
      </c>
      <c r="BL391" s="16" t="s">
        <v>183</v>
      </c>
      <c r="BM391" s="222" t="s">
        <v>741</v>
      </c>
    </row>
    <row r="392" s="2" customFormat="1" ht="16.5" customHeight="1">
      <c r="A392" s="37"/>
      <c r="B392" s="38"/>
      <c r="C392" s="210" t="s">
        <v>470</v>
      </c>
      <c r="D392" s="210" t="s">
        <v>146</v>
      </c>
      <c r="E392" s="211" t="s">
        <v>742</v>
      </c>
      <c r="F392" s="212" t="s">
        <v>743</v>
      </c>
      <c r="G392" s="213" t="s">
        <v>265</v>
      </c>
      <c r="H392" s="214">
        <v>1</v>
      </c>
      <c r="I392" s="215"/>
      <c r="J392" s="216">
        <f>ROUND(I392*H392,2)</f>
        <v>0</v>
      </c>
      <c r="K392" s="217"/>
      <c r="L392" s="43"/>
      <c r="M392" s="218" t="s">
        <v>1</v>
      </c>
      <c r="N392" s="219" t="s">
        <v>41</v>
      </c>
      <c r="O392" s="90"/>
      <c r="P392" s="220">
        <f>O392*H392</f>
        <v>0</v>
      </c>
      <c r="Q392" s="220">
        <v>0.00183914</v>
      </c>
      <c r="R392" s="220">
        <f>Q392*H392</f>
        <v>0.00183914</v>
      </c>
      <c r="S392" s="220">
        <v>0</v>
      </c>
      <c r="T392" s="221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222" t="s">
        <v>183</v>
      </c>
      <c r="AT392" s="222" t="s">
        <v>146</v>
      </c>
      <c r="AU392" s="222" t="s">
        <v>84</v>
      </c>
      <c r="AY392" s="16" t="s">
        <v>145</v>
      </c>
      <c r="BE392" s="223">
        <f>IF(N392="základní",J392,0)</f>
        <v>0</v>
      </c>
      <c r="BF392" s="223">
        <f>IF(N392="snížená",J392,0)</f>
        <v>0</v>
      </c>
      <c r="BG392" s="223">
        <f>IF(N392="zákl. přenesená",J392,0)</f>
        <v>0</v>
      </c>
      <c r="BH392" s="223">
        <f>IF(N392="sníž. přenesená",J392,0)</f>
        <v>0</v>
      </c>
      <c r="BI392" s="223">
        <f>IF(N392="nulová",J392,0)</f>
        <v>0</v>
      </c>
      <c r="BJ392" s="16" t="s">
        <v>84</v>
      </c>
      <c r="BK392" s="223">
        <f>ROUND(I392*H392,2)</f>
        <v>0</v>
      </c>
      <c r="BL392" s="16" t="s">
        <v>183</v>
      </c>
      <c r="BM392" s="222" t="s">
        <v>744</v>
      </c>
    </row>
    <row r="393" s="2" customFormat="1" ht="16.5" customHeight="1">
      <c r="A393" s="37"/>
      <c r="B393" s="38"/>
      <c r="C393" s="210" t="s">
        <v>745</v>
      </c>
      <c r="D393" s="210" t="s">
        <v>146</v>
      </c>
      <c r="E393" s="211" t="s">
        <v>746</v>
      </c>
      <c r="F393" s="212" t="s">
        <v>747</v>
      </c>
      <c r="G393" s="213" t="s">
        <v>149</v>
      </c>
      <c r="H393" s="214">
        <v>1</v>
      </c>
      <c r="I393" s="215"/>
      <c r="J393" s="216">
        <f>ROUND(I393*H393,2)</f>
        <v>0</v>
      </c>
      <c r="K393" s="217"/>
      <c r="L393" s="43"/>
      <c r="M393" s="218" t="s">
        <v>1</v>
      </c>
      <c r="N393" s="219" t="s">
        <v>41</v>
      </c>
      <c r="O393" s="90"/>
      <c r="P393" s="220">
        <f>O393*H393</f>
        <v>0</v>
      </c>
      <c r="Q393" s="220">
        <v>0</v>
      </c>
      <c r="R393" s="220">
        <f>Q393*H393</f>
        <v>0</v>
      </c>
      <c r="S393" s="220">
        <v>0</v>
      </c>
      <c r="T393" s="221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222" t="s">
        <v>183</v>
      </c>
      <c r="AT393" s="222" t="s">
        <v>146</v>
      </c>
      <c r="AU393" s="222" t="s">
        <v>84</v>
      </c>
      <c r="AY393" s="16" t="s">
        <v>145</v>
      </c>
      <c r="BE393" s="223">
        <f>IF(N393="základní",J393,0)</f>
        <v>0</v>
      </c>
      <c r="BF393" s="223">
        <f>IF(N393="snížená",J393,0)</f>
        <v>0</v>
      </c>
      <c r="BG393" s="223">
        <f>IF(N393="zákl. přenesená",J393,0)</f>
        <v>0</v>
      </c>
      <c r="BH393" s="223">
        <f>IF(N393="sníž. přenesená",J393,0)</f>
        <v>0</v>
      </c>
      <c r="BI393" s="223">
        <f>IF(N393="nulová",J393,0)</f>
        <v>0</v>
      </c>
      <c r="BJ393" s="16" t="s">
        <v>84</v>
      </c>
      <c r="BK393" s="223">
        <f>ROUND(I393*H393,2)</f>
        <v>0</v>
      </c>
      <c r="BL393" s="16" t="s">
        <v>183</v>
      </c>
      <c r="BM393" s="222" t="s">
        <v>748</v>
      </c>
    </row>
    <row r="394" s="2" customFormat="1" ht="24.15" customHeight="1">
      <c r="A394" s="37"/>
      <c r="B394" s="38"/>
      <c r="C394" s="210" t="s">
        <v>474</v>
      </c>
      <c r="D394" s="210" t="s">
        <v>146</v>
      </c>
      <c r="E394" s="211" t="s">
        <v>749</v>
      </c>
      <c r="F394" s="212" t="s">
        <v>750</v>
      </c>
      <c r="G394" s="213" t="s">
        <v>149</v>
      </c>
      <c r="H394" s="214">
        <v>1</v>
      </c>
      <c r="I394" s="215"/>
      <c r="J394" s="216">
        <f>ROUND(I394*H394,2)</f>
        <v>0</v>
      </c>
      <c r="K394" s="217"/>
      <c r="L394" s="43"/>
      <c r="M394" s="218" t="s">
        <v>1</v>
      </c>
      <c r="N394" s="219" t="s">
        <v>41</v>
      </c>
      <c r="O394" s="90"/>
      <c r="P394" s="220">
        <f>O394*H394</f>
        <v>0</v>
      </c>
      <c r="Q394" s="220">
        <v>0.0047914999999999998</v>
      </c>
      <c r="R394" s="220">
        <f>Q394*H394</f>
        <v>0.0047914999999999998</v>
      </c>
      <c r="S394" s="220">
        <v>0</v>
      </c>
      <c r="T394" s="221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22" t="s">
        <v>183</v>
      </c>
      <c r="AT394" s="222" t="s">
        <v>146</v>
      </c>
      <c r="AU394" s="222" t="s">
        <v>84</v>
      </c>
      <c r="AY394" s="16" t="s">
        <v>145</v>
      </c>
      <c r="BE394" s="223">
        <f>IF(N394="základní",J394,0)</f>
        <v>0</v>
      </c>
      <c r="BF394" s="223">
        <f>IF(N394="snížená",J394,0)</f>
        <v>0</v>
      </c>
      <c r="BG394" s="223">
        <f>IF(N394="zákl. přenesená",J394,0)</f>
        <v>0</v>
      </c>
      <c r="BH394" s="223">
        <f>IF(N394="sníž. přenesená",J394,0)</f>
        <v>0</v>
      </c>
      <c r="BI394" s="223">
        <f>IF(N394="nulová",J394,0)</f>
        <v>0</v>
      </c>
      <c r="BJ394" s="16" t="s">
        <v>84</v>
      </c>
      <c r="BK394" s="223">
        <f>ROUND(I394*H394,2)</f>
        <v>0</v>
      </c>
      <c r="BL394" s="16" t="s">
        <v>183</v>
      </c>
      <c r="BM394" s="222" t="s">
        <v>751</v>
      </c>
    </row>
    <row r="395" s="2" customFormat="1" ht="24.15" customHeight="1">
      <c r="A395" s="37"/>
      <c r="B395" s="38"/>
      <c r="C395" s="210" t="s">
        <v>752</v>
      </c>
      <c r="D395" s="210" t="s">
        <v>146</v>
      </c>
      <c r="E395" s="211" t="s">
        <v>753</v>
      </c>
      <c r="F395" s="212" t="s">
        <v>754</v>
      </c>
      <c r="G395" s="213" t="s">
        <v>265</v>
      </c>
      <c r="H395" s="214">
        <v>1</v>
      </c>
      <c r="I395" s="215"/>
      <c r="J395" s="216">
        <f>ROUND(I395*H395,2)</f>
        <v>0</v>
      </c>
      <c r="K395" s="217"/>
      <c r="L395" s="43"/>
      <c r="M395" s="218" t="s">
        <v>1</v>
      </c>
      <c r="N395" s="219" t="s">
        <v>41</v>
      </c>
      <c r="O395" s="90"/>
      <c r="P395" s="220">
        <f>O395*H395</f>
        <v>0</v>
      </c>
      <c r="Q395" s="220">
        <v>0</v>
      </c>
      <c r="R395" s="220">
        <f>Q395*H395</f>
        <v>0</v>
      </c>
      <c r="S395" s="220">
        <v>0</v>
      </c>
      <c r="T395" s="221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222" t="s">
        <v>183</v>
      </c>
      <c r="AT395" s="222" t="s">
        <v>146</v>
      </c>
      <c r="AU395" s="222" t="s">
        <v>84</v>
      </c>
      <c r="AY395" s="16" t="s">
        <v>145</v>
      </c>
      <c r="BE395" s="223">
        <f>IF(N395="základní",J395,0)</f>
        <v>0</v>
      </c>
      <c r="BF395" s="223">
        <f>IF(N395="snížená",J395,0)</f>
        <v>0</v>
      </c>
      <c r="BG395" s="223">
        <f>IF(N395="zákl. přenesená",J395,0)</f>
        <v>0</v>
      </c>
      <c r="BH395" s="223">
        <f>IF(N395="sníž. přenesená",J395,0)</f>
        <v>0</v>
      </c>
      <c r="BI395" s="223">
        <f>IF(N395="nulová",J395,0)</f>
        <v>0</v>
      </c>
      <c r="BJ395" s="16" t="s">
        <v>84</v>
      </c>
      <c r="BK395" s="223">
        <f>ROUND(I395*H395,2)</f>
        <v>0</v>
      </c>
      <c r="BL395" s="16" t="s">
        <v>183</v>
      </c>
      <c r="BM395" s="222" t="s">
        <v>755</v>
      </c>
    </row>
    <row r="396" s="11" customFormat="1" ht="25.92" customHeight="1">
      <c r="A396" s="11"/>
      <c r="B396" s="196"/>
      <c r="C396" s="197"/>
      <c r="D396" s="198" t="s">
        <v>75</v>
      </c>
      <c r="E396" s="199" t="s">
        <v>756</v>
      </c>
      <c r="F396" s="199" t="s">
        <v>757</v>
      </c>
      <c r="G396" s="197"/>
      <c r="H396" s="197"/>
      <c r="I396" s="200"/>
      <c r="J396" s="201">
        <f>BK396</f>
        <v>0</v>
      </c>
      <c r="K396" s="197"/>
      <c r="L396" s="202"/>
      <c r="M396" s="203"/>
      <c r="N396" s="204"/>
      <c r="O396" s="204"/>
      <c r="P396" s="205">
        <f>SUM(P397:P401)</f>
        <v>0</v>
      </c>
      <c r="Q396" s="204"/>
      <c r="R396" s="205">
        <f>SUM(R397:R401)</f>
        <v>0</v>
      </c>
      <c r="S396" s="204"/>
      <c r="T396" s="206">
        <f>SUM(T397:T401)</f>
        <v>0</v>
      </c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R396" s="207" t="s">
        <v>86</v>
      </c>
      <c r="AT396" s="208" t="s">
        <v>75</v>
      </c>
      <c r="AU396" s="208" t="s">
        <v>76</v>
      </c>
      <c r="AY396" s="207" t="s">
        <v>145</v>
      </c>
      <c r="BK396" s="209">
        <f>SUM(BK397:BK401)</f>
        <v>0</v>
      </c>
    </row>
    <row r="397" s="2" customFormat="1" ht="55.5" customHeight="1">
      <c r="A397" s="37"/>
      <c r="B397" s="38"/>
      <c r="C397" s="210" t="s">
        <v>477</v>
      </c>
      <c r="D397" s="210" t="s">
        <v>146</v>
      </c>
      <c r="E397" s="211" t="s">
        <v>758</v>
      </c>
      <c r="F397" s="212" t="s">
        <v>759</v>
      </c>
      <c r="G397" s="213" t="s">
        <v>149</v>
      </c>
      <c r="H397" s="214">
        <v>7</v>
      </c>
      <c r="I397" s="215"/>
      <c r="J397" s="216">
        <f>ROUND(I397*H397,2)</f>
        <v>0</v>
      </c>
      <c r="K397" s="217"/>
      <c r="L397" s="43"/>
      <c r="M397" s="218" t="s">
        <v>1</v>
      </c>
      <c r="N397" s="219" t="s">
        <v>41</v>
      </c>
      <c r="O397" s="90"/>
      <c r="P397" s="220">
        <f>O397*H397</f>
        <v>0</v>
      </c>
      <c r="Q397" s="220">
        <v>0</v>
      </c>
      <c r="R397" s="220">
        <f>Q397*H397</f>
        <v>0</v>
      </c>
      <c r="S397" s="220">
        <v>0</v>
      </c>
      <c r="T397" s="221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222" t="s">
        <v>183</v>
      </c>
      <c r="AT397" s="222" t="s">
        <v>146</v>
      </c>
      <c r="AU397" s="222" t="s">
        <v>84</v>
      </c>
      <c r="AY397" s="16" t="s">
        <v>145</v>
      </c>
      <c r="BE397" s="223">
        <f>IF(N397="základní",J397,0)</f>
        <v>0</v>
      </c>
      <c r="BF397" s="223">
        <f>IF(N397="snížená",J397,0)</f>
        <v>0</v>
      </c>
      <c r="BG397" s="223">
        <f>IF(N397="zákl. přenesená",J397,0)</f>
        <v>0</v>
      </c>
      <c r="BH397" s="223">
        <f>IF(N397="sníž. přenesená",J397,0)</f>
        <v>0</v>
      </c>
      <c r="BI397" s="223">
        <f>IF(N397="nulová",J397,0)</f>
        <v>0</v>
      </c>
      <c r="BJ397" s="16" t="s">
        <v>84</v>
      </c>
      <c r="BK397" s="223">
        <f>ROUND(I397*H397,2)</f>
        <v>0</v>
      </c>
      <c r="BL397" s="16" t="s">
        <v>183</v>
      </c>
      <c r="BM397" s="222" t="s">
        <v>760</v>
      </c>
    </row>
    <row r="398" s="14" customFormat="1">
      <c r="A398" s="14"/>
      <c r="B398" s="258"/>
      <c r="C398" s="259"/>
      <c r="D398" s="226" t="s">
        <v>154</v>
      </c>
      <c r="E398" s="260" t="s">
        <v>1</v>
      </c>
      <c r="F398" s="261" t="s">
        <v>761</v>
      </c>
      <c r="G398" s="259"/>
      <c r="H398" s="260" t="s">
        <v>1</v>
      </c>
      <c r="I398" s="262"/>
      <c r="J398" s="259"/>
      <c r="K398" s="259"/>
      <c r="L398" s="263"/>
      <c r="M398" s="264"/>
      <c r="N398" s="265"/>
      <c r="O398" s="265"/>
      <c r="P398" s="265"/>
      <c r="Q398" s="265"/>
      <c r="R398" s="265"/>
      <c r="S398" s="265"/>
      <c r="T398" s="266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7" t="s">
        <v>154</v>
      </c>
      <c r="AU398" s="267" t="s">
        <v>84</v>
      </c>
      <c r="AV398" s="14" t="s">
        <v>84</v>
      </c>
      <c r="AW398" s="14" t="s">
        <v>33</v>
      </c>
      <c r="AX398" s="14" t="s">
        <v>76</v>
      </c>
      <c r="AY398" s="267" t="s">
        <v>145</v>
      </c>
    </row>
    <row r="399" s="14" customFormat="1">
      <c r="A399" s="14"/>
      <c r="B399" s="258"/>
      <c r="C399" s="259"/>
      <c r="D399" s="226" t="s">
        <v>154</v>
      </c>
      <c r="E399" s="260" t="s">
        <v>1</v>
      </c>
      <c r="F399" s="261" t="s">
        <v>762</v>
      </c>
      <c r="G399" s="259"/>
      <c r="H399" s="260" t="s">
        <v>1</v>
      </c>
      <c r="I399" s="262"/>
      <c r="J399" s="259"/>
      <c r="K399" s="259"/>
      <c r="L399" s="263"/>
      <c r="M399" s="264"/>
      <c r="N399" s="265"/>
      <c r="O399" s="265"/>
      <c r="P399" s="265"/>
      <c r="Q399" s="265"/>
      <c r="R399" s="265"/>
      <c r="S399" s="265"/>
      <c r="T399" s="26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7" t="s">
        <v>154</v>
      </c>
      <c r="AU399" s="267" t="s">
        <v>84</v>
      </c>
      <c r="AV399" s="14" t="s">
        <v>84</v>
      </c>
      <c r="AW399" s="14" t="s">
        <v>33</v>
      </c>
      <c r="AX399" s="14" t="s">
        <v>76</v>
      </c>
      <c r="AY399" s="267" t="s">
        <v>145</v>
      </c>
    </row>
    <row r="400" s="12" customFormat="1">
      <c r="A400" s="12"/>
      <c r="B400" s="224"/>
      <c r="C400" s="225"/>
      <c r="D400" s="226" t="s">
        <v>154</v>
      </c>
      <c r="E400" s="227" t="s">
        <v>1</v>
      </c>
      <c r="F400" s="228" t="s">
        <v>175</v>
      </c>
      <c r="G400" s="225"/>
      <c r="H400" s="229">
        <v>7</v>
      </c>
      <c r="I400" s="230"/>
      <c r="J400" s="225"/>
      <c r="K400" s="225"/>
      <c r="L400" s="231"/>
      <c r="M400" s="232"/>
      <c r="N400" s="233"/>
      <c r="O400" s="233"/>
      <c r="P400" s="233"/>
      <c r="Q400" s="233"/>
      <c r="R400" s="233"/>
      <c r="S400" s="233"/>
      <c r="T400" s="234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T400" s="235" t="s">
        <v>154</v>
      </c>
      <c r="AU400" s="235" t="s">
        <v>84</v>
      </c>
      <c r="AV400" s="12" t="s">
        <v>86</v>
      </c>
      <c r="AW400" s="12" t="s">
        <v>33</v>
      </c>
      <c r="AX400" s="12" t="s">
        <v>84</v>
      </c>
      <c r="AY400" s="235" t="s">
        <v>145</v>
      </c>
    </row>
    <row r="401" s="2" customFormat="1" ht="16.5" customHeight="1">
      <c r="A401" s="37"/>
      <c r="B401" s="38"/>
      <c r="C401" s="210" t="s">
        <v>763</v>
      </c>
      <c r="D401" s="210" t="s">
        <v>146</v>
      </c>
      <c r="E401" s="211" t="s">
        <v>764</v>
      </c>
      <c r="F401" s="212" t="s">
        <v>765</v>
      </c>
      <c r="G401" s="213" t="s">
        <v>265</v>
      </c>
      <c r="H401" s="214">
        <v>1</v>
      </c>
      <c r="I401" s="215"/>
      <c r="J401" s="216">
        <f>ROUND(I401*H401,2)</f>
        <v>0</v>
      </c>
      <c r="K401" s="217"/>
      <c r="L401" s="43"/>
      <c r="M401" s="218" t="s">
        <v>1</v>
      </c>
      <c r="N401" s="219" t="s">
        <v>41</v>
      </c>
      <c r="O401" s="90"/>
      <c r="P401" s="220">
        <f>O401*H401</f>
        <v>0</v>
      </c>
      <c r="Q401" s="220">
        <v>0</v>
      </c>
      <c r="R401" s="220">
        <f>Q401*H401</f>
        <v>0</v>
      </c>
      <c r="S401" s="220">
        <v>0</v>
      </c>
      <c r="T401" s="221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222" t="s">
        <v>183</v>
      </c>
      <c r="AT401" s="222" t="s">
        <v>146</v>
      </c>
      <c r="AU401" s="222" t="s">
        <v>84</v>
      </c>
      <c r="AY401" s="16" t="s">
        <v>145</v>
      </c>
      <c r="BE401" s="223">
        <f>IF(N401="základní",J401,0)</f>
        <v>0</v>
      </c>
      <c r="BF401" s="223">
        <f>IF(N401="snížená",J401,0)</f>
        <v>0</v>
      </c>
      <c r="BG401" s="223">
        <f>IF(N401="zákl. přenesená",J401,0)</f>
        <v>0</v>
      </c>
      <c r="BH401" s="223">
        <f>IF(N401="sníž. přenesená",J401,0)</f>
        <v>0</v>
      </c>
      <c r="BI401" s="223">
        <f>IF(N401="nulová",J401,0)</f>
        <v>0</v>
      </c>
      <c r="BJ401" s="16" t="s">
        <v>84</v>
      </c>
      <c r="BK401" s="223">
        <f>ROUND(I401*H401,2)</f>
        <v>0</v>
      </c>
      <c r="BL401" s="16" t="s">
        <v>183</v>
      </c>
      <c r="BM401" s="222" t="s">
        <v>766</v>
      </c>
    </row>
    <row r="402" s="11" customFormat="1" ht="25.92" customHeight="1">
      <c r="A402" s="11"/>
      <c r="B402" s="196"/>
      <c r="C402" s="197"/>
      <c r="D402" s="198" t="s">
        <v>75</v>
      </c>
      <c r="E402" s="199" t="s">
        <v>767</v>
      </c>
      <c r="F402" s="199" t="s">
        <v>768</v>
      </c>
      <c r="G402" s="197"/>
      <c r="H402" s="197"/>
      <c r="I402" s="200"/>
      <c r="J402" s="201">
        <f>BK402</f>
        <v>0</v>
      </c>
      <c r="K402" s="197"/>
      <c r="L402" s="202"/>
      <c r="M402" s="203"/>
      <c r="N402" s="204"/>
      <c r="O402" s="204"/>
      <c r="P402" s="205">
        <f>SUM(P403:P405)</f>
        <v>0</v>
      </c>
      <c r="Q402" s="204"/>
      <c r="R402" s="205">
        <f>SUM(R403:R405)</f>
        <v>0.56359872</v>
      </c>
      <c r="S402" s="204"/>
      <c r="T402" s="206">
        <f>SUM(T403:T405)</f>
        <v>0</v>
      </c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R402" s="207" t="s">
        <v>86</v>
      </c>
      <c r="AT402" s="208" t="s">
        <v>75</v>
      </c>
      <c r="AU402" s="208" t="s">
        <v>76</v>
      </c>
      <c r="AY402" s="207" t="s">
        <v>145</v>
      </c>
      <c r="BK402" s="209">
        <f>SUM(BK403:BK405)</f>
        <v>0</v>
      </c>
    </row>
    <row r="403" s="2" customFormat="1" ht="24.15" customHeight="1">
      <c r="A403" s="37"/>
      <c r="B403" s="38"/>
      <c r="C403" s="210" t="s">
        <v>481</v>
      </c>
      <c r="D403" s="210" t="s">
        <v>146</v>
      </c>
      <c r="E403" s="211" t="s">
        <v>769</v>
      </c>
      <c r="F403" s="212" t="s">
        <v>770</v>
      </c>
      <c r="G403" s="213" t="s">
        <v>167</v>
      </c>
      <c r="H403" s="214">
        <v>5.7599999999999998</v>
      </c>
      <c r="I403" s="215"/>
      <c r="J403" s="216">
        <f>ROUND(I403*H403,2)</f>
        <v>0</v>
      </c>
      <c r="K403" s="217"/>
      <c r="L403" s="43"/>
      <c r="M403" s="218" t="s">
        <v>1</v>
      </c>
      <c r="N403" s="219" t="s">
        <v>41</v>
      </c>
      <c r="O403" s="90"/>
      <c r="P403" s="220">
        <f>O403*H403</f>
        <v>0</v>
      </c>
      <c r="Q403" s="220">
        <v>0.097847000000000003</v>
      </c>
      <c r="R403" s="220">
        <f>Q403*H403</f>
        <v>0.56359872</v>
      </c>
      <c r="S403" s="220">
        <v>0</v>
      </c>
      <c r="T403" s="221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222" t="s">
        <v>183</v>
      </c>
      <c r="AT403" s="222" t="s">
        <v>146</v>
      </c>
      <c r="AU403" s="222" t="s">
        <v>84</v>
      </c>
      <c r="AY403" s="16" t="s">
        <v>145</v>
      </c>
      <c r="BE403" s="223">
        <f>IF(N403="základní",J403,0)</f>
        <v>0</v>
      </c>
      <c r="BF403" s="223">
        <f>IF(N403="snížená",J403,0)</f>
        <v>0</v>
      </c>
      <c r="BG403" s="223">
        <f>IF(N403="zákl. přenesená",J403,0)</f>
        <v>0</v>
      </c>
      <c r="BH403" s="223">
        <f>IF(N403="sníž. přenesená",J403,0)</f>
        <v>0</v>
      </c>
      <c r="BI403" s="223">
        <f>IF(N403="nulová",J403,0)</f>
        <v>0</v>
      </c>
      <c r="BJ403" s="16" t="s">
        <v>84</v>
      </c>
      <c r="BK403" s="223">
        <f>ROUND(I403*H403,2)</f>
        <v>0</v>
      </c>
      <c r="BL403" s="16" t="s">
        <v>183</v>
      </c>
      <c r="BM403" s="222" t="s">
        <v>771</v>
      </c>
    </row>
    <row r="404" s="12" customFormat="1">
      <c r="A404" s="12"/>
      <c r="B404" s="224"/>
      <c r="C404" s="225"/>
      <c r="D404" s="226" t="s">
        <v>154</v>
      </c>
      <c r="E404" s="227" t="s">
        <v>1</v>
      </c>
      <c r="F404" s="228" t="s">
        <v>772</v>
      </c>
      <c r="G404" s="225"/>
      <c r="H404" s="229">
        <v>5.7599999999999998</v>
      </c>
      <c r="I404" s="230"/>
      <c r="J404" s="225"/>
      <c r="K404" s="225"/>
      <c r="L404" s="231"/>
      <c r="M404" s="232"/>
      <c r="N404" s="233"/>
      <c r="O404" s="233"/>
      <c r="P404" s="233"/>
      <c r="Q404" s="233"/>
      <c r="R404" s="233"/>
      <c r="S404" s="233"/>
      <c r="T404" s="234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T404" s="235" t="s">
        <v>154</v>
      </c>
      <c r="AU404" s="235" t="s">
        <v>84</v>
      </c>
      <c r="AV404" s="12" t="s">
        <v>86</v>
      </c>
      <c r="AW404" s="12" t="s">
        <v>33</v>
      </c>
      <c r="AX404" s="12" t="s">
        <v>76</v>
      </c>
      <c r="AY404" s="235" t="s">
        <v>145</v>
      </c>
    </row>
    <row r="405" s="13" customFormat="1">
      <c r="A405" s="13"/>
      <c r="B405" s="236"/>
      <c r="C405" s="237"/>
      <c r="D405" s="226" t="s">
        <v>154</v>
      </c>
      <c r="E405" s="238" t="s">
        <v>1</v>
      </c>
      <c r="F405" s="239" t="s">
        <v>156</v>
      </c>
      <c r="G405" s="237"/>
      <c r="H405" s="240">
        <v>5.7599999999999998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6" t="s">
        <v>154</v>
      </c>
      <c r="AU405" s="246" t="s">
        <v>84</v>
      </c>
      <c r="AV405" s="13" t="s">
        <v>150</v>
      </c>
      <c r="AW405" s="13" t="s">
        <v>33</v>
      </c>
      <c r="AX405" s="13" t="s">
        <v>84</v>
      </c>
      <c r="AY405" s="246" t="s">
        <v>145</v>
      </c>
    </row>
    <row r="406" s="11" customFormat="1" ht="25.92" customHeight="1">
      <c r="A406" s="11"/>
      <c r="B406" s="196"/>
      <c r="C406" s="197"/>
      <c r="D406" s="198" t="s">
        <v>75</v>
      </c>
      <c r="E406" s="199" t="s">
        <v>773</v>
      </c>
      <c r="F406" s="199" t="s">
        <v>774</v>
      </c>
      <c r="G406" s="197"/>
      <c r="H406" s="197"/>
      <c r="I406" s="200"/>
      <c r="J406" s="201">
        <f>BK406</f>
        <v>0</v>
      </c>
      <c r="K406" s="197"/>
      <c r="L406" s="202"/>
      <c r="M406" s="203"/>
      <c r="N406" s="204"/>
      <c r="O406" s="204"/>
      <c r="P406" s="205">
        <f>SUM(P407:P439)</f>
        <v>0</v>
      </c>
      <c r="Q406" s="204"/>
      <c r="R406" s="205">
        <f>SUM(R407:R439)</f>
        <v>1.043025646</v>
      </c>
      <c r="S406" s="204"/>
      <c r="T406" s="206">
        <f>SUM(T407:T439)</f>
        <v>0</v>
      </c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R406" s="207" t="s">
        <v>86</v>
      </c>
      <c r="AT406" s="208" t="s">
        <v>75</v>
      </c>
      <c r="AU406" s="208" t="s">
        <v>76</v>
      </c>
      <c r="AY406" s="207" t="s">
        <v>145</v>
      </c>
      <c r="BK406" s="209">
        <f>SUM(BK407:BK439)</f>
        <v>0</v>
      </c>
    </row>
    <row r="407" s="2" customFormat="1" ht="24.15" customHeight="1">
      <c r="A407" s="37"/>
      <c r="B407" s="38"/>
      <c r="C407" s="210" t="s">
        <v>775</v>
      </c>
      <c r="D407" s="210" t="s">
        <v>146</v>
      </c>
      <c r="E407" s="211" t="s">
        <v>776</v>
      </c>
      <c r="F407" s="212" t="s">
        <v>777</v>
      </c>
      <c r="G407" s="213" t="s">
        <v>167</v>
      </c>
      <c r="H407" s="214">
        <v>4.46</v>
      </c>
      <c r="I407" s="215"/>
      <c r="J407" s="216">
        <f>ROUND(I407*H407,2)</f>
        <v>0</v>
      </c>
      <c r="K407" s="217"/>
      <c r="L407" s="43"/>
      <c r="M407" s="218" t="s">
        <v>1</v>
      </c>
      <c r="N407" s="219" t="s">
        <v>41</v>
      </c>
      <c r="O407" s="90"/>
      <c r="P407" s="220">
        <f>O407*H407</f>
        <v>0</v>
      </c>
      <c r="Q407" s="220">
        <v>0.011808000000000001</v>
      </c>
      <c r="R407" s="220">
        <f>Q407*H407</f>
        <v>0.052663680000000004</v>
      </c>
      <c r="S407" s="220">
        <v>0</v>
      </c>
      <c r="T407" s="221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22" t="s">
        <v>183</v>
      </c>
      <c r="AT407" s="222" t="s">
        <v>146</v>
      </c>
      <c r="AU407" s="222" t="s">
        <v>84</v>
      </c>
      <c r="AY407" s="16" t="s">
        <v>145</v>
      </c>
      <c r="BE407" s="223">
        <f>IF(N407="základní",J407,0)</f>
        <v>0</v>
      </c>
      <c r="BF407" s="223">
        <f>IF(N407="snížená",J407,0)</f>
        <v>0</v>
      </c>
      <c r="BG407" s="223">
        <f>IF(N407="zákl. přenesená",J407,0)</f>
        <v>0</v>
      </c>
      <c r="BH407" s="223">
        <f>IF(N407="sníž. přenesená",J407,0)</f>
        <v>0</v>
      </c>
      <c r="BI407" s="223">
        <f>IF(N407="nulová",J407,0)</f>
        <v>0</v>
      </c>
      <c r="BJ407" s="16" t="s">
        <v>84</v>
      </c>
      <c r="BK407" s="223">
        <f>ROUND(I407*H407,2)</f>
        <v>0</v>
      </c>
      <c r="BL407" s="16" t="s">
        <v>183</v>
      </c>
      <c r="BM407" s="222" t="s">
        <v>778</v>
      </c>
    </row>
    <row r="408" s="14" customFormat="1">
      <c r="A408" s="14"/>
      <c r="B408" s="258"/>
      <c r="C408" s="259"/>
      <c r="D408" s="226" t="s">
        <v>154</v>
      </c>
      <c r="E408" s="260" t="s">
        <v>1</v>
      </c>
      <c r="F408" s="261" t="s">
        <v>779</v>
      </c>
      <c r="G408" s="259"/>
      <c r="H408" s="260" t="s">
        <v>1</v>
      </c>
      <c r="I408" s="262"/>
      <c r="J408" s="259"/>
      <c r="K408" s="259"/>
      <c r="L408" s="263"/>
      <c r="M408" s="264"/>
      <c r="N408" s="265"/>
      <c r="O408" s="265"/>
      <c r="P408" s="265"/>
      <c r="Q408" s="265"/>
      <c r="R408" s="265"/>
      <c r="S408" s="265"/>
      <c r="T408" s="26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7" t="s">
        <v>154</v>
      </c>
      <c r="AU408" s="267" t="s">
        <v>84</v>
      </c>
      <c r="AV408" s="14" t="s">
        <v>84</v>
      </c>
      <c r="AW408" s="14" t="s">
        <v>33</v>
      </c>
      <c r="AX408" s="14" t="s">
        <v>76</v>
      </c>
      <c r="AY408" s="267" t="s">
        <v>145</v>
      </c>
    </row>
    <row r="409" s="12" customFormat="1">
      <c r="A409" s="12"/>
      <c r="B409" s="224"/>
      <c r="C409" s="225"/>
      <c r="D409" s="226" t="s">
        <v>154</v>
      </c>
      <c r="E409" s="227" t="s">
        <v>1</v>
      </c>
      <c r="F409" s="228" t="s">
        <v>780</v>
      </c>
      <c r="G409" s="225"/>
      <c r="H409" s="229">
        <v>4.46</v>
      </c>
      <c r="I409" s="230"/>
      <c r="J409" s="225"/>
      <c r="K409" s="225"/>
      <c r="L409" s="231"/>
      <c r="M409" s="232"/>
      <c r="N409" s="233"/>
      <c r="O409" s="233"/>
      <c r="P409" s="233"/>
      <c r="Q409" s="233"/>
      <c r="R409" s="233"/>
      <c r="S409" s="233"/>
      <c r="T409" s="234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T409" s="235" t="s">
        <v>154</v>
      </c>
      <c r="AU409" s="235" t="s">
        <v>84</v>
      </c>
      <c r="AV409" s="12" t="s">
        <v>86</v>
      </c>
      <c r="AW409" s="12" t="s">
        <v>33</v>
      </c>
      <c r="AX409" s="12" t="s">
        <v>76</v>
      </c>
      <c r="AY409" s="235" t="s">
        <v>145</v>
      </c>
    </row>
    <row r="410" s="13" customFormat="1">
      <c r="A410" s="13"/>
      <c r="B410" s="236"/>
      <c r="C410" s="237"/>
      <c r="D410" s="226" t="s">
        <v>154</v>
      </c>
      <c r="E410" s="238" t="s">
        <v>1</v>
      </c>
      <c r="F410" s="239" t="s">
        <v>156</v>
      </c>
      <c r="G410" s="237"/>
      <c r="H410" s="240">
        <v>4.46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6" t="s">
        <v>154</v>
      </c>
      <c r="AU410" s="246" t="s">
        <v>84</v>
      </c>
      <c r="AV410" s="13" t="s">
        <v>150</v>
      </c>
      <c r="AW410" s="13" t="s">
        <v>33</v>
      </c>
      <c r="AX410" s="13" t="s">
        <v>84</v>
      </c>
      <c r="AY410" s="246" t="s">
        <v>145</v>
      </c>
    </row>
    <row r="411" s="2" customFormat="1" ht="62.7" customHeight="1">
      <c r="A411" s="37"/>
      <c r="B411" s="38"/>
      <c r="C411" s="210" t="s">
        <v>484</v>
      </c>
      <c r="D411" s="210" t="s">
        <v>146</v>
      </c>
      <c r="E411" s="211" t="s">
        <v>781</v>
      </c>
      <c r="F411" s="212" t="s">
        <v>782</v>
      </c>
      <c r="G411" s="213" t="s">
        <v>167</v>
      </c>
      <c r="H411" s="214">
        <v>166.36000000000001</v>
      </c>
      <c r="I411" s="215"/>
      <c r="J411" s="216">
        <f>ROUND(I411*H411,2)</f>
        <v>0</v>
      </c>
      <c r="K411" s="217"/>
      <c r="L411" s="43"/>
      <c r="M411" s="218" t="s">
        <v>1</v>
      </c>
      <c r="N411" s="219" t="s">
        <v>41</v>
      </c>
      <c r="O411" s="90"/>
      <c r="P411" s="220">
        <f>O411*H411</f>
        <v>0</v>
      </c>
      <c r="Q411" s="220">
        <v>0</v>
      </c>
      <c r="R411" s="220">
        <f>Q411*H411</f>
        <v>0</v>
      </c>
      <c r="S411" s="220">
        <v>0</v>
      </c>
      <c r="T411" s="221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222" t="s">
        <v>183</v>
      </c>
      <c r="AT411" s="222" t="s">
        <v>146</v>
      </c>
      <c r="AU411" s="222" t="s">
        <v>84</v>
      </c>
      <c r="AY411" s="16" t="s">
        <v>145</v>
      </c>
      <c r="BE411" s="223">
        <f>IF(N411="základní",J411,0)</f>
        <v>0</v>
      </c>
      <c r="BF411" s="223">
        <f>IF(N411="snížená",J411,0)</f>
        <v>0</v>
      </c>
      <c r="BG411" s="223">
        <f>IF(N411="zákl. přenesená",J411,0)</f>
        <v>0</v>
      </c>
      <c r="BH411" s="223">
        <f>IF(N411="sníž. přenesená",J411,0)</f>
        <v>0</v>
      </c>
      <c r="BI411" s="223">
        <f>IF(N411="nulová",J411,0)</f>
        <v>0</v>
      </c>
      <c r="BJ411" s="16" t="s">
        <v>84</v>
      </c>
      <c r="BK411" s="223">
        <f>ROUND(I411*H411,2)</f>
        <v>0</v>
      </c>
      <c r="BL411" s="16" t="s">
        <v>183</v>
      </c>
      <c r="BM411" s="222" t="s">
        <v>783</v>
      </c>
    </row>
    <row r="412" s="14" customFormat="1">
      <c r="A412" s="14"/>
      <c r="B412" s="258"/>
      <c r="C412" s="259"/>
      <c r="D412" s="226" t="s">
        <v>154</v>
      </c>
      <c r="E412" s="260" t="s">
        <v>1</v>
      </c>
      <c r="F412" s="261" t="s">
        <v>274</v>
      </c>
      <c r="G412" s="259"/>
      <c r="H412" s="260" t="s">
        <v>1</v>
      </c>
      <c r="I412" s="262"/>
      <c r="J412" s="259"/>
      <c r="K412" s="259"/>
      <c r="L412" s="263"/>
      <c r="M412" s="264"/>
      <c r="N412" s="265"/>
      <c r="O412" s="265"/>
      <c r="P412" s="265"/>
      <c r="Q412" s="265"/>
      <c r="R412" s="265"/>
      <c r="S412" s="265"/>
      <c r="T412" s="266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7" t="s">
        <v>154</v>
      </c>
      <c r="AU412" s="267" t="s">
        <v>84</v>
      </c>
      <c r="AV412" s="14" t="s">
        <v>84</v>
      </c>
      <c r="AW412" s="14" t="s">
        <v>33</v>
      </c>
      <c r="AX412" s="14" t="s">
        <v>76</v>
      </c>
      <c r="AY412" s="267" t="s">
        <v>145</v>
      </c>
    </row>
    <row r="413" s="12" customFormat="1">
      <c r="A413" s="12"/>
      <c r="B413" s="224"/>
      <c r="C413" s="225"/>
      <c r="D413" s="226" t="s">
        <v>154</v>
      </c>
      <c r="E413" s="227" t="s">
        <v>1</v>
      </c>
      <c r="F413" s="228" t="s">
        <v>784</v>
      </c>
      <c r="G413" s="225"/>
      <c r="H413" s="229">
        <v>66.310000000000002</v>
      </c>
      <c r="I413" s="230"/>
      <c r="J413" s="225"/>
      <c r="K413" s="225"/>
      <c r="L413" s="231"/>
      <c r="M413" s="232"/>
      <c r="N413" s="233"/>
      <c r="O413" s="233"/>
      <c r="P413" s="233"/>
      <c r="Q413" s="233"/>
      <c r="R413" s="233"/>
      <c r="S413" s="233"/>
      <c r="T413" s="234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T413" s="235" t="s">
        <v>154</v>
      </c>
      <c r="AU413" s="235" t="s">
        <v>84</v>
      </c>
      <c r="AV413" s="12" t="s">
        <v>86</v>
      </c>
      <c r="AW413" s="12" t="s">
        <v>33</v>
      </c>
      <c r="AX413" s="12" t="s">
        <v>76</v>
      </c>
      <c r="AY413" s="235" t="s">
        <v>145</v>
      </c>
    </row>
    <row r="414" s="14" customFormat="1">
      <c r="A414" s="14"/>
      <c r="B414" s="258"/>
      <c r="C414" s="259"/>
      <c r="D414" s="226" t="s">
        <v>154</v>
      </c>
      <c r="E414" s="260" t="s">
        <v>1</v>
      </c>
      <c r="F414" s="261" t="s">
        <v>211</v>
      </c>
      <c r="G414" s="259"/>
      <c r="H414" s="260" t="s">
        <v>1</v>
      </c>
      <c r="I414" s="262"/>
      <c r="J414" s="259"/>
      <c r="K414" s="259"/>
      <c r="L414" s="263"/>
      <c r="M414" s="264"/>
      <c r="N414" s="265"/>
      <c r="O414" s="265"/>
      <c r="P414" s="265"/>
      <c r="Q414" s="265"/>
      <c r="R414" s="265"/>
      <c r="S414" s="265"/>
      <c r="T414" s="26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7" t="s">
        <v>154</v>
      </c>
      <c r="AU414" s="267" t="s">
        <v>84</v>
      </c>
      <c r="AV414" s="14" t="s">
        <v>84</v>
      </c>
      <c r="AW414" s="14" t="s">
        <v>33</v>
      </c>
      <c r="AX414" s="14" t="s">
        <v>76</v>
      </c>
      <c r="AY414" s="267" t="s">
        <v>145</v>
      </c>
    </row>
    <row r="415" s="12" customFormat="1">
      <c r="A415" s="12"/>
      <c r="B415" s="224"/>
      <c r="C415" s="225"/>
      <c r="D415" s="226" t="s">
        <v>154</v>
      </c>
      <c r="E415" s="227" t="s">
        <v>1</v>
      </c>
      <c r="F415" s="228" t="s">
        <v>212</v>
      </c>
      <c r="G415" s="225"/>
      <c r="H415" s="229">
        <v>51.810000000000002</v>
      </c>
      <c r="I415" s="230"/>
      <c r="J415" s="225"/>
      <c r="K415" s="225"/>
      <c r="L415" s="231"/>
      <c r="M415" s="232"/>
      <c r="N415" s="233"/>
      <c r="O415" s="233"/>
      <c r="P415" s="233"/>
      <c r="Q415" s="233"/>
      <c r="R415" s="233"/>
      <c r="S415" s="233"/>
      <c r="T415" s="234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T415" s="235" t="s">
        <v>154</v>
      </c>
      <c r="AU415" s="235" t="s">
        <v>84</v>
      </c>
      <c r="AV415" s="12" t="s">
        <v>86</v>
      </c>
      <c r="AW415" s="12" t="s">
        <v>33</v>
      </c>
      <c r="AX415" s="12" t="s">
        <v>76</v>
      </c>
      <c r="AY415" s="235" t="s">
        <v>145</v>
      </c>
    </row>
    <row r="416" s="14" customFormat="1">
      <c r="A416" s="14"/>
      <c r="B416" s="258"/>
      <c r="C416" s="259"/>
      <c r="D416" s="226" t="s">
        <v>154</v>
      </c>
      <c r="E416" s="260" t="s">
        <v>1</v>
      </c>
      <c r="F416" s="261" t="s">
        <v>281</v>
      </c>
      <c r="G416" s="259"/>
      <c r="H416" s="260" t="s">
        <v>1</v>
      </c>
      <c r="I416" s="262"/>
      <c r="J416" s="259"/>
      <c r="K416" s="259"/>
      <c r="L416" s="263"/>
      <c r="M416" s="264"/>
      <c r="N416" s="265"/>
      <c r="O416" s="265"/>
      <c r="P416" s="265"/>
      <c r="Q416" s="265"/>
      <c r="R416" s="265"/>
      <c r="S416" s="265"/>
      <c r="T416" s="26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7" t="s">
        <v>154</v>
      </c>
      <c r="AU416" s="267" t="s">
        <v>84</v>
      </c>
      <c r="AV416" s="14" t="s">
        <v>84</v>
      </c>
      <c r="AW416" s="14" t="s">
        <v>33</v>
      </c>
      <c r="AX416" s="14" t="s">
        <v>76</v>
      </c>
      <c r="AY416" s="267" t="s">
        <v>145</v>
      </c>
    </row>
    <row r="417" s="12" customFormat="1">
      <c r="A417" s="12"/>
      <c r="B417" s="224"/>
      <c r="C417" s="225"/>
      <c r="D417" s="226" t="s">
        <v>154</v>
      </c>
      <c r="E417" s="227" t="s">
        <v>1</v>
      </c>
      <c r="F417" s="228" t="s">
        <v>352</v>
      </c>
      <c r="G417" s="225"/>
      <c r="H417" s="229">
        <v>48.240000000000002</v>
      </c>
      <c r="I417" s="230"/>
      <c r="J417" s="225"/>
      <c r="K417" s="225"/>
      <c r="L417" s="231"/>
      <c r="M417" s="232"/>
      <c r="N417" s="233"/>
      <c r="O417" s="233"/>
      <c r="P417" s="233"/>
      <c r="Q417" s="233"/>
      <c r="R417" s="233"/>
      <c r="S417" s="233"/>
      <c r="T417" s="234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T417" s="235" t="s">
        <v>154</v>
      </c>
      <c r="AU417" s="235" t="s">
        <v>84</v>
      </c>
      <c r="AV417" s="12" t="s">
        <v>86</v>
      </c>
      <c r="AW417" s="12" t="s">
        <v>33</v>
      </c>
      <c r="AX417" s="12" t="s">
        <v>76</v>
      </c>
      <c r="AY417" s="235" t="s">
        <v>145</v>
      </c>
    </row>
    <row r="418" s="13" customFormat="1">
      <c r="A418" s="13"/>
      <c r="B418" s="236"/>
      <c r="C418" s="237"/>
      <c r="D418" s="226" t="s">
        <v>154</v>
      </c>
      <c r="E418" s="238" t="s">
        <v>1</v>
      </c>
      <c r="F418" s="239" t="s">
        <v>156</v>
      </c>
      <c r="G418" s="237"/>
      <c r="H418" s="240">
        <v>166.36000000000001</v>
      </c>
      <c r="I418" s="241"/>
      <c r="J418" s="237"/>
      <c r="K418" s="237"/>
      <c r="L418" s="242"/>
      <c r="M418" s="243"/>
      <c r="N418" s="244"/>
      <c r="O418" s="244"/>
      <c r="P418" s="244"/>
      <c r="Q418" s="244"/>
      <c r="R418" s="244"/>
      <c r="S418" s="244"/>
      <c r="T418" s="24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6" t="s">
        <v>154</v>
      </c>
      <c r="AU418" s="246" t="s">
        <v>84</v>
      </c>
      <c r="AV418" s="13" t="s">
        <v>150</v>
      </c>
      <c r="AW418" s="13" t="s">
        <v>33</v>
      </c>
      <c r="AX418" s="13" t="s">
        <v>84</v>
      </c>
      <c r="AY418" s="246" t="s">
        <v>145</v>
      </c>
    </row>
    <row r="419" s="2" customFormat="1" ht="55.5" customHeight="1">
      <c r="A419" s="37"/>
      <c r="B419" s="38"/>
      <c r="C419" s="210" t="s">
        <v>785</v>
      </c>
      <c r="D419" s="210" t="s">
        <v>146</v>
      </c>
      <c r="E419" s="211" t="s">
        <v>786</v>
      </c>
      <c r="F419" s="212" t="s">
        <v>787</v>
      </c>
      <c r="G419" s="213" t="s">
        <v>167</v>
      </c>
      <c r="H419" s="214">
        <v>4.7999999999999998</v>
      </c>
      <c r="I419" s="215"/>
      <c r="J419" s="216">
        <f>ROUND(I419*H419,2)</f>
        <v>0</v>
      </c>
      <c r="K419" s="217"/>
      <c r="L419" s="43"/>
      <c r="M419" s="218" t="s">
        <v>1</v>
      </c>
      <c r="N419" s="219" t="s">
        <v>41</v>
      </c>
      <c r="O419" s="90"/>
      <c r="P419" s="220">
        <f>O419*H419</f>
        <v>0</v>
      </c>
      <c r="Q419" s="220">
        <v>0</v>
      </c>
      <c r="R419" s="220">
        <f>Q419*H419</f>
        <v>0</v>
      </c>
      <c r="S419" s="220">
        <v>0</v>
      </c>
      <c r="T419" s="221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222" t="s">
        <v>183</v>
      </c>
      <c r="AT419" s="222" t="s">
        <v>146</v>
      </c>
      <c r="AU419" s="222" t="s">
        <v>84</v>
      </c>
      <c r="AY419" s="16" t="s">
        <v>145</v>
      </c>
      <c r="BE419" s="223">
        <f>IF(N419="základní",J419,0)</f>
        <v>0</v>
      </c>
      <c r="BF419" s="223">
        <f>IF(N419="snížená",J419,0)</f>
        <v>0</v>
      </c>
      <c r="BG419" s="223">
        <f>IF(N419="zákl. přenesená",J419,0)</f>
        <v>0</v>
      </c>
      <c r="BH419" s="223">
        <f>IF(N419="sníž. přenesená",J419,0)</f>
        <v>0</v>
      </c>
      <c r="BI419" s="223">
        <f>IF(N419="nulová",J419,0)</f>
        <v>0</v>
      </c>
      <c r="BJ419" s="16" t="s">
        <v>84</v>
      </c>
      <c r="BK419" s="223">
        <f>ROUND(I419*H419,2)</f>
        <v>0</v>
      </c>
      <c r="BL419" s="16" t="s">
        <v>183</v>
      </c>
      <c r="BM419" s="222" t="s">
        <v>788</v>
      </c>
    </row>
    <row r="420" s="14" customFormat="1">
      <c r="A420" s="14"/>
      <c r="B420" s="258"/>
      <c r="C420" s="259"/>
      <c r="D420" s="226" t="s">
        <v>154</v>
      </c>
      <c r="E420" s="260" t="s">
        <v>1</v>
      </c>
      <c r="F420" s="261" t="s">
        <v>274</v>
      </c>
      <c r="G420" s="259"/>
      <c r="H420" s="260" t="s">
        <v>1</v>
      </c>
      <c r="I420" s="262"/>
      <c r="J420" s="259"/>
      <c r="K420" s="259"/>
      <c r="L420" s="263"/>
      <c r="M420" s="264"/>
      <c r="N420" s="265"/>
      <c r="O420" s="265"/>
      <c r="P420" s="265"/>
      <c r="Q420" s="265"/>
      <c r="R420" s="265"/>
      <c r="S420" s="265"/>
      <c r="T420" s="26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7" t="s">
        <v>154</v>
      </c>
      <c r="AU420" s="267" t="s">
        <v>84</v>
      </c>
      <c r="AV420" s="14" t="s">
        <v>84</v>
      </c>
      <c r="AW420" s="14" t="s">
        <v>33</v>
      </c>
      <c r="AX420" s="14" t="s">
        <v>76</v>
      </c>
      <c r="AY420" s="267" t="s">
        <v>145</v>
      </c>
    </row>
    <row r="421" s="12" customFormat="1">
      <c r="A421" s="12"/>
      <c r="B421" s="224"/>
      <c r="C421" s="225"/>
      <c r="D421" s="226" t="s">
        <v>154</v>
      </c>
      <c r="E421" s="227" t="s">
        <v>1</v>
      </c>
      <c r="F421" s="228" t="s">
        <v>789</v>
      </c>
      <c r="G421" s="225"/>
      <c r="H421" s="229">
        <v>4.7999999999999998</v>
      </c>
      <c r="I421" s="230"/>
      <c r="J421" s="225"/>
      <c r="K421" s="225"/>
      <c r="L421" s="231"/>
      <c r="M421" s="232"/>
      <c r="N421" s="233"/>
      <c r="O421" s="233"/>
      <c r="P421" s="233"/>
      <c r="Q421" s="233"/>
      <c r="R421" s="233"/>
      <c r="S421" s="233"/>
      <c r="T421" s="234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T421" s="235" t="s">
        <v>154</v>
      </c>
      <c r="AU421" s="235" t="s">
        <v>84</v>
      </c>
      <c r="AV421" s="12" t="s">
        <v>86</v>
      </c>
      <c r="AW421" s="12" t="s">
        <v>33</v>
      </c>
      <c r="AX421" s="12" t="s">
        <v>76</v>
      </c>
      <c r="AY421" s="235" t="s">
        <v>145</v>
      </c>
    </row>
    <row r="422" s="13" customFormat="1">
      <c r="A422" s="13"/>
      <c r="B422" s="236"/>
      <c r="C422" s="237"/>
      <c r="D422" s="226" t="s">
        <v>154</v>
      </c>
      <c r="E422" s="238" t="s">
        <v>1</v>
      </c>
      <c r="F422" s="239" t="s">
        <v>156</v>
      </c>
      <c r="G422" s="237"/>
      <c r="H422" s="240">
        <v>4.7999999999999998</v>
      </c>
      <c r="I422" s="241"/>
      <c r="J422" s="237"/>
      <c r="K422" s="237"/>
      <c r="L422" s="242"/>
      <c r="M422" s="243"/>
      <c r="N422" s="244"/>
      <c r="O422" s="244"/>
      <c r="P422" s="244"/>
      <c r="Q422" s="244"/>
      <c r="R422" s="244"/>
      <c r="S422" s="244"/>
      <c r="T422" s="24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6" t="s">
        <v>154</v>
      </c>
      <c r="AU422" s="246" t="s">
        <v>84</v>
      </c>
      <c r="AV422" s="13" t="s">
        <v>150</v>
      </c>
      <c r="AW422" s="13" t="s">
        <v>33</v>
      </c>
      <c r="AX422" s="13" t="s">
        <v>84</v>
      </c>
      <c r="AY422" s="246" t="s">
        <v>145</v>
      </c>
    </row>
    <row r="423" s="2" customFormat="1" ht="55.5" customHeight="1">
      <c r="A423" s="37"/>
      <c r="B423" s="38"/>
      <c r="C423" s="210" t="s">
        <v>488</v>
      </c>
      <c r="D423" s="210" t="s">
        <v>146</v>
      </c>
      <c r="E423" s="211" t="s">
        <v>790</v>
      </c>
      <c r="F423" s="212" t="s">
        <v>791</v>
      </c>
      <c r="G423" s="213" t="s">
        <v>167</v>
      </c>
      <c r="H423" s="214">
        <v>8</v>
      </c>
      <c r="I423" s="215"/>
      <c r="J423" s="216">
        <f>ROUND(I423*H423,2)</f>
        <v>0</v>
      </c>
      <c r="K423" s="217"/>
      <c r="L423" s="43"/>
      <c r="M423" s="218" t="s">
        <v>1</v>
      </c>
      <c r="N423" s="219" t="s">
        <v>41</v>
      </c>
      <c r="O423" s="90"/>
      <c r="P423" s="220">
        <f>O423*H423</f>
        <v>0</v>
      </c>
      <c r="Q423" s="220">
        <v>0</v>
      </c>
      <c r="R423" s="220">
        <f>Q423*H423</f>
        <v>0</v>
      </c>
      <c r="S423" s="220">
        <v>0</v>
      </c>
      <c r="T423" s="221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222" t="s">
        <v>183</v>
      </c>
      <c r="AT423" s="222" t="s">
        <v>146</v>
      </c>
      <c r="AU423" s="222" t="s">
        <v>84</v>
      </c>
      <c r="AY423" s="16" t="s">
        <v>145</v>
      </c>
      <c r="BE423" s="223">
        <f>IF(N423="základní",J423,0)</f>
        <v>0</v>
      </c>
      <c r="BF423" s="223">
        <f>IF(N423="snížená",J423,0)</f>
        <v>0</v>
      </c>
      <c r="BG423" s="223">
        <f>IF(N423="zákl. přenesená",J423,0)</f>
        <v>0</v>
      </c>
      <c r="BH423" s="223">
        <f>IF(N423="sníž. přenesená",J423,0)</f>
        <v>0</v>
      </c>
      <c r="BI423" s="223">
        <f>IF(N423="nulová",J423,0)</f>
        <v>0</v>
      </c>
      <c r="BJ423" s="16" t="s">
        <v>84</v>
      </c>
      <c r="BK423" s="223">
        <f>ROUND(I423*H423,2)</f>
        <v>0</v>
      </c>
      <c r="BL423" s="16" t="s">
        <v>183</v>
      </c>
      <c r="BM423" s="222" t="s">
        <v>792</v>
      </c>
    </row>
    <row r="424" s="14" customFormat="1">
      <c r="A424" s="14"/>
      <c r="B424" s="258"/>
      <c r="C424" s="259"/>
      <c r="D424" s="226" t="s">
        <v>154</v>
      </c>
      <c r="E424" s="260" t="s">
        <v>1</v>
      </c>
      <c r="F424" s="261" t="s">
        <v>211</v>
      </c>
      <c r="G424" s="259"/>
      <c r="H424" s="260" t="s">
        <v>1</v>
      </c>
      <c r="I424" s="262"/>
      <c r="J424" s="259"/>
      <c r="K424" s="259"/>
      <c r="L424" s="263"/>
      <c r="M424" s="264"/>
      <c r="N424" s="265"/>
      <c r="O424" s="265"/>
      <c r="P424" s="265"/>
      <c r="Q424" s="265"/>
      <c r="R424" s="265"/>
      <c r="S424" s="265"/>
      <c r="T424" s="26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7" t="s">
        <v>154</v>
      </c>
      <c r="AU424" s="267" t="s">
        <v>84</v>
      </c>
      <c r="AV424" s="14" t="s">
        <v>84</v>
      </c>
      <c r="AW424" s="14" t="s">
        <v>33</v>
      </c>
      <c r="AX424" s="14" t="s">
        <v>76</v>
      </c>
      <c r="AY424" s="267" t="s">
        <v>145</v>
      </c>
    </row>
    <row r="425" s="12" customFormat="1">
      <c r="A425" s="12"/>
      <c r="B425" s="224"/>
      <c r="C425" s="225"/>
      <c r="D425" s="226" t="s">
        <v>154</v>
      </c>
      <c r="E425" s="227" t="s">
        <v>1</v>
      </c>
      <c r="F425" s="228" t="s">
        <v>793</v>
      </c>
      <c r="G425" s="225"/>
      <c r="H425" s="229">
        <v>5.2999999999999998</v>
      </c>
      <c r="I425" s="230"/>
      <c r="J425" s="225"/>
      <c r="K425" s="225"/>
      <c r="L425" s="231"/>
      <c r="M425" s="232"/>
      <c r="N425" s="233"/>
      <c r="O425" s="233"/>
      <c r="P425" s="233"/>
      <c r="Q425" s="233"/>
      <c r="R425" s="233"/>
      <c r="S425" s="233"/>
      <c r="T425" s="234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T425" s="235" t="s">
        <v>154</v>
      </c>
      <c r="AU425" s="235" t="s">
        <v>84</v>
      </c>
      <c r="AV425" s="12" t="s">
        <v>86</v>
      </c>
      <c r="AW425" s="12" t="s">
        <v>33</v>
      </c>
      <c r="AX425" s="12" t="s">
        <v>76</v>
      </c>
      <c r="AY425" s="235" t="s">
        <v>145</v>
      </c>
    </row>
    <row r="426" s="14" customFormat="1">
      <c r="A426" s="14"/>
      <c r="B426" s="258"/>
      <c r="C426" s="259"/>
      <c r="D426" s="226" t="s">
        <v>154</v>
      </c>
      <c r="E426" s="260" t="s">
        <v>1</v>
      </c>
      <c r="F426" s="261" t="s">
        <v>281</v>
      </c>
      <c r="G426" s="259"/>
      <c r="H426" s="260" t="s">
        <v>1</v>
      </c>
      <c r="I426" s="262"/>
      <c r="J426" s="259"/>
      <c r="K426" s="259"/>
      <c r="L426" s="263"/>
      <c r="M426" s="264"/>
      <c r="N426" s="265"/>
      <c r="O426" s="265"/>
      <c r="P426" s="265"/>
      <c r="Q426" s="265"/>
      <c r="R426" s="265"/>
      <c r="S426" s="265"/>
      <c r="T426" s="26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7" t="s">
        <v>154</v>
      </c>
      <c r="AU426" s="267" t="s">
        <v>84</v>
      </c>
      <c r="AV426" s="14" t="s">
        <v>84</v>
      </c>
      <c r="AW426" s="14" t="s">
        <v>33</v>
      </c>
      <c r="AX426" s="14" t="s">
        <v>76</v>
      </c>
      <c r="AY426" s="267" t="s">
        <v>145</v>
      </c>
    </row>
    <row r="427" s="12" customFormat="1">
      <c r="A427" s="12"/>
      <c r="B427" s="224"/>
      <c r="C427" s="225"/>
      <c r="D427" s="226" t="s">
        <v>154</v>
      </c>
      <c r="E427" s="227" t="s">
        <v>1</v>
      </c>
      <c r="F427" s="228" t="s">
        <v>794</v>
      </c>
      <c r="G427" s="225"/>
      <c r="H427" s="229">
        <v>2.7000000000000002</v>
      </c>
      <c r="I427" s="230"/>
      <c r="J427" s="225"/>
      <c r="K427" s="225"/>
      <c r="L427" s="231"/>
      <c r="M427" s="232"/>
      <c r="N427" s="233"/>
      <c r="O427" s="233"/>
      <c r="P427" s="233"/>
      <c r="Q427" s="233"/>
      <c r="R427" s="233"/>
      <c r="S427" s="233"/>
      <c r="T427" s="234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T427" s="235" t="s">
        <v>154</v>
      </c>
      <c r="AU427" s="235" t="s">
        <v>84</v>
      </c>
      <c r="AV427" s="12" t="s">
        <v>86</v>
      </c>
      <c r="AW427" s="12" t="s">
        <v>33</v>
      </c>
      <c r="AX427" s="12" t="s">
        <v>76</v>
      </c>
      <c r="AY427" s="235" t="s">
        <v>145</v>
      </c>
    </row>
    <row r="428" s="13" customFormat="1">
      <c r="A428" s="13"/>
      <c r="B428" s="236"/>
      <c r="C428" s="237"/>
      <c r="D428" s="226" t="s">
        <v>154</v>
      </c>
      <c r="E428" s="238" t="s">
        <v>1</v>
      </c>
      <c r="F428" s="239" t="s">
        <v>156</v>
      </c>
      <c r="G428" s="237"/>
      <c r="H428" s="240">
        <v>8</v>
      </c>
      <c r="I428" s="241"/>
      <c r="J428" s="237"/>
      <c r="K428" s="237"/>
      <c r="L428" s="242"/>
      <c r="M428" s="243"/>
      <c r="N428" s="244"/>
      <c r="O428" s="244"/>
      <c r="P428" s="244"/>
      <c r="Q428" s="244"/>
      <c r="R428" s="244"/>
      <c r="S428" s="244"/>
      <c r="T428" s="24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6" t="s">
        <v>154</v>
      </c>
      <c r="AU428" s="246" t="s">
        <v>84</v>
      </c>
      <c r="AV428" s="13" t="s">
        <v>150</v>
      </c>
      <c r="AW428" s="13" t="s">
        <v>33</v>
      </c>
      <c r="AX428" s="13" t="s">
        <v>84</v>
      </c>
      <c r="AY428" s="246" t="s">
        <v>145</v>
      </c>
    </row>
    <row r="429" s="2" customFormat="1" ht="16.5" customHeight="1">
      <c r="A429" s="37"/>
      <c r="B429" s="38"/>
      <c r="C429" s="210" t="s">
        <v>795</v>
      </c>
      <c r="D429" s="210" t="s">
        <v>146</v>
      </c>
      <c r="E429" s="211" t="s">
        <v>796</v>
      </c>
      <c r="F429" s="212" t="s">
        <v>797</v>
      </c>
      <c r="G429" s="213" t="s">
        <v>167</v>
      </c>
      <c r="H429" s="214">
        <v>105.25</v>
      </c>
      <c r="I429" s="215"/>
      <c r="J429" s="216">
        <f>ROUND(I429*H429,2)</f>
        <v>0</v>
      </c>
      <c r="K429" s="217"/>
      <c r="L429" s="43"/>
      <c r="M429" s="218" t="s">
        <v>1</v>
      </c>
      <c r="N429" s="219" t="s">
        <v>41</v>
      </c>
      <c r="O429" s="90"/>
      <c r="P429" s="220">
        <f>O429*H429</f>
        <v>0</v>
      </c>
      <c r="Q429" s="220">
        <v>0.00010000000000000001</v>
      </c>
      <c r="R429" s="220">
        <f>Q429*H429</f>
        <v>0.010525000000000001</v>
      </c>
      <c r="S429" s="220">
        <v>0</v>
      </c>
      <c r="T429" s="221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222" t="s">
        <v>183</v>
      </c>
      <c r="AT429" s="222" t="s">
        <v>146</v>
      </c>
      <c r="AU429" s="222" t="s">
        <v>84</v>
      </c>
      <c r="AY429" s="16" t="s">
        <v>145</v>
      </c>
      <c r="BE429" s="223">
        <f>IF(N429="základní",J429,0)</f>
        <v>0</v>
      </c>
      <c r="BF429" s="223">
        <f>IF(N429="snížená",J429,0)</f>
        <v>0</v>
      </c>
      <c r="BG429" s="223">
        <f>IF(N429="zákl. přenesená",J429,0)</f>
        <v>0</v>
      </c>
      <c r="BH429" s="223">
        <f>IF(N429="sníž. přenesená",J429,0)</f>
        <v>0</v>
      </c>
      <c r="BI429" s="223">
        <f>IF(N429="nulová",J429,0)</f>
        <v>0</v>
      </c>
      <c r="BJ429" s="16" t="s">
        <v>84</v>
      </c>
      <c r="BK429" s="223">
        <f>ROUND(I429*H429,2)</f>
        <v>0</v>
      </c>
      <c r="BL429" s="16" t="s">
        <v>183</v>
      </c>
      <c r="BM429" s="222" t="s">
        <v>798</v>
      </c>
    </row>
    <row r="430" s="12" customFormat="1">
      <c r="A430" s="12"/>
      <c r="B430" s="224"/>
      <c r="C430" s="225"/>
      <c r="D430" s="226" t="s">
        <v>154</v>
      </c>
      <c r="E430" s="227" t="s">
        <v>1</v>
      </c>
      <c r="F430" s="228" t="s">
        <v>799</v>
      </c>
      <c r="G430" s="225"/>
      <c r="H430" s="229">
        <v>105.25</v>
      </c>
      <c r="I430" s="230"/>
      <c r="J430" s="225"/>
      <c r="K430" s="225"/>
      <c r="L430" s="231"/>
      <c r="M430" s="232"/>
      <c r="N430" s="233"/>
      <c r="O430" s="233"/>
      <c r="P430" s="233"/>
      <c r="Q430" s="233"/>
      <c r="R430" s="233"/>
      <c r="S430" s="233"/>
      <c r="T430" s="234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T430" s="235" t="s">
        <v>154</v>
      </c>
      <c r="AU430" s="235" t="s">
        <v>84</v>
      </c>
      <c r="AV430" s="12" t="s">
        <v>86</v>
      </c>
      <c r="AW430" s="12" t="s">
        <v>33</v>
      </c>
      <c r="AX430" s="12" t="s">
        <v>76</v>
      </c>
      <c r="AY430" s="235" t="s">
        <v>145</v>
      </c>
    </row>
    <row r="431" s="13" customFormat="1">
      <c r="A431" s="13"/>
      <c r="B431" s="236"/>
      <c r="C431" s="237"/>
      <c r="D431" s="226" t="s">
        <v>154</v>
      </c>
      <c r="E431" s="238" t="s">
        <v>1</v>
      </c>
      <c r="F431" s="239" t="s">
        <v>156</v>
      </c>
      <c r="G431" s="237"/>
      <c r="H431" s="240">
        <v>105.25</v>
      </c>
      <c r="I431" s="241"/>
      <c r="J431" s="237"/>
      <c r="K431" s="237"/>
      <c r="L431" s="242"/>
      <c r="M431" s="243"/>
      <c r="N431" s="244"/>
      <c r="O431" s="244"/>
      <c r="P431" s="244"/>
      <c r="Q431" s="244"/>
      <c r="R431" s="244"/>
      <c r="S431" s="244"/>
      <c r="T431" s="24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6" t="s">
        <v>154</v>
      </c>
      <c r="AU431" s="246" t="s">
        <v>84</v>
      </c>
      <c r="AV431" s="13" t="s">
        <v>150</v>
      </c>
      <c r="AW431" s="13" t="s">
        <v>33</v>
      </c>
      <c r="AX431" s="13" t="s">
        <v>84</v>
      </c>
      <c r="AY431" s="246" t="s">
        <v>145</v>
      </c>
    </row>
    <row r="432" s="2" customFormat="1" ht="37.8" customHeight="1">
      <c r="A432" s="37"/>
      <c r="B432" s="38"/>
      <c r="C432" s="210" t="s">
        <v>491</v>
      </c>
      <c r="D432" s="210" t="s">
        <v>146</v>
      </c>
      <c r="E432" s="211" t="s">
        <v>800</v>
      </c>
      <c r="F432" s="212" t="s">
        <v>801</v>
      </c>
      <c r="G432" s="213" t="s">
        <v>167</v>
      </c>
      <c r="H432" s="214">
        <v>20.300000000000001</v>
      </c>
      <c r="I432" s="215"/>
      <c r="J432" s="216">
        <f>ROUND(I432*H432,2)</f>
        <v>0</v>
      </c>
      <c r="K432" s="217"/>
      <c r="L432" s="43"/>
      <c r="M432" s="218" t="s">
        <v>1</v>
      </c>
      <c r="N432" s="219" t="s">
        <v>41</v>
      </c>
      <c r="O432" s="90"/>
      <c r="P432" s="220">
        <f>O432*H432</f>
        <v>0</v>
      </c>
      <c r="Q432" s="220">
        <v>0</v>
      </c>
      <c r="R432" s="220">
        <f>Q432*H432</f>
        <v>0</v>
      </c>
      <c r="S432" s="220">
        <v>0</v>
      </c>
      <c r="T432" s="221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222" t="s">
        <v>183</v>
      </c>
      <c r="AT432" s="222" t="s">
        <v>146</v>
      </c>
      <c r="AU432" s="222" t="s">
        <v>84</v>
      </c>
      <c r="AY432" s="16" t="s">
        <v>145</v>
      </c>
      <c r="BE432" s="223">
        <f>IF(N432="základní",J432,0)</f>
        <v>0</v>
      </c>
      <c r="BF432" s="223">
        <f>IF(N432="snížená",J432,0)</f>
        <v>0</v>
      </c>
      <c r="BG432" s="223">
        <f>IF(N432="zákl. přenesená",J432,0)</f>
        <v>0</v>
      </c>
      <c r="BH432" s="223">
        <f>IF(N432="sníž. přenesená",J432,0)</f>
        <v>0</v>
      </c>
      <c r="BI432" s="223">
        <f>IF(N432="nulová",J432,0)</f>
        <v>0</v>
      </c>
      <c r="BJ432" s="16" t="s">
        <v>84</v>
      </c>
      <c r="BK432" s="223">
        <f>ROUND(I432*H432,2)</f>
        <v>0</v>
      </c>
      <c r="BL432" s="16" t="s">
        <v>183</v>
      </c>
      <c r="BM432" s="222" t="s">
        <v>802</v>
      </c>
    </row>
    <row r="433" s="12" customFormat="1">
      <c r="A433" s="12"/>
      <c r="B433" s="224"/>
      <c r="C433" s="225"/>
      <c r="D433" s="226" t="s">
        <v>154</v>
      </c>
      <c r="E433" s="227" t="s">
        <v>1</v>
      </c>
      <c r="F433" s="228" t="s">
        <v>803</v>
      </c>
      <c r="G433" s="225"/>
      <c r="H433" s="229">
        <v>20.300000000000001</v>
      </c>
      <c r="I433" s="230"/>
      <c r="J433" s="225"/>
      <c r="K433" s="225"/>
      <c r="L433" s="231"/>
      <c r="M433" s="232"/>
      <c r="N433" s="233"/>
      <c r="O433" s="233"/>
      <c r="P433" s="233"/>
      <c r="Q433" s="233"/>
      <c r="R433" s="233"/>
      <c r="S433" s="233"/>
      <c r="T433" s="234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T433" s="235" t="s">
        <v>154</v>
      </c>
      <c r="AU433" s="235" t="s">
        <v>84</v>
      </c>
      <c r="AV433" s="12" t="s">
        <v>86</v>
      </c>
      <c r="AW433" s="12" t="s">
        <v>33</v>
      </c>
      <c r="AX433" s="12" t="s">
        <v>76</v>
      </c>
      <c r="AY433" s="235" t="s">
        <v>145</v>
      </c>
    </row>
    <row r="434" s="13" customFormat="1">
      <c r="A434" s="13"/>
      <c r="B434" s="236"/>
      <c r="C434" s="237"/>
      <c r="D434" s="226" t="s">
        <v>154</v>
      </c>
      <c r="E434" s="238" t="s">
        <v>1</v>
      </c>
      <c r="F434" s="239" t="s">
        <v>156</v>
      </c>
      <c r="G434" s="237"/>
      <c r="H434" s="240">
        <v>20.300000000000001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6" t="s">
        <v>154</v>
      </c>
      <c r="AU434" s="246" t="s">
        <v>84</v>
      </c>
      <c r="AV434" s="13" t="s">
        <v>150</v>
      </c>
      <c r="AW434" s="13" t="s">
        <v>33</v>
      </c>
      <c r="AX434" s="13" t="s">
        <v>84</v>
      </c>
      <c r="AY434" s="246" t="s">
        <v>145</v>
      </c>
    </row>
    <row r="435" s="2" customFormat="1" ht="24.15" customHeight="1">
      <c r="A435" s="37"/>
      <c r="B435" s="38"/>
      <c r="C435" s="210" t="s">
        <v>804</v>
      </c>
      <c r="D435" s="210" t="s">
        <v>146</v>
      </c>
      <c r="E435" s="211" t="s">
        <v>805</v>
      </c>
      <c r="F435" s="212" t="s">
        <v>806</v>
      </c>
      <c r="G435" s="213" t="s">
        <v>167</v>
      </c>
      <c r="H435" s="214">
        <v>80.489999999999995</v>
      </c>
      <c r="I435" s="215"/>
      <c r="J435" s="216">
        <f>ROUND(I435*H435,2)</f>
        <v>0</v>
      </c>
      <c r="K435" s="217"/>
      <c r="L435" s="43"/>
      <c r="M435" s="218" t="s">
        <v>1</v>
      </c>
      <c r="N435" s="219" t="s">
        <v>41</v>
      </c>
      <c r="O435" s="90"/>
      <c r="P435" s="220">
        <f>O435*H435</f>
        <v>0</v>
      </c>
      <c r="Q435" s="220">
        <v>0.012173399999999999</v>
      </c>
      <c r="R435" s="220">
        <f>Q435*H435</f>
        <v>0.97983696599999992</v>
      </c>
      <c r="S435" s="220">
        <v>0</v>
      </c>
      <c r="T435" s="221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222" t="s">
        <v>183</v>
      </c>
      <c r="AT435" s="222" t="s">
        <v>146</v>
      </c>
      <c r="AU435" s="222" t="s">
        <v>84</v>
      </c>
      <c r="AY435" s="16" t="s">
        <v>145</v>
      </c>
      <c r="BE435" s="223">
        <f>IF(N435="základní",J435,0)</f>
        <v>0</v>
      </c>
      <c r="BF435" s="223">
        <f>IF(N435="snížená",J435,0)</f>
        <v>0</v>
      </c>
      <c r="BG435" s="223">
        <f>IF(N435="zákl. přenesená",J435,0)</f>
        <v>0</v>
      </c>
      <c r="BH435" s="223">
        <f>IF(N435="sníž. přenesená",J435,0)</f>
        <v>0</v>
      </c>
      <c r="BI435" s="223">
        <f>IF(N435="nulová",J435,0)</f>
        <v>0</v>
      </c>
      <c r="BJ435" s="16" t="s">
        <v>84</v>
      </c>
      <c r="BK435" s="223">
        <f>ROUND(I435*H435,2)</f>
        <v>0</v>
      </c>
      <c r="BL435" s="16" t="s">
        <v>183</v>
      </c>
      <c r="BM435" s="222" t="s">
        <v>807</v>
      </c>
    </row>
    <row r="436" s="14" customFormat="1">
      <c r="A436" s="14"/>
      <c r="B436" s="258"/>
      <c r="C436" s="259"/>
      <c r="D436" s="226" t="s">
        <v>154</v>
      </c>
      <c r="E436" s="260" t="s">
        <v>1</v>
      </c>
      <c r="F436" s="261" t="s">
        <v>808</v>
      </c>
      <c r="G436" s="259"/>
      <c r="H436" s="260" t="s">
        <v>1</v>
      </c>
      <c r="I436" s="262"/>
      <c r="J436" s="259"/>
      <c r="K436" s="259"/>
      <c r="L436" s="263"/>
      <c r="M436" s="264"/>
      <c r="N436" s="265"/>
      <c r="O436" s="265"/>
      <c r="P436" s="265"/>
      <c r="Q436" s="265"/>
      <c r="R436" s="265"/>
      <c r="S436" s="265"/>
      <c r="T436" s="26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7" t="s">
        <v>154</v>
      </c>
      <c r="AU436" s="267" t="s">
        <v>84</v>
      </c>
      <c r="AV436" s="14" t="s">
        <v>84</v>
      </c>
      <c r="AW436" s="14" t="s">
        <v>33</v>
      </c>
      <c r="AX436" s="14" t="s">
        <v>76</v>
      </c>
      <c r="AY436" s="267" t="s">
        <v>145</v>
      </c>
    </row>
    <row r="437" s="12" customFormat="1">
      <c r="A437" s="12"/>
      <c r="B437" s="224"/>
      <c r="C437" s="225"/>
      <c r="D437" s="226" t="s">
        <v>154</v>
      </c>
      <c r="E437" s="227" t="s">
        <v>1</v>
      </c>
      <c r="F437" s="228" t="s">
        <v>809</v>
      </c>
      <c r="G437" s="225"/>
      <c r="H437" s="229">
        <v>80.489999999999995</v>
      </c>
      <c r="I437" s="230"/>
      <c r="J437" s="225"/>
      <c r="K437" s="225"/>
      <c r="L437" s="231"/>
      <c r="M437" s="232"/>
      <c r="N437" s="233"/>
      <c r="O437" s="233"/>
      <c r="P437" s="233"/>
      <c r="Q437" s="233"/>
      <c r="R437" s="233"/>
      <c r="S437" s="233"/>
      <c r="T437" s="234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T437" s="235" t="s">
        <v>154</v>
      </c>
      <c r="AU437" s="235" t="s">
        <v>84</v>
      </c>
      <c r="AV437" s="12" t="s">
        <v>86</v>
      </c>
      <c r="AW437" s="12" t="s">
        <v>33</v>
      </c>
      <c r="AX437" s="12" t="s">
        <v>76</v>
      </c>
      <c r="AY437" s="235" t="s">
        <v>145</v>
      </c>
    </row>
    <row r="438" s="13" customFormat="1">
      <c r="A438" s="13"/>
      <c r="B438" s="236"/>
      <c r="C438" s="237"/>
      <c r="D438" s="226" t="s">
        <v>154</v>
      </c>
      <c r="E438" s="238" t="s">
        <v>1</v>
      </c>
      <c r="F438" s="239" t="s">
        <v>156</v>
      </c>
      <c r="G438" s="237"/>
      <c r="H438" s="240">
        <v>80.489999999999995</v>
      </c>
      <c r="I438" s="241"/>
      <c r="J438" s="237"/>
      <c r="K438" s="237"/>
      <c r="L438" s="242"/>
      <c r="M438" s="243"/>
      <c r="N438" s="244"/>
      <c r="O438" s="244"/>
      <c r="P438" s="244"/>
      <c r="Q438" s="244"/>
      <c r="R438" s="244"/>
      <c r="S438" s="244"/>
      <c r="T438" s="24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6" t="s">
        <v>154</v>
      </c>
      <c r="AU438" s="246" t="s">
        <v>84</v>
      </c>
      <c r="AV438" s="13" t="s">
        <v>150</v>
      </c>
      <c r="AW438" s="13" t="s">
        <v>33</v>
      </c>
      <c r="AX438" s="13" t="s">
        <v>84</v>
      </c>
      <c r="AY438" s="246" t="s">
        <v>145</v>
      </c>
    </row>
    <row r="439" s="2" customFormat="1" ht="33" customHeight="1">
      <c r="A439" s="37"/>
      <c r="B439" s="38"/>
      <c r="C439" s="210" t="s">
        <v>495</v>
      </c>
      <c r="D439" s="210" t="s">
        <v>146</v>
      </c>
      <c r="E439" s="211" t="s">
        <v>810</v>
      </c>
      <c r="F439" s="212" t="s">
        <v>811</v>
      </c>
      <c r="G439" s="213" t="s">
        <v>678</v>
      </c>
      <c r="H439" s="268"/>
      <c r="I439" s="215"/>
      <c r="J439" s="216">
        <f>ROUND(I439*H439,2)</f>
        <v>0</v>
      </c>
      <c r="K439" s="217"/>
      <c r="L439" s="43"/>
      <c r="M439" s="218" t="s">
        <v>1</v>
      </c>
      <c r="N439" s="219" t="s">
        <v>41</v>
      </c>
      <c r="O439" s="90"/>
      <c r="P439" s="220">
        <f>O439*H439</f>
        <v>0</v>
      </c>
      <c r="Q439" s="220">
        <v>0</v>
      </c>
      <c r="R439" s="220">
        <f>Q439*H439</f>
        <v>0</v>
      </c>
      <c r="S439" s="220">
        <v>0</v>
      </c>
      <c r="T439" s="221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222" t="s">
        <v>183</v>
      </c>
      <c r="AT439" s="222" t="s">
        <v>146</v>
      </c>
      <c r="AU439" s="222" t="s">
        <v>84</v>
      </c>
      <c r="AY439" s="16" t="s">
        <v>145</v>
      </c>
      <c r="BE439" s="223">
        <f>IF(N439="základní",J439,0)</f>
        <v>0</v>
      </c>
      <c r="BF439" s="223">
        <f>IF(N439="snížená",J439,0)</f>
        <v>0</v>
      </c>
      <c r="BG439" s="223">
        <f>IF(N439="zákl. přenesená",J439,0)</f>
        <v>0</v>
      </c>
      <c r="BH439" s="223">
        <f>IF(N439="sníž. přenesená",J439,0)</f>
        <v>0</v>
      </c>
      <c r="BI439" s="223">
        <f>IF(N439="nulová",J439,0)</f>
        <v>0</v>
      </c>
      <c r="BJ439" s="16" t="s">
        <v>84</v>
      </c>
      <c r="BK439" s="223">
        <f>ROUND(I439*H439,2)</f>
        <v>0</v>
      </c>
      <c r="BL439" s="16" t="s">
        <v>183</v>
      </c>
      <c r="BM439" s="222" t="s">
        <v>812</v>
      </c>
    </row>
    <row r="440" s="11" customFormat="1" ht="25.92" customHeight="1">
      <c r="A440" s="11"/>
      <c r="B440" s="196"/>
      <c r="C440" s="197"/>
      <c r="D440" s="198" t="s">
        <v>75</v>
      </c>
      <c r="E440" s="199" t="s">
        <v>813</v>
      </c>
      <c r="F440" s="199" t="s">
        <v>814</v>
      </c>
      <c r="G440" s="197"/>
      <c r="H440" s="197"/>
      <c r="I440" s="200"/>
      <c r="J440" s="201">
        <f>BK440</f>
        <v>0</v>
      </c>
      <c r="K440" s="197"/>
      <c r="L440" s="202"/>
      <c r="M440" s="203"/>
      <c r="N440" s="204"/>
      <c r="O440" s="204"/>
      <c r="P440" s="205">
        <f>SUM(P441:P454)</f>
        <v>0</v>
      </c>
      <c r="Q440" s="204"/>
      <c r="R440" s="205">
        <f>SUM(R441:R454)</f>
        <v>0.086074999999999999</v>
      </c>
      <c r="S440" s="204"/>
      <c r="T440" s="206">
        <f>SUM(T441:T454)</f>
        <v>0</v>
      </c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R440" s="207" t="s">
        <v>86</v>
      </c>
      <c r="AT440" s="208" t="s">
        <v>75</v>
      </c>
      <c r="AU440" s="208" t="s">
        <v>76</v>
      </c>
      <c r="AY440" s="207" t="s">
        <v>145</v>
      </c>
      <c r="BK440" s="209">
        <f>SUM(BK441:BK454)</f>
        <v>0</v>
      </c>
    </row>
    <row r="441" s="2" customFormat="1" ht="24.15" customHeight="1">
      <c r="A441" s="37"/>
      <c r="B441" s="38"/>
      <c r="C441" s="210" t="s">
        <v>815</v>
      </c>
      <c r="D441" s="210" t="s">
        <v>146</v>
      </c>
      <c r="E441" s="211" t="s">
        <v>816</v>
      </c>
      <c r="F441" s="212" t="s">
        <v>817</v>
      </c>
      <c r="G441" s="213" t="s">
        <v>149</v>
      </c>
      <c r="H441" s="214">
        <v>1</v>
      </c>
      <c r="I441" s="215"/>
      <c r="J441" s="216">
        <f>ROUND(I441*H441,2)</f>
        <v>0</v>
      </c>
      <c r="K441" s="217"/>
      <c r="L441" s="43"/>
      <c r="M441" s="218" t="s">
        <v>1</v>
      </c>
      <c r="N441" s="219" t="s">
        <v>41</v>
      </c>
      <c r="O441" s="90"/>
      <c r="P441" s="220">
        <f>O441*H441</f>
        <v>0</v>
      </c>
      <c r="Q441" s="220">
        <v>0</v>
      </c>
      <c r="R441" s="220">
        <f>Q441*H441</f>
        <v>0</v>
      </c>
      <c r="S441" s="220">
        <v>0</v>
      </c>
      <c r="T441" s="221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222" t="s">
        <v>183</v>
      </c>
      <c r="AT441" s="222" t="s">
        <v>146</v>
      </c>
      <c r="AU441" s="222" t="s">
        <v>84</v>
      </c>
      <c r="AY441" s="16" t="s">
        <v>145</v>
      </c>
      <c r="BE441" s="223">
        <f>IF(N441="základní",J441,0)</f>
        <v>0</v>
      </c>
      <c r="BF441" s="223">
        <f>IF(N441="snížená",J441,0)</f>
        <v>0</v>
      </c>
      <c r="BG441" s="223">
        <f>IF(N441="zákl. přenesená",J441,0)</f>
        <v>0</v>
      </c>
      <c r="BH441" s="223">
        <f>IF(N441="sníž. přenesená",J441,0)</f>
        <v>0</v>
      </c>
      <c r="BI441" s="223">
        <f>IF(N441="nulová",J441,0)</f>
        <v>0</v>
      </c>
      <c r="BJ441" s="16" t="s">
        <v>84</v>
      </c>
      <c r="BK441" s="223">
        <f>ROUND(I441*H441,2)</f>
        <v>0</v>
      </c>
      <c r="BL441" s="16" t="s">
        <v>183</v>
      </c>
      <c r="BM441" s="222" t="s">
        <v>818</v>
      </c>
    </row>
    <row r="442" s="2" customFormat="1" ht="24.15" customHeight="1">
      <c r="A442" s="37"/>
      <c r="B442" s="38"/>
      <c r="C442" s="247" t="s">
        <v>498</v>
      </c>
      <c r="D442" s="247" t="s">
        <v>190</v>
      </c>
      <c r="E442" s="248" t="s">
        <v>819</v>
      </c>
      <c r="F442" s="249" t="s">
        <v>820</v>
      </c>
      <c r="G442" s="250" t="s">
        <v>149</v>
      </c>
      <c r="H442" s="251">
        <v>1</v>
      </c>
      <c r="I442" s="252"/>
      <c r="J442" s="253">
        <f>ROUND(I442*H442,2)</f>
        <v>0</v>
      </c>
      <c r="K442" s="254"/>
      <c r="L442" s="255"/>
      <c r="M442" s="256" t="s">
        <v>1</v>
      </c>
      <c r="N442" s="257" t="s">
        <v>41</v>
      </c>
      <c r="O442" s="90"/>
      <c r="P442" s="220">
        <f>O442*H442</f>
        <v>0</v>
      </c>
      <c r="Q442" s="220">
        <v>0</v>
      </c>
      <c r="R442" s="220">
        <f>Q442*H442</f>
        <v>0</v>
      </c>
      <c r="S442" s="220">
        <v>0</v>
      </c>
      <c r="T442" s="221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222" t="s">
        <v>223</v>
      </c>
      <c r="AT442" s="222" t="s">
        <v>190</v>
      </c>
      <c r="AU442" s="222" t="s">
        <v>84</v>
      </c>
      <c r="AY442" s="16" t="s">
        <v>145</v>
      </c>
      <c r="BE442" s="223">
        <f>IF(N442="základní",J442,0)</f>
        <v>0</v>
      </c>
      <c r="BF442" s="223">
        <f>IF(N442="snížená",J442,0)</f>
        <v>0</v>
      </c>
      <c r="BG442" s="223">
        <f>IF(N442="zákl. přenesená",J442,0)</f>
        <v>0</v>
      </c>
      <c r="BH442" s="223">
        <f>IF(N442="sníž. přenesená",J442,0)</f>
        <v>0</v>
      </c>
      <c r="BI442" s="223">
        <f>IF(N442="nulová",J442,0)</f>
        <v>0</v>
      </c>
      <c r="BJ442" s="16" t="s">
        <v>84</v>
      </c>
      <c r="BK442" s="223">
        <f>ROUND(I442*H442,2)</f>
        <v>0</v>
      </c>
      <c r="BL442" s="16" t="s">
        <v>183</v>
      </c>
      <c r="BM442" s="222" t="s">
        <v>821</v>
      </c>
    </row>
    <row r="443" s="2" customFormat="1" ht="24.15" customHeight="1">
      <c r="A443" s="37"/>
      <c r="B443" s="38"/>
      <c r="C443" s="210" t="s">
        <v>822</v>
      </c>
      <c r="D443" s="210" t="s">
        <v>146</v>
      </c>
      <c r="E443" s="211" t="s">
        <v>823</v>
      </c>
      <c r="F443" s="212" t="s">
        <v>824</v>
      </c>
      <c r="G443" s="213" t="s">
        <v>149</v>
      </c>
      <c r="H443" s="214">
        <v>6</v>
      </c>
      <c r="I443" s="215"/>
      <c r="J443" s="216">
        <f>ROUND(I443*H443,2)</f>
        <v>0</v>
      </c>
      <c r="K443" s="217"/>
      <c r="L443" s="43"/>
      <c r="M443" s="218" t="s">
        <v>1</v>
      </c>
      <c r="N443" s="219" t="s">
        <v>41</v>
      </c>
      <c r="O443" s="90"/>
      <c r="P443" s="220">
        <f>O443*H443</f>
        <v>0</v>
      </c>
      <c r="Q443" s="220">
        <v>0</v>
      </c>
      <c r="R443" s="220">
        <f>Q443*H443</f>
        <v>0</v>
      </c>
      <c r="S443" s="220">
        <v>0</v>
      </c>
      <c r="T443" s="221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222" t="s">
        <v>183</v>
      </c>
      <c r="AT443" s="222" t="s">
        <v>146</v>
      </c>
      <c r="AU443" s="222" t="s">
        <v>84</v>
      </c>
      <c r="AY443" s="16" t="s">
        <v>145</v>
      </c>
      <c r="BE443" s="223">
        <f>IF(N443="základní",J443,0)</f>
        <v>0</v>
      </c>
      <c r="BF443" s="223">
        <f>IF(N443="snížená",J443,0)</f>
        <v>0</v>
      </c>
      <c r="BG443" s="223">
        <f>IF(N443="zákl. přenesená",J443,0)</f>
        <v>0</v>
      </c>
      <c r="BH443" s="223">
        <f>IF(N443="sníž. přenesená",J443,0)</f>
        <v>0</v>
      </c>
      <c r="BI443" s="223">
        <f>IF(N443="nulová",J443,0)</f>
        <v>0</v>
      </c>
      <c r="BJ443" s="16" t="s">
        <v>84</v>
      </c>
      <c r="BK443" s="223">
        <f>ROUND(I443*H443,2)</f>
        <v>0</v>
      </c>
      <c r="BL443" s="16" t="s">
        <v>183</v>
      </c>
      <c r="BM443" s="222" t="s">
        <v>825</v>
      </c>
    </row>
    <row r="444" s="2" customFormat="1" ht="24.15" customHeight="1">
      <c r="A444" s="37"/>
      <c r="B444" s="38"/>
      <c r="C444" s="247" t="s">
        <v>502</v>
      </c>
      <c r="D444" s="247" t="s">
        <v>190</v>
      </c>
      <c r="E444" s="248" t="s">
        <v>826</v>
      </c>
      <c r="F444" s="249" t="s">
        <v>827</v>
      </c>
      <c r="G444" s="250" t="s">
        <v>149</v>
      </c>
      <c r="H444" s="251">
        <v>2</v>
      </c>
      <c r="I444" s="252"/>
      <c r="J444" s="253">
        <f>ROUND(I444*H444,2)</f>
        <v>0</v>
      </c>
      <c r="K444" s="254"/>
      <c r="L444" s="255"/>
      <c r="M444" s="256" t="s">
        <v>1</v>
      </c>
      <c r="N444" s="257" t="s">
        <v>41</v>
      </c>
      <c r="O444" s="90"/>
      <c r="P444" s="220">
        <f>O444*H444</f>
        <v>0</v>
      </c>
      <c r="Q444" s="220">
        <v>0</v>
      </c>
      <c r="R444" s="220">
        <f>Q444*H444</f>
        <v>0</v>
      </c>
      <c r="S444" s="220">
        <v>0</v>
      </c>
      <c r="T444" s="221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222" t="s">
        <v>223</v>
      </c>
      <c r="AT444" s="222" t="s">
        <v>190</v>
      </c>
      <c r="AU444" s="222" t="s">
        <v>84</v>
      </c>
      <c r="AY444" s="16" t="s">
        <v>145</v>
      </c>
      <c r="BE444" s="223">
        <f>IF(N444="základní",J444,0)</f>
        <v>0</v>
      </c>
      <c r="BF444" s="223">
        <f>IF(N444="snížená",J444,0)</f>
        <v>0</v>
      </c>
      <c r="BG444" s="223">
        <f>IF(N444="zákl. přenesená",J444,0)</f>
        <v>0</v>
      </c>
      <c r="BH444" s="223">
        <f>IF(N444="sníž. přenesená",J444,0)</f>
        <v>0</v>
      </c>
      <c r="BI444" s="223">
        <f>IF(N444="nulová",J444,0)</f>
        <v>0</v>
      </c>
      <c r="BJ444" s="16" t="s">
        <v>84</v>
      </c>
      <c r="BK444" s="223">
        <f>ROUND(I444*H444,2)</f>
        <v>0</v>
      </c>
      <c r="BL444" s="16" t="s">
        <v>183</v>
      </c>
      <c r="BM444" s="222" t="s">
        <v>828</v>
      </c>
    </row>
    <row r="445" s="2" customFormat="1" ht="24.15" customHeight="1">
      <c r="A445" s="37"/>
      <c r="B445" s="38"/>
      <c r="C445" s="247" t="s">
        <v>829</v>
      </c>
      <c r="D445" s="247" t="s">
        <v>190</v>
      </c>
      <c r="E445" s="248" t="s">
        <v>830</v>
      </c>
      <c r="F445" s="249" t="s">
        <v>831</v>
      </c>
      <c r="G445" s="250" t="s">
        <v>149</v>
      </c>
      <c r="H445" s="251">
        <v>1</v>
      </c>
      <c r="I445" s="252"/>
      <c r="J445" s="253">
        <f>ROUND(I445*H445,2)</f>
        <v>0</v>
      </c>
      <c r="K445" s="254"/>
      <c r="L445" s="255"/>
      <c r="M445" s="256" t="s">
        <v>1</v>
      </c>
      <c r="N445" s="257" t="s">
        <v>41</v>
      </c>
      <c r="O445" s="90"/>
      <c r="P445" s="220">
        <f>O445*H445</f>
        <v>0</v>
      </c>
      <c r="Q445" s="220">
        <v>0</v>
      </c>
      <c r="R445" s="220">
        <f>Q445*H445</f>
        <v>0</v>
      </c>
      <c r="S445" s="220">
        <v>0</v>
      </c>
      <c r="T445" s="221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222" t="s">
        <v>223</v>
      </c>
      <c r="AT445" s="222" t="s">
        <v>190</v>
      </c>
      <c r="AU445" s="222" t="s">
        <v>84</v>
      </c>
      <c r="AY445" s="16" t="s">
        <v>145</v>
      </c>
      <c r="BE445" s="223">
        <f>IF(N445="základní",J445,0)</f>
        <v>0</v>
      </c>
      <c r="BF445" s="223">
        <f>IF(N445="snížená",J445,0)</f>
        <v>0</v>
      </c>
      <c r="BG445" s="223">
        <f>IF(N445="zákl. přenesená",J445,0)</f>
        <v>0</v>
      </c>
      <c r="BH445" s="223">
        <f>IF(N445="sníž. přenesená",J445,0)</f>
        <v>0</v>
      </c>
      <c r="BI445" s="223">
        <f>IF(N445="nulová",J445,0)</f>
        <v>0</v>
      </c>
      <c r="BJ445" s="16" t="s">
        <v>84</v>
      </c>
      <c r="BK445" s="223">
        <f>ROUND(I445*H445,2)</f>
        <v>0</v>
      </c>
      <c r="BL445" s="16" t="s">
        <v>183</v>
      </c>
      <c r="BM445" s="222" t="s">
        <v>832</v>
      </c>
    </row>
    <row r="446" s="2" customFormat="1" ht="24.15" customHeight="1">
      <c r="A446" s="37"/>
      <c r="B446" s="38"/>
      <c r="C446" s="247" t="s">
        <v>505</v>
      </c>
      <c r="D446" s="247" t="s">
        <v>190</v>
      </c>
      <c r="E446" s="248" t="s">
        <v>833</v>
      </c>
      <c r="F446" s="249" t="s">
        <v>827</v>
      </c>
      <c r="G446" s="250" t="s">
        <v>149</v>
      </c>
      <c r="H446" s="251">
        <v>3</v>
      </c>
      <c r="I446" s="252"/>
      <c r="J446" s="253">
        <f>ROUND(I446*H446,2)</f>
        <v>0</v>
      </c>
      <c r="K446" s="254"/>
      <c r="L446" s="255"/>
      <c r="M446" s="256" t="s">
        <v>1</v>
      </c>
      <c r="N446" s="257" t="s">
        <v>41</v>
      </c>
      <c r="O446" s="90"/>
      <c r="P446" s="220">
        <f>O446*H446</f>
        <v>0</v>
      </c>
      <c r="Q446" s="220">
        <v>0</v>
      </c>
      <c r="R446" s="220">
        <f>Q446*H446</f>
        <v>0</v>
      </c>
      <c r="S446" s="220">
        <v>0</v>
      </c>
      <c r="T446" s="221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222" t="s">
        <v>223</v>
      </c>
      <c r="AT446" s="222" t="s">
        <v>190</v>
      </c>
      <c r="AU446" s="222" t="s">
        <v>84</v>
      </c>
      <c r="AY446" s="16" t="s">
        <v>145</v>
      </c>
      <c r="BE446" s="223">
        <f>IF(N446="základní",J446,0)</f>
        <v>0</v>
      </c>
      <c r="BF446" s="223">
        <f>IF(N446="snížená",J446,0)</f>
        <v>0</v>
      </c>
      <c r="BG446" s="223">
        <f>IF(N446="zákl. přenesená",J446,0)</f>
        <v>0</v>
      </c>
      <c r="BH446" s="223">
        <f>IF(N446="sníž. přenesená",J446,0)</f>
        <v>0</v>
      </c>
      <c r="BI446" s="223">
        <f>IF(N446="nulová",J446,0)</f>
        <v>0</v>
      </c>
      <c r="BJ446" s="16" t="s">
        <v>84</v>
      </c>
      <c r="BK446" s="223">
        <f>ROUND(I446*H446,2)</f>
        <v>0</v>
      </c>
      <c r="BL446" s="16" t="s">
        <v>183</v>
      </c>
      <c r="BM446" s="222" t="s">
        <v>834</v>
      </c>
    </row>
    <row r="447" s="2" customFormat="1" ht="24.15" customHeight="1">
      <c r="A447" s="37"/>
      <c r="B447" s="38"/>
      <c r="C447" s="210" t="s">
        <v>835</v>
      </c>
      <c r="D447" s="210" t="s">
        <v>146</v>
      </c>
      <c r="E447" s="211" t="s">
        <v>836</v>
      </c>
      <c r="F447" s="212" t="s">
        <v>837</v>
      </c>
      <c r="G447" s="213" t="s">
        <v>149</v>
      </c>
      <c r="H447" s="214">
        <v>1</v>
      </c>
      <c r="I447" s="215"/>
      <c r="J447" s="216">
        <f>ROUND(I447*H447,2)</f>
        <v>0</v>
      </c>
      <c r="K447" s="217"/>
      <c r="L447" s="43"/>
      <c r="M447" s="218" t="s">
        <v>1</v>
      </c>
      <c r="N447" s="219" t="s">
        <v>41</v>
      </c>
      <c r="O447" s="90"/>
      <c r="P447" s="220">
        <f>O447*H447</f>
        <v>0</v>
      </c>
      <c r="Q447" s="220">
        <v>0</v>
      </c>
      <c r="R447" s="220">
        <f>Q447*H447</f>
        <v>0</v>
      </c>
      <c r="S447" s="220">
        <v>0</v>
      </c>
      <c r="T447" s="221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222" t="s">
        <v>183</v>
      </c>
      <c r="AT447" s="222" t="s">
        <v>146</v>
      </c>
      <c r="AU447" s="222" t="s">
        <v>84</v>
      </c>
      <c r="AY447" s="16" t="s">
        <v>145</v>
      </c>
      <c r="BE447" s="223">
        <f>IF(N447="základní",J447,0)</f>
        <v>0</v>
      </c>
      <c r="BF447" s="223">
        <f>IF(N447="snížená",J447,0)</f>
        <v>0</v>
      </c>
      <c r="BG447" s="223">
        <f>IF(N447="zákl. přenesená",J447,0)</f>
        <v>0</v>
      </c>
      <c r="BH447" s="223">
        <f>IF(N447="sníž. přenesená",J447,0)</f>
        <v>0</v>
      </c>
      <c r="BI447" s="223">
        <f>IF(N447="nulová",J447,0)</f>
        <v>0</v>
      </c>
      <c r="BJ447" s="16" t="s">
        <v>84</v>
      </c>
      <c r="BK447" s="223">
        <f>ROUND(I447*H447,2)</f>
        <v>0</v>
      </c>
      <c r="BL447" s="16" t="s">
        <v>183</v>
      </c>
      <c r="BM447" s="222" t="s">
        <v>838</v>
      </c>
    </row>
    <row r="448" s="2" customFormat="1" ht="24.15" customHeight="1">
      <c r="A448" s="37"/>
      <c r="B448" s="38"/>
      <c r="C448" s="247" t="s">
        <v>509</v>
      </c>
      <c r="D448" s="247" t="s">
        <v>190</v>
      </c>
      <c r="E448" s="248" t="s">
        <v>839</v>
      </c>
      <c r="F448" s="249" t="s">
        <v>840</v>
      </c>
      <c r="G448" s="250" t="s">
        <v>149</v>
      </c>
      <c r="H448" s="251">
        <v>1</v>
      </c>
      <c r="I448" s="252"/>
      <c r="J448" s="253">
        <f>ROUND(I448*H448,2)</f>
        <v>0</v>
      </c>
      <c r="K448" s="254"/>
      <c r="L448" s="255"/>
      <c r="M448" s="256" t="s">
        <v>1</v>
      </c>
      <c r="N448" s="257" t="s">
        <v>41</v>
      </c>
      <c r="O448" s="90"/>
      <c r="P448" s="220">
        <f>O448*H448</f>
        <v>0</v>
      </c>
      <c r="Q448" s="220">
        <v>0</v>
      </c>
      <c r="R448" s="220">
        <f>Q448*H448</f>
        <v>0</v>
      </c>
      <c r="S448" s="220">
        <v>0</v>
      </c>
      <c r="T448" s="221">
        <f>S448*H448</f>
        <v>0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R448" s="222" t="s">
        <v>223</v>
      </c>
      <c r="AT448" s="222" t="s">
        <v>190</v>
      </c>
      <c r="AU448" s="222" t="s">
        <v>84</v>
      </c>
      <c r="AY448" s="16" t="s">
        <v>145</v>
      </c>
      <c r="BE448" s="223">
        <f>IF(N448="základní",J448,0)</f>
        <v>0</v>
      </c>
      <c r="BF448" s="223">
        <f>IF(N448="snížená",J448,0)</f>
        <v>0</v>
      </c>
      <c r="BG448" s="223">
        <f>IF(N448="zákl. přenesená",J448,0)</f>
        <v>0</v>
      </c>
      <c r="BH448" s="223">
        <f>IF(N448="sníž. přenesená",J448,0)</f>
        <v>0</v>
      </c>
      <c r="BI448" s="223">
        <f>IF(N448="nulová",J448,0)</f>
        <v>0</v>
      </c>
      <c r="BJ448" s="16" t="s">
        <v>84</v>
      </c>
      <c r="BK448" s="223">
        <f>ROUND(I448*H448,2)</f>
        <v>0</v>
      </c>
      <c r="BL448" s="16" t="s">
        <v>183</v>
      </c>
      <c r="BM448" s="222" t="s">
        <v>841</v>
      </c>
    </row>
    <row r="449" s="2" customFormat="1" ht="24.15" customHeight="1">
      <c r="A449" s="37"/>
      <c r="B449" s="38"/>
      <c r="C449" s="210" t="s">
        <v>842</v>
      </c>
      <c r="D449" s="210" t="s">
        <v>146</v>
      </c>
      <c r="E449" s="211" t="s">
        <v>843</v>
      </c>
      <c r="F449" s="212" t="s">
        <v>844</v>
      </c>
      <c r="G449" s="213" t="s">
        <v>149</v>
      </c>
      <c r="H449" s="214">
        <v>7</v>
      </c>
      <c r="I449" s="215"/>
      <c r="J449" s="216">
        <f>ROUND(I449*H449,2)</f>
        <v>0</v>
      </c>
      <c r="K449" s="217"/>
      <c r="L449" s="43"/>
      <c r="M449" s="218" t="s">
        <v>1</v>
      </c>
      <c r="N449" s="219" t="s">
        <v>41</v>
      </c>
      <c r="O449" s="90"/>
      <c r="P449" s="220">
        <f>O449*H449</f>
        <v>0</v>
      </c>
      <c r="Q449" s="220">
        <v>0</v>
      </c>
      <c r="R449" s="220">
        <f>Q449*H449</f>
        <v>0</v>
      </c>
      <c r="S449" s="220">
        <v>0</v>
      </c>
      <c r="T449" s="221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222" t="s">
        <v>183</v>
      </c>
      <c r="AT449" s="222" t="s">
        <v>146</v>
      </c>
      <c r="AU449" s="222" t="s">
        <v>84</v>
      </c>
      <c r="AY449" s="16" t="s">
        <v>145</v>
      </c>
      <c r="BE449" s="223">
        <f>IF(N449="základní",J449,0)</f>
        <v>0</v>
      </c>
      <c r="BF449" s="223">
        <f>IF(N449="snížená",J449,0)</f>
        <v>0</v>
      </c>
      <c r="BG449" s="223">
        <f>IF(N449="zákl. přenesená",J449,0)</f>
        <v>0</v>
      </c>
      <c r="BH449" s="223">
        <f>IF(N449="sníž. přenesená",J449,0)</f>
        <v>0</v>
      </c>
      <c r="BI449" s="223">
        <f>IF(N449="nulová",J449,0)</f>
        <v>0</v>
      </c>
      <c r="BJ449" s="16" t="s">
        <v>84</v>
      </c>
      <c r="BK449" s="223">
        <f>ROUND(I449*H449,2)</f>
        <v>0</v>
      </c>
      <c r="BL449" s="16" t="s">
        <v>183</v>
      </c>
      <c r="BM449" s="222" t="s">
        <v>845</v>
      </c>
    </row>
    <row r="450" s="2" customFormat="1" ht="24.15" customHeight="1">
      <c r="A450" s="37"/>
      <c r="B450" s="38"/>
      <c r="C450" s="247" t="s">
        <v>512</v>
      </c>
      <c r="D450" s="247" t="s">
        <v>190</v>
      </c>
      <c r="E450" s="248" t="s">
        <v>846</v>
      </c>
      <c r="F450" s="249" t="s">
        <v>847</v>
      </c>
      <c r="G450" s="250" t="s">
        <v>182</v>
      </c>
      <c r="H450" s="251">
        <v>17.215</v>
      </c>
      <c r="I450" s="252"/>
      <c r="J450" s="253">
        <f>ROUND(I450*H450,2)</f>
        <v>0</v>
      </c>
      <c r="K450" s="254"/>
      <c r="L450" s="255"/>
      <c r="M450" s="256" t="s">
        <v>1</v>
      </c>
      <c r="N450" s="257" t="s">
        <v>41</v>
      </c>
      <c r="O450" s="90"/>
      <c r="P450" s="220">
        <f>O450*H450</f>
        <v>0</v>
      </c>
      <c r="Q450" s="220">
        <v>0.0050000000000000001</v>
      </c>
      <c r="R450" s="220">
        <f>Q450*H450</f>
        <v>0.086074999999999999</v>
      </c>
      <c r="S450" s="220">
        <v>0</v>
      </c>
      <c r="T450" s="221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222" t="s">
        <v>223</v>
      </c>
      <c r="AT450" s="222" t="s">
        <v>190</v>
      </c>
      <c r="AU450" s="222" t="s">
        <v>84</v>
      </c>
      <c r="AY450" s="16" t="s">
        <v>145</v>
      </c>
      <c r="BE450" s="223">
        <f>IF(N450="základní",J450,0)</f>
        <v>0</v>
      </c>
      <c r="BF450" s="223">
        <f>IF(N450="snížená",J450,0)</f>
        <v>0</v>
      </c>
      <c r="BG450" s="223">
        <f>IF(N450="zákl. přenesená",J450,0)</f>
        <v>0</v>
      </c>
      <c r="BH450" s="223">
        <f>IF(N450="sníž. přenesená",J450,0)</f>
        <v>0</v>
      </c>
      <c r="BI450" s="223">
        <f>IF(N450="nulová",J450,0)</f>
        <v>0</v>
      </c>
      <c r="BJ450" s="16" t="s">
        <v>84</v>
      </c>
      <c r="BK450" s="223">
        <f>ROUND(I450*H450,2)</f>
        <v>0</v>
      </c>
      <c r="BL450" s="16" t="s">
        <v>183</v>
      </c>
      <c r="BM450" s="222" t="s">
        <v>848</v>
      </c>
    </row>
    <row r="451" s="12" customFormat="1">
      <c r="A451" s="12"/>
      <c r="B451" s="224"/>
      <c r="C451" s="225"/>
      <c r="D451" s="226" t="s">
        <v>154</v>
      </c>
      <c r="E451" s="227" t="s">
        <v>1</v>
      </c>
      <c r="F451" s="228" t="s">
        <v>849</v>
      </c>
      <c r="G451" s="225"/>
      <c r="H451" s="229">
        <v>17.215</v>
      </c>
      <c r="I451" s="230"/>
      <c r="J451" s="225"/>
      <c r="K451" s="225"/>
      <c r="L451" s="231"/>
      <c r="M451" s="232"/>
      <c r="N451" s="233"/>
      <c r="O451" s="233"/>
      <c r="P451" s="233"/>
      <c r="Q451" s="233"/>
      <c r="R451" s="233"/>
      <c r="S451" s="233"/>
      <c r="T451" s="234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T451" s="235" t="s">
        <v>154</v>
      </c>
      <c r="AU451" s="235" t="s">
        <v>84</v>
      </c>
      <c r="AV451" s="12" t="s">
        <v>86</v>
      </c>
      <c r="AW451" s="12" t="s">
        <v>33</v>
      </c>
      <c r="AX451" s="12" t="s">
        <v>76</v>
      </c>
      <c r="AY451" s="235" t="s">
        <v>145</v>
      </c>
    </row>
    <row r="452" s="13" customFormat="1">
      <c r="A452" s="13"/>
      <c r="B452" s="236"/>
      <c r="C452" s="237"/>
      <c r="D452" s="226" t="s">
        <v>154</v>
      </c>
      <c r="E452" s="238" t="s">
        <v>1</v>
      </c>
      <c r="F452" s="239" t="s">
        <v>156</v>
      </c>
      <c r="G452" s="237"/>
      <c r="H452" s="240">
        <v>17.215</v>
      </c>
      <c r="I452" s="241"/>
      <c r="J452" s="237"/>
      <c r="K452" s="237"/>
      <c r="L452" s="242"/>
      <c r="M452" s="243"/>
      <c r="N452" s="244"/>
      <c r="O452" s="244"/>
      <c r="P452" s="244"/>
      <c r="Q452" s="244"/>
      <c r="R452" s="244"/>
      <c r="S452" s="244"/>
      <c r="T452" s="24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6" t="s">
        <v>154</v>
      </c>
      <c r="AU452" s="246" t="s">
        <v>84</v>
      </c>
      <c r="AV452" s="13" t="s">
        <v>150</v>
      </c>
      <c r="AW452" s="13" t="s">
        <v>33</v>
      </c>
      <c r="AX452" s="13" t="s">
        <v>84</v>
      </c>
      <c r="AY452" s="246" t="s">
        <v>145</v>
      </c>
    </row>
    <row r="453" s="2" customFormat="1" ht="24.15" customHeight="1">
      <c r="A453" s="37"/>
      <c r="B453" s="38"/>
      <c r="C453" s="210" t="s">
        <v>850</v>
      </c>
      <c r="D453" s="210" t="s">
        <v>146</v>
      </c>
      <c r="E453" s="211" t="s">
        <v>851</v>
      </c>
      <c r="F453" s="212" t="s">
        <v>852</v>
      </c>
      <c r="G453" s="213" t="s">
        <v>265</v>
      </c>
      <c r="H453" s="214">
        <v>1</v>
      </c>
      <c r="I453" s="215"/>
      <c r="J453" s="216">
        <f>ROUND(I453*H453,2)</f>
        <v>0</v>
      </c>
      <c r="K453" s="217"/>
      <c r="L453" s="43"/>
      <c r="M453" s="218" t="s">
        <v>1</v>
      </c>
      <c r="N453" s="219" t="s">
        <v>41</v>
      </c>
      <c r="O453" s="90"/>
      <c r="P453" s="220">
        <f>O453*H453</f>
        <v>0</v>
      </c>
      <c r="Q453" s="220">
        <v>0</v>
      </c>
      <c r="R453" s="220">
        <f>Q453*H453</f>
        <v>0</v>
      </c>
      <c r="S453" s="220">
        <v>0</v>
      </c>
      <c r="T453" s="221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222" t="s">
        <v>183</v>
      </c>
      <c r="AT453" s="222" t="s">
        <v>146</v>
      </c>
      <c r="AU453" s="222" t="s">
        <v>84</v>
      </c>
      <c r="AY453" s="16" t="s">
        <v>145</v>
      </c>
      <c r="BE453" s="223">
        <f>IF(N453="základní",J453,0)</f>
        <v>0</v>
      </c>
      <c r="BF453" s="223">
        <f>IF(N453="snížená",J453,0)</f>
        <v>0</v>
      </c>
      <c r="BG453" s="223">
        <f>IF(N453="zákl. přenesená",J453,0)</f>
        <v>0</v>
      </c>
      <c r="BH453" s="223">
        <f>IF(N453="sníž. přenesená",J453,0)</f>
        <v>0</v>
      </c>
      <c r="BI453" s="223">
        <f>IF(N453="nulová",J453,0)</f>
        <v>0</v>
      </c>
      <c r="BJ453" s="16" t="s">
        <v>84</v>
      </c>
      <c r="BK453" s="223">
        <f>ROUND(I453*H453,2)</f>
        <v>0</v>
      </c>
      <c r="BL453" s="16" t="s">
        <v>183</v>
      </c>
      <c r="BM453" s="222" t="s">
        <v>853</v>
      </c>
    </row>
    <row r="454" s="2" customFormat="1" ht="24.15" customHeight="1">
      <c r="A454" s="37"/>
      <c r="B454" s="38"/>
      <c r="C454" s="210" t="s">
        <v>516</v>
      </c>
      <c r="D454" s="210" t="s">
        <v>146</v>
      </c>
      <c r="E454" s="211" t="s">
        <v>854</v>
      </c>
      <c r="F454" s="212" t="s">
        <v>855</v>
      </c>
      <c r="G454" s="213" t="s">
        <v>678</v>
      </c>
      <c r="H454" s="268"/>
      <c r="I454" s="215"/>
      <c r="J454" s="216">
        <f>ROUND(I454*H454,2)</f>
        <v>0</v>
      </c>
      <c r="K454" s="217"/>
      <c r="L454" s="43"/>
      <c r="M454" s="218" t="s">
        <v>1</v>
      </c>
      <c r="N454" s="219" t="s">
        <v>41</v>
      </c>
      <c r="O454" s="90"/>
      <c r="P454" s="220">
        <f>O454*H454</f>
        <v>0</v>
      </c>
      <c r="Q454" s="220">
        <v>0</v>
      </c>
      <c r="R454" s="220">
        <f>Q454*H454</f>
        <v>0</v>
      </c>
      <c r="S454" s="220">
        <v>0</v>
      </c>
      <c r="T454" s="221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222" t="s">
        <v>183</v>
      </c>
      <c r="AT454" s="222" t="s">
        <v>146</v>
      </c>
      <c r="AU454" s="222" t="s">
        <v>84</v>
      </c>
      <c r="AY454" s="16" t="s">
        <v>145</v>
      </c>
      <c r="BE454" s="223">
        <f>IF(N454="základní",J454,0)</f>
        <v>0</v>
      </c>
      <c r="BF454" s="223">
        <f>IF(N454="snížená",J454,0)</f>
        <v>0</v>
      </c>
      <c r="BG454" s="223">
        <f>IF(N454="zákl. přenesená",J454,0)</f>
        <v>0</v>
      </c>
      <c r="BH454" s="223">
        <f>IF(N454="sníž. přenesená",J454,0)</f>
        <v>0</v>
      </c>
      <c r="BI454" s="223">
        <f>IF(N454="nulová",J454,0)</f>
        <v>0</v>
      </c>
      <c r="BJ454" s="16" t="s">
        <v>84</v>
      </c>
      <c r="BK454" s="223">
        <f>ROUND(I454*H454,2)</f>
        <v>0</v>
      </c>
      <c r="BL454" s="16" t="s">
        <v>183</v>
      </c>
      <c r="BM454" s="222" t="s">
        <v>856</v>
      </c>
    </row>
    <row r="455" s="11" customFormat="1" ht="25.92" customHeight="1">
      <c r="A455" s="11"/>
      <c r="B455" s="196"/>
      <c r="C455" s="197"/>
      <c r="D455" s="198" t="s">
        <v>75</v>
      </c>
      <c r="E455" s="199" t="s">
        <v>857</v>
      </c>
      <c r="F455" s="199" t="s">
        <v>858</v>
      </c>
      <c r="G455" s="197"/>
      <c r="H455" s="197"/>
      <c r="I455" s="200"/>
      <c r="J455" s="201">
        <f>BK455</f>
        <v>0</v>
      </c>
      <c r="K455" s="197"/>
      <c r="L455" s="202"/>
      <c r="M455" s="203"/>
      <c r="N455" s="204"/>
      <c r="O455" s="204"/>
      <c r="P455" s="205">
        <f>SUM(P456:P491)</f>
        <v>0</v>
      </c>
      <c r="Q455" s="204"/>
      <c r="R455" s="205">
        <f>SUM(R456:R491)</f>
        <v>6.7853246050000005</v>
      </c>
      <c r="S455" s="204"/>
      <c r="T455" s="206">
        <f>SUM(T456:T491)</f>
        <v>0</v>
      </c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R455" s="207" t="s">
        <v>86</v>
      </c>
      <c r="AT455" s="208" t="s">
        <v>75</v>
      </c>
      <c r="AU455" s="208" t="s">
        <v>76</v>
      </c>
      <c r="AY455" s="207" t="s">
        <v>145</v>
      </c>
      <c r="BK455" s="209">
        <f>SUM(BK456:BK491)</f>
        <v>0</v>
      </c>
    </row>
    <row r="456" s="2" customFormat="1" ht="16.5" customHeight="1">
      <c r="A456" s="37"/>
      <c r="B456" s="38"/>
      <c r="C456" s="210" t="s">
        <v>859</v>
      </c>
      <c r="D456" s="210" t="s">
        <v>146</v>
      </c>
      <c r="E456" s="211" t="s">
        <v>860</v>
      </c>
      <c r="F456" s="212" t="s">
        <v>861</v>
      </c>
      <c r="G456" s="213" t="s">
        <v>167</v>
      </c>
      <c r="H456" s="214">
        <v>133.19</v>
      </c>
      <c r="I456" s="215"/>
      <c r="J456" s="216">
        <f>ROUND(I456*H456,2)</f>
        <v>0</v>
      </c>
      <c r="K456" s="217"/>
      <c r="L456" s="43"/>
      <c r="M456" s="218" t="s">
        <v>1</v>
      </c>
      <c r="N456" s="219" t="s">
        <v>41</v>
      </c>
      <c r="O456" s="90"/>
      <c r="P456" s="220">
        <f>O456*H456</f>
        <v>0</v>
      </c>
      <c r="Q456" s="220">
        <v>0.00029999999999999997</v>
      </c>
      <c r="R456" s="220">
        <f>Q456*H456</f>
        <v>0.039956999999999993</v>
      </c>
      <c r="S456" s="220">
        <v>0</v>
      </c>
      <c r="T456" s="221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222" t="s">
        <v>183</v>
      </c>
      <c r="AT456" s="222" t="s">
        <v>146</v>
      </c>
      <c r="AU456" s="222" t="s">
        <v>84</v>
      </c>
      <c r="AY456" s="16" t="s">
        <v>145</v>
      </c>
      <c r="BE456" s="223">
        <f>IF(N456="základní",J456,0)</f>
        <v>0</v>
      </c>
      <c r="BF456" s="223">
        <f>IF(N456="snížená",J456,0)</f>
        <v>0</v>
      </c>
      <c r="BG456" s="223">
        <f>IF(N456="zákl. přenesená",J456,0)</f>
        <v>0</v>
      </c>
      <c r="BH456" s="223">
        <f>IF(N456="sníž. přenesená",J456,0)</f>
        <v>0</v>
      </c>
      <c r="BI456" s="223">
        <f>IF(N456="nulová",J456,0)</f>
        <v>0</v>
      </c>
      <c r="BJ456" s="16" t="s">
        <v>84</v>
      </c>
      <c r="BK456" s="223">
        <f>ROUND(I456*H456,2)</f>
        <v>0</v>
      </c>
      <c r="BL456" s="16" t="s">
        <v>183</v>
      </c>
      <c r="BM456" s="222" t="s">
        <v>862</v>
      </c>
    </row>
    <row r="457" s="14" customFormat="1">
      <c r="A457" s="14"/>
      <c r="B457" s="258"/>
      <c r="C457" s="259"/>
      <c r="D457" s="226" t="s">
        <v>154</v>
      </c>
      <c r="E457" s="260" t="s">
        <v>1</v>
      </c>
      <c r="F457" s="261" t="s">
        <v>863</v>
      </c>
      <c r="G457" s="259"/>
      <c r="H457" s="260" t="s">
        <v>1</v>
      </c>
      <c r="I457" s="262"/>
      <c r="J457" s="259"/>
      <c r="K457" s="259"/>
      <c r="L457" s="263"/>
      <c r="M457" s="264"/>
      <c r="N457" s="265"/>
      <c r="O457" s="265"/>
      <c r="P457" s="265"/>
      <c r="Q457" s="265"/>
      <c r="R457" s="265"/>
      <c r="S457" s="265"/>
      <c r="T457" s="26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7" t="s">
        <v>154</v>
      </c>
      <c r="AU457" s="267" t="s">
        <v>84</v>
      </c>
      <c r="AV457" s="14" t="s">
        <v>84</v>
      </c>
      <c r="AW457" s="14" t="s">
        <v>33</v>
      </c>
      <c r="AX457" s="14" t="s">
        <v>76</v>
      </c>
      <c r="AY457" s="267" t="s">
        <v>145</v>
      </c>
    </row>
    <row r="458" s="12" customFormat="1">
      <c r="A458" s="12"/>
      <c r="B458" s="224"/>
      <c r="C458" s="225"/>
      <c r="D458" s="226" t="s">
        <v>154</v>
      </c>
      <c r="E458" s="227" t="s">
        <v>1</v>
      </c>
      <c r="F458" s="228" t="s">
        <v>218</v>
      </c>
      <c r="G458" s="225"/>
      <c r="H458" s="229">
        <v>9.6899999999999995</v>
      </c>
      <c r="I458" s="230"/>
      <c r="J458" s="225"/>
      <c r="K458" s="225"/>
      <c r="L458" s="231"/>
      <c r="M458" s="232"/>
      <c r="N458" s="233"/>
      <c r="O458" s="233"/>
      <c r="P458" s="233"/>
      <c r="Q458" s="233"/>
      <c r="R458" s="233"/>
      <c r="S458" s="233"/>
      <c r="T458" s="234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T458" s="235" t="s">
        <v>154</v>
      </c>
      <c r="AU458" s="235" t="s">
        <v>84</v>
      </c>
      <c r="AV458" s="12" t="s">
        <v>86</v>
      </c>
      <c r="AW458" s="12" t="s">
        <v>33</v>
      </c>
      <c r="AX458" s="12" t="s">
        <v>76</v>
      </c>
      <c r="AY458" s="235" t="s">
        <v>145</v>
      </c>
    </row>
    <row r="459" s="14" customFormat="1">
      <c r="A459" s="14"/>
      <c r="B459" s="258"/>
      <c r="C459" s="259"/>
      <c r="D459" s="226" t="s">
        <v>154</v>
      </c>
      <c r="E459" s="260" t="s">
        <v>1</v>
      </c>
      <c r="F459" s="261" t="s">
        <v>864</v>
      </c>
      <c r="G459" s="259"/>
      <c r="H459" s="260" t="s">
        <v>1</v>
      </c>
      <c r="I459" s="262"/>
      <c r="J459" s="259"/>
      <c r="K459" s="259"/>
      <c r="L459" s="263"/>
      <c r="M459" s="264"/>
      <c r="N459" s="265"/>
      <c r="O459" s="265"/>
      <c r="P459" s="265"/>
      <c r="Q459" s="265"/>
      <c r="R459" s="265"/>
      <c r="S459" s="265"/>
      <c r="T459" s="26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7" t="s">
        <v>154</v>
      </c>
      <c r="AU459" s="267" t="s">
        <v>84</v>
      </c>
      <c r="AV459" s="14" t="s">
        <v>84</v>
      </c>
      <c r="AW459" s="14" t="s">
        <v>33</v>
      </c>
      <c r="AX459" s="14" t="s">
        <v>76</v>
      </c>
      <c r="AY459" s="267" t="s">
        <v>145</v>
      </c>
    </row>
    <row r="460" s="12" customFormat="1">
      <c r="A460" s="12"/>
      <c r="B460" s="224"/>
      <c r="C460" s="225"/>
      <c r="D460" s="226" t="s">
        <v>154</v>
      </c>
      <c r="E460" s="227" t="s">
        <v>1</v>
      </c>
      <c r="F460" s="228" t="s">
        <v>865</v>
      </c>
      <c r="G460" s="225"/>
      <c r="H460" s="229">
        <v>71.290000000000006</v>
      </c>
      <c r="I460" s="230"/>
      <c r="J460" s="225"/>
      <c r="K460" s="225"/>
      <c r="L460" s="231"/>
      <c r="M460" s="232"/>
      <c r="N460" s="233"/>
      <c r="O460" s="233"/>
      <c r="P460" s="233"/>
      <c r="Q460" s="233"/>
      <c r="R460" s="233"/>
      <c r="S460" s="233"/>
      <c r="T460" s="234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T460" s="235" t="s">
        <v>154</v>
      </c>
      <c r="AU460" s="235" t="s">
        <v>84</v>
      </c>
      <c r="AV460" s="12" t="s">
        <v>86</v>
      </c>
      <c r="AW460" s="12" t="s">
        <v>33</v>
      </c>
      <c r="AX460" s="12" t="s">
        <v>76</v>
      </c>
      <c r="AY460" s="235" t="s">
        <v>145</v>
      </c>
    </row>
    <row r="461" s="14" customFormat="1">
      <c r="A461" s="14"/>
      <c r="B461" s="258"/>
      <c r="C461" s="259"/>
      <c r="D461" s="226" t="s">
        <v>154</v>
      </c>
      <c r="E461" s="260" t="s">
        <v>1</v>
      </c>
      <c r="F461" s="261" t="s">
        <v>866</v>
      </c>
      <c r="G461" s="259"/>
      <c r="H461" s="260" t="s">
        <v>1</v>
      </c>
      <c r="I461" s="262"/>
      <c r="J461" s="259"/>
      <c r="K461" s="259"/>
      <c r="L461" s="263"/>
      <c r="M461" s="264"/>
      <c r="N461" s="265"/>
      <c r="O461" s="265"/>
      <c r="P461" s="265"/>
      <c r="Q461" s="265"/>
      <c r="R461" s="265"/>
      <c r="S461" s="265"/>
      <c r="T461" s="266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7" t="s">
        <v>154</v>
      </c>
      <c r="AU461" s="267" t="s">
        <v>84</v>
      </c>
      <c r="AV461" s="14" t="s">
        <v>84</v>
      </c>
      <c r="AW461" s="14" t="s">
        <v>33</v>
      </c>
      <c r="AX461" s="14" t="s">
        <v>76</v>
      </c>
      <c r="AY461" s="267" t="s">
        <v>145</v>
      </c>
    </row>
    <row r="462" s="12" customFormat="1">
      <c r="A462" s="12"/>
      <c r="B462" s="224"/>
      <c r="C462" s="225"/>
      <c r="D462" s="226" t="s">
        <v>154</v>
      </c>
      <c r="E462" s="227" t="s">
        <v>1</v>
      </c>
      <c r="F462" s="228" t="s">
        <v>322</v>
      </c>
      <c r="G462" s="225"/>
      <c r="H462" s="229">
        <v>52.210000000000001</v>
      </c>
      <c r="I462" s="230"/>
      <c r="J462" s="225"/>
      <c r="K462" s="225"/>
      <c r="L462" s="231"/>
      <c r="M462" s="232"/>
      <c r="N462" s="233"/>
      <c r="O462" s="233"/>
      <c r="P462" s="233"/>
      <c r="Q462" s="233"/>
      <c r="R462" s="233"/>
      <c r="S462" s="233"/>
      <c r="T462" s="234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T462" s="235" t="s">
        <v>154</v>
      </c>
      <c r="AU462" s="235" t="s">
        <v>84</v>
      </c>
      <c r="AV462" s="12" t="s">
        <v>86</v>
      </c>
      <c r="AW462" s="12" t="s">
        <v>33</v>
      </c>
      <c r="AX462" s="12" t="s">
        <v>76</v>
      </c>
      <c r="AY462" s="235" t="s">
        <v>145</v>
      </c>
    </row>
    <row r="463" s="13" customFormat="1">
      <c r="A463" s="13"/>
      <c r="B463" s="236"/>
      <c r="C463" s="237"/>
      <c r="D463" s="226" t="s">
        <v>154</v>
      </c>
      <c r="E463" s="238" t="s">
        <v>1</v>
      </c>
      <c r="F463" s="239" t="s">
        <v>156</v>
      </c>
      <c r="G463" s="237"/>
      <c r="H463" s="240">
        <v>133.19</v>
      </c>
      <c r="I463" s="241"/>
      <c r="J463" s="237"/>
      <c r="K463" s="237"/>
      <c r="L463" s="242"/>
      <c r="M463" s="243"/>
      <c r="N463" s="244"/>
      <c r="O463" s="244"/>
      <c r="P463" s="244"/>
      <c r="Q463" s="244"/>
      <c r="R463" s="244"/>
      <c r="S463" s="244"/>
      <c r="T463" s="24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6" t="s">
        <v>154</v>
      </c>
      <c r="AU463" s="246" t="s">
        <v>84</v>
      </c>
      <c r="AV463" s="13" t="s">
        <v>150</v>
      </c>
      <c r="AW463" s="13" t="s">
        <v>33</v>
      </c>
      <c r="AX463" s="13" t="s">
        <v>84</v>
      </c>
      <c r="AY463" s="246" t="s">
        <v>145</v>
      </c>
    </row>
    <row r="464" s="2" customFormat="1" ht="37.8" customHeight="1">
      <c r="A464" s="37"/>
      <c r="B464" s="38"/>
      <c r="C464" s="210" t="s">
        <v>519</v>
      </c>
      <c r="D464" s="210" t="s">
        <v>146</v>
      </c>
      <c r="E464" s="211" t="s">
        <v>867</v>
      </c>
      <c r="F464" s="212" t="s">
        <v>868</v>
      </c>
      <c r="G464" s="213" t="s">
        <v>167</v>
      </c>
      <c r="H464" s="214">
        <v>133.19</v>
      </c>
      <c r="I464" s="215"/>
      <c r="J464" s="216">
        <f>ROUND(I464*H464,2)</f>
        <v>0</v>
      </c>
      <c r="K464" s="217"/>
      <c r="L464" s="43"/>
      <c r="M464" s="218" t="s">
        <v>1</v>
      </c>
      <c r="N464" s="219" t="s">
        <v>41</v>
      </c>
      <c r="O464" s="90"/>
      <c r="P464" s="220">
        <f>O464*H464</f>
        <v>0</v>
      </c>
      <c r="Q464" s="220">
        <v>0.0061739999999999998</v>
      </c>
      <c r="R464" s="220">
        <f>Q464*H464</f>
        <v>0.82231505999999999</v>
      </c>
      <c r="S464" s="220">
        <v>0</v>
      </c>
      <c r="T464" s="221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222" t="s">
        <v>183</v>
      </c>
      <c r="AT464" s="222" t="s">
        <v>146</v>
      </c>
      <c r="AU464" s="222" t="s">
        <v>84</v>
      </c>
      <c r="AY464" s="16" t="s">
        <v>145</v>
      </c>
      <c r="BE464" s="223">
        <f>IF(N464="základní",J464,0)</f>
        <v>0</v>
      </c>
      <c r="BF464" s="223">
        <f>IF(N464="snížená",J464,0)</f>
        <v>0</v>
      </c>
      <c r="BG464" s="223">
        <f>IF(N464="zákl. přenesená",J464,0)</f>
        <v>0</v>
      </c>
      <c r="BH464" s="223">
        <f>IF(N464="sníž. přenesená",J464,0)</f>
        <v>0</v>
      </c>
      <c r="BI464" s="223">
        <f>IF(N464="nulová",J464,0)</f>
        <v>0</v>
      </c>
      <c r="BJ464" s="16" t="s">
        <v>84</v>
      </c>
      <c r="BK464" s="223">
        <f>ROUND(I464*H464,2)</f>
        <v>0</v>
      </c>
      <c r="BL464" s="16" t="s">
        <v>183</v>
      </c>
      <c r="BM464" s="222" t="s">
        <v>869</v>
      </c>
    </row>
    <row r="465" s="14" customFormat="1">
      <c r="A465" s="14"/>
      <c r="B465" s="258"/>
      <c r="C465" s="259"/>
      <c r="D465" s="226" t="s">
        <v>154</v>
      </c>
      <c r="E465" s="260" t="s">
        <v>1</v>
      </c>
      <c r="F465" s="261" t="s">
        <v>870</v>
      </c>
      <c r="G465" s="259"/>
      <c r="H465" s="260" t="s">
        <v>1</v>
      </c>
      <c r="I465" s="262"/>
      <c r="J465" s="259"/>
      <c r="K465" s="259"/>
      <c r="L465" s="263"/>
      <c r="M465" s="264"/>
      <c r="N465" s="265"/>
      <c r="O465" s="265"/>
      <c r="P465" s="265"/>
      <c r="Q465" s="265"/>
      <c r="R465" s="265"/>
      <c r="S465" s="265"/>
      <c r="T465" s="266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7" t="s">
        <v>154</v>
      </c>
      <c r="AU465" s="267" t="s">
        <v>84</v>
      </c>
      <c r="AV465" s="14" t="s">
        <v>84</v>
      </c>
      <c r="AW465" s="14" t="s">
        <v>33</v>
      </c>
      <c r="AX465" s="14" t="s">
        <v>76</v>
      </c>
      <c r="AY465" s="267" t="s">
        <v>145</v>
      </c>
    </row>
    <row r="466" s="12" customFormat="1">
      <c r="A466" s="12"/>
      <c r="B466" s="224"/>
      <c r="C466" s="225"/>
      <c r="D466" s="226" t="s">
        <v>154</v>
      </c>
      <c r="E466" s="227" t="s">
        <v>1</v>
      </c>
      <c r="F466" s="228" t="s">
        <v>218</v>
      </c>
      <c r="G466" s="225"/>
      <c r="H466" s="229">
        <v>9.6899999999999995</v>
      </c>
      <c r="I466" s="230"/>
      <c r="J466" s="225"/>
      <c r="K466" s="225"/>
      <c r="L466" s="231"/>
      <c r="M466" s="232"/>
      <c r="N466" s="233"/>
      <c r="O466" s="233"/>
      <c r="P466" s="233"/>
      <c r="Q466" s="233"/>
      <c r="R466" s="233"/>
      <c r="S466" s="233"/>
      <c r="T466" s="234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T466" s="235" t="s">
        <v>154</v>
      </c>
      <c r="AU466" s="235" t="s">
        <v>84</v>
      </c>
      <c r="AV466" s="12" t="s">
        <v>86</v>
      </c>
      <c r="AW466" s="12" t="s">
        <v>33</v>
      </c>
      <c r="AX466" s="12" t="s">
        <v>76</v>
      </c>
      <c r="AY466" s="235" t="s">
        <v>145</v>
      </c>
    </row>
    <row r="467" s="14" customFormat="1">
      <c r="A467" s="14"/>
      <c r="B467" s="258"/>
      <c r="C467" s="259"/>
      <c r="D467" s="226" t="s">
        <v>154</v>
      </c>
      <c r="E467" s="260" t="s">
        <v>1</v>
      </c>
      <c r="F467" s="261" t="s">
        <v>871</v>
      </c>
      <c r="G467" s="259"/>
      <c r="H467" s="260" t="s">
        <v>1</v>
      </c>
      <c r="I467" s="262"/>
      <c r="J467" s="259"/>
      <c r="K467" s="259"/>
      <c r="L467" s="263"/>
      <c r="M467" s="264"/>
      <c r="N467" s="265"/>
      <c r="O467" s="265"/>
      <c r="P467" s="265"/>
      <c r="Q467" s="265"/>
      <c r="R467" s="265"/>
      <c r="S467" s="265"/>
      <c r="T467" s="26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7" t="s">
        <v>154</v>
      </c>
      <c r="AU467" s="267" t="s">
        <v>84</v>
      </c>
      <c r="AV467" s="14" t="s">
        <v>84</v>
      </c>
      <c r="AW467" s="14" t="s">
        <v>33</v>
      </c>
      <c r="AX467" s="14" t="s">
        <v>76</v>
      </c>
      <c r="AY467" s="267" t="s">
        <v>145</v>
      </c>
    </row>
    <row r="468" s="12" customFormat="1">
      <c r="A468" s="12"/>
      <c r="B468" s="224"/>
      <c r="C468" s="225"/>
      <c r="D468" s="226" t="s">
        <v>154</v>
      </c>
      <c r="E468" s="227" t="s">
        <v>1</v>
      </c>
      <c r="F468" s="228" t="s">
        <v>865</v>
      </c>
      <c r="G468" s="225"/>
      <c r="H468" s="229">
        <v>71.290000000000006</v>
      </c>
      <c r="I468" s="230"/>
      <c r="J468" s="225"/>
      <c r="K468" s="225"/>
      <c r="L468" s="231"/>
      <c r="M468" s="232"/>
      <c r="N468" s="233"/>
      <c r="O468" s="233"/>
      <c r="P468" s="233"/>
      <c r="Q468" s="233"/>
      <c r="R468" s="233"/>
      <c r="S468" s="233"/>
      <c r="T468" s="234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T468" s="235" t="s">
        <v>154</v>
      </c>
      <c r="AU468" s="235" t="s">
        <v>84</v>
      </c>
      <c r="AV468" s="12" t="s">
        <v>86</v>
      </c>
      <c r="AW468" s="12" t="s">
        <v>33</v>
      </c>
      <c r="AX468" s="12" t="s">
        <v>76</v>
      </c>
      <c r="AY468" s="235" t="s">
        <v>145</v>
      </c>
    </row>
    <row r="469" s="14" customFormat="1">
      <c r="A469" s="14"/>
      <c r="B469" s="258"/>
      <c r="C469" s="259"/>
      <c r="D469" s="226" t="s">
        <v>154</v>
      </c>
      <c r="E469" s="260" t="s">
        <v>1</v>
      </c>
      <c r="F469" s="261" t="s">
        <v>872</v>
      </c>
      <c r="G469" s="259"/>
      <c r="H469" s="260" t="s">
        <v>1</v>
      </c>
      <c r="I469" s="262"/>
      <c r="J469" s="259"/>
      <c r="K469" s="259"/>
      <c r="L469" s="263"/>
      <c r="M469" s="264"/>
      <c r="N469" s="265"/>
      <c r="O469" s="265"/>
      <c r="P469" s="265"/>
      <c r="Q469" s="265"/>
      <c r="R469" s="265"/>
      <c r="S469" s="265"/>
      <c r="T469" s="26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7" t="s">
        <v>154</v>
      </c>
      <c r="AU469" s="267" t="s">
        <v>84</v>
      </c>
      <c r="AV469" s="14" t="s">
        <v>84</v>
      </c>
      <c r="AW469" s="14" t="s">
        <v>33</v>
      </c>
      <c r="AX469" s="14" t="s">
        <v>76</v>
      </c>
      <c r="AY469" s="267" t="s">
        <v>145</v>
      </c>
    </row>
    <row r="470" s="12" customFormat="1">
      <c r="A470" s="12"/>
      <c r="B470" s="224"/>
      <c r="C470" s="225"/>
      <c r="D470" s="226" t="s">
        <v>154</v>
      </c>
      <c r="E470" s="227" t="s">
        <v>1</v>
      </c>
      <c r="F470" s="228" t="s">
        <v>322</v>
      </c>
      <c r="G470" s="225"/>
      <c r="H470" s="229">
        <v>52.210000000000001</v>
      </c>
      <c r="I470" s="230"/>
      <c r="J470" s="225"/>
      <c r="K470" s="225"/>
      <c r="L470" s="231"/>
      <c r="M470" s="232"/>
      <c r="N470" s="233"/>
      <c r="O470" s="233"/>
      <c r="P470" s="233"/>
      <c r="Q470" s="233"/>
      <c r="R470" s="233"/>
      <c r="S470" s="233"/>
      <c r="T470" s="234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T470" s="235" t="s">
        <v>154</v>
      </c>
      <c r="AU470" s="235" t="s">
        <v>84</v>
      </c>
      <c r="AV470" s="12" t="s">
        <v>86</v>
      </c>
      <c r="AW470" s="12" t="s">
        <v>33</v>
      </c>
      <c r="AX470" s="12" t="s">
        <v>76</v>
      </c>
      <c r="AY470" s="235" t="s">
        <v>145</v>
      </c>
    </row>
    <row r="471" s="13" customFormat="1">
      <c r="A471" s="13"/>
      <c r="B471" s="236"/>
      <c r="C471" s="237"/>
      <c r="D471" s="226" t="s">
        <v>154</v>
      </c>
      <c r="E471" s="238" t="s">
        <v>1</v>
      </c>
      <c r="F471" s="239" t="s">
        <v>156</v>
      </c>
      <c r="G471" s="237"/>
      <c r="H471" s="240">
        <v>133.19</v>
      </c>
      <c r="I471" s="241"/>
      <c r="J471" s="237"/>
      <c r="K471" s="237"/>
      <c r="L471" s="242"/>
      <c r="M471" s="243"/>
      <c r="N471" s="244"/>
      <c r="O471" s="244"/>
      <c r="P471" s="244"/>
      <c r="Q471" s="244"/>
      <c r="R471" s="244"/>
      <c r="S471" s="244"/>
      <c r="T471" s="24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6" t="s">
        <v>154</v>
      </c>
      <c r="AU471" s="246" t="s">
        <v>84</v>
      </c>
      <c r="AV471" s="13" t="s">
        <v>150</v>
      </c>
      <c r="AW471" s="13" t="s">
        <v>33</v>
      </c>
      <c r="AX471" s="13" t="s">
        <v>84</v>
      </c>
      <c r="AY471" s="246" t="s">
        <v>145</v>
      </c>
    </row>
    <row r="472" s="2" customFormat="1" ht="33" customHeight="1">
      <c r="A472" s="37"/>
      <c r="B472" s="38"/>
      <c r="C472" s="210" t="s">
        <v>873</v>
      </c>
      <c r="D472" s="210" t="s">
        <v>146</v>
      </c>
      <c r="E472" s="211" t="s">
        <v>874</v>
      </c>
      <c r="F472" s="212" t="s">
        <v>875</v>
      </c>
      <c r="G472" s="213" t="s">
        <v>182</v>
      </c>
      <c r="H472" s="214">
        <v>98.870000000000005</v>
      </c>
      <c r="I472" s="215"/>
      <c r="J472" s="216">
        <f>ROUND(I472*H472,2)</f>
        <v>0</v>
      </c>
      <c r="K472" s="217"/>
      <c r="L472" s="43"/>
      <c r="M472" s="218" t="s">
        <v>1</v>
      </c>
      <c r="N472" s="219" t="s">
        <v>41</v>
      </c>
      <c r="O472" s="90"/>
      <c r="P472" s="220">
        <f>O472*H472</f>
        <v>0</v>
      </c>
      <c r="Q472" s="220">
        <v>0.000428</v>
      </c>
      <c r="R472" s="220">
        <f>Q472*H472</f>
        <v>0.042316360000000004</v>
      </c>
      <c r="S472" s="220">
        <v>0</v>
      </c>
      <c r="T472" s="221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222" t="s">
        <v>183</v>
      </c>
      <c r="AT472" s="222" t="s">
        <v>146</v>
      </c>
      <c r="AU472" s="222" t="s">
        <v>84</v>
      </c>
      <c r="AY472" s="16" t="s">
        <v>145</v>
      </c>
      <c r="BE472" s="223">
        <f>IF(N472="základní",J472,0)</f>
        <v>0</v>
      </c>
      <c r="BF472" s="223">
        <f>IF(N472="snížená",J472,0)</f>
        <v>0</v>
      </c>
      <c r="BG472" s="223">
        <f>IF(N472="zákl. přenesená",J472,0)</f>
        <v>0</v>
      </c>
      <c r="BH472" s="223">
        <f>IF(N472="sníž. přenesená",J472,0)</f>
        <v>0</v>
      </c>
      <c r="BI472" s="223">
        <f>IF(N472="nulová",J472,0)</f>
        <v>0</v>
      </c>
      <c r="BJ472" s="16" t="s">
        <v>84</v>
      </c>
      <c r="BK472" s="223">
        <f>ROUND(I472*H472,2)</f>
        <v>0</v>
      </c>
      <c r="BL472" s="16" t="s">
        <v>183</v>
      </c>
      <c r="BM472" s="222" t="s">
        <v>876</v>
      </c>
    </row>
    <row r="473" s="12" customFormat="1">
      <c r="A473" s="12"/>
      <c r="B473" s="224"/>
      <c r="C473" s="225"/>
      <c r="D473" s="226" t="s">
        <v>154</v>
      </c>
      <c r="E473" s="227" t="s">
        <v>1</v>
      </c>
      <c r="F473" s="228" t="s">
        <v>877</v>
      </c>
      <c r="G473" s="225"/>
      <c r="H473" s="229">
        <v>98.870000000000005</v>
      </c>
      <c r="I473" s="230"/>
      <c r="J473" s="225"/>
      <c r="K473" s="225"/>
      <c r="L473" s="231"/>
      <c r="M473" s="232"/>
      <c r="N473" s="233"/>
      <c r="O473" s="233"/>
      <c r="P473" s="233"/>
      <c r="Q473" s="233"/>
      <c r="R473" s="233"/>
      <c r="S473" s="233"/>
      <c r="T473" s="234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T473" s="235" t="s">
        <v>154</v>
      </c>
      <c r="AU473" s="235" t="s">
        <v>84</v>
      </c>
      <c r="AV473" s="12" t="s">
        <v>86</v>
      </c>
      <c r="AW473" s="12" t="s">
        <v>33</v>
      </c>
      <c r="AX473" s="12" t="s">
        <v>76</v>
      </c>
      <c r="AY473" s="235" t="s">
        <v>145</v>
      </c>
    </row>
    <row r="474" s="13" customFormat="1">
      <c r="A474" s="13"/>
      <c r="B474" s="236"/>
      <c r="C474" s="237"/>
      <c r="D474" s="226" t="s">
        <v>154</v>
      </c>
      <c r="E474" s="238" t="s">
        <v>1</v>
      </c>
      <c r="F474" s="239" t="s">
        <v>156</v>
      </c>
      <c r="G474" s="237"/>
      <c r="H474" s="240">
        <v>98.870000000000005</v>
      </c>
      <c r="I474" s="241"/>
      <c r="J474" s="237"/>
      <c r="K474" s="237"/>
      <c r="L474" s="242"/>
      <c r="M474" s="243"/>
      <c r="N474" s="244"/>
      <c r="O474" s="244"/>
      <c r="P474" s="244"/>
      <c r="Q474" s="244"/>
      <c r="R474" s="244"/>
      <c r="S474" s="244"/>
      <c r="T474" s="24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6" t="s">
        <v>154</v>
      </c>
      <c r="AU474" s="246" t="s">
        <v>84</v>
      </c>
      <c r="AV474" s="13" t="s">
        <v>150</v>
      </c>
      <c r="AW474" s="13" t="s">
        <v>33</v>
      </c>
      <c r="AX474" s="13" t="s">
        <v>84</v>
      </c>
      <c r="AY474" s="246" t="s">
        <v>145</v>
      </c>
    </row>
    <row r="475" s="2" customFormat="1" ht="33" customHeight="1">
      <c r="A475" s="37"/>
      <c r="B475" s="38"/>
      <c r="C475" s="247" t="s">
        <v>523</v>
      </c>
      <c r="D475" s="247" t="s">
        <v>190</v>
      </c>
      <c r="E475" s="248" t="s">
        <v>878</v>
      </c>
      <c r="F475" s="249" t="s">
        <v>879</v>
      </c>
      <c r="G475" s="250" t="s">
        <v>167</v>
      </c>
      <c r="H475" s="251">
        <v>177.625</v>
      </c>
      <c r="I475" s="252"/>
      <c r="J475" s="253">
        <f>ROUND(I475*H475,2)</f>
        <v>0</v>
      </c>
      <c r="K475" s="254"/>
      <c r="L475" s="255"/>
      <c r="M475" s="256" t="s">
        <v>1</v>
      </c>
      <c r="N475" s="257" t="s">
        <v>41</v>
      </c>
      <c r="O475" s="90"/>
      <c r="P475" s="220">
        <f>O475*H475</f>
        <v>0</v>
      </c>
      <c r="Q475" s="220">
        <v>0.033000000000000002</v>
      </c>
      <c r="R475" s="220">
        <f>Q475*H475</f>
        <v>5.8616250000000001</v>
      </c>
      <c r="S475" s="220">
        <v>0</v>
      </c>
      <c r="T475" s="221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222" t="s">
        <v>223</v>
      </c>
      <c r="AT475" s="222" t="s">
        <v>190</v>
      </c>
      <c r="AU475" s="222" t="s">
        <v>84</v>
      </c>
      <c r="AY475" s="16" t="s">
        <v>145</v>
      </c>
      <c r="BE475" s="223">
        <f>IF(N475="základní",J475,0)</f>
        <v>0</v>
      </c>
      <c r="BF475" s="223">
        <f>IF(N475="snížená",J475,0)</f>
        <v>0</v>
      </c>
      <c r="BG475" s="223">
        <f>IF(N475="zákl. přenesená",J475,0)</f>
        <v>0</v>
      </c>
      <c r="BH475" s="223">
        <f>IF(N475="sníž. přenesená",J475,0)</f>
        <v>0</v>
      </c>
      <c r="BI475" s="223">
        <f>IF(N475="nulová",J475,0)</f>
        <v>0</v>
      </c>
      <c r="BJ475" s="16" t="s">
        <v>84</v>
      </c>
      <c r="BK475" s="223">
        <f>ROUND(I475*H475,2)</f>
        <v>0</v>
      </c>
      <c r="BL475" s="16" t="s">
        <v>183</v>
      </c>
      <c r="BM475" s="222" t="s">
        <v>880</v>
      </c>
    </row>
    <row r="476" s="12" customFormat="1">
      <c r="A476" s="12"/>
      <c r="B476" s="224"/>
      <c r="C476" s="225"/>
      <c r="D476" s="226" t="s">
        <v>154</v>
      </c>
      <c r="E476" s="227" t="s">
        <v>1</v>
      </c>
      <c r="F476" s="228" t="s">
        <v>881</v>
      </c>
      <c r="G476" s="225"/>
      <c r="H476" s="229">
        <v>159.828</v>
      </c>
      <c r="I476" s="230"/>
      <c r="J476" s="225"/>
      <c r="K476" s="225"/>
      <c r="L476" s="231"/>
      <c r="M476" s="232"/>
      <c r="N476" s="233"/>
      <c r="O476" s="233"/>
      <c r="P476" s="233"/>
      <c r="Q476" s="233"/>
      <c r="R476" s="233"/>
      <c r="S476" s="233"/>
      <c r="T476" s="234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T476" s="235" t="s">
        <v>154</v>
      </c>
      <c r="AU476" s="235" t="s">
        <v>84</v>
      </c>
      <c r="AV476" s="12" t="s">
        <v>86</v>
      </c>
      <c r="AW476" s="12" t="s">
        <v>33</v>
      </c>
      <c r="AX476" s="12" t="s">
        <v>76</v>
      </c>
      <c r="AY476" s="235" t="s">
        <v>145</v>
      </c>
    </row>
    <row r="477" s="12" customFormat="1">
      <c r="A477" s="12"/>
      <c r="B477" s="224"/>
      <c r="C477" s="225"/>
      <c r="D477" s="226" t="s">
        <v>154</v>
      </c>
      <c r="E477" s="227" t="s">
        <v>1</v>
      </c>
      <c r="F477" s="228" t="s">
        <v>882</v>
      </c>
      <c r="G477" s="225"/>
      <c r="H477" s="229">
        <v>17.796600000000002</v>
      </c>
      <c r="I477" s="230"/>
      <c r="J477" s="225"/>
      <c r="K477" s="225"/>
      <c r="L477" s="231"/>
      <c r="M477" s="232"/>
      <c r="N477" s="233"/>
      <c r="O477" s="233"/>
      <c r="P477" s="233"/>
      <c r="Q477" s="233"/>
      <c r="R477" s="233"/>
      <c r="S477" s="233"/>
      <c r="T477" s="234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T477" s="235" t="s">
        <v>154</v>
      </c>
      <c r="AU477" s="235" t="s">
        <v>84</v>
      </c>
      <c r="AV477" s="12" t="s">
        <v>86</v>
      </c>
      <c r="AW477" s="12" t="s">
        <v>33</v>
      </c>
      <c r="AX477" s="12" t="s">
        <v>76</v>
      </c>
      <c r="AY477" s="235" t="s">
        <v>145</v>
      </c>
    </row>
    <row r="478" s="13" customFormat="1">
      <c r="A478" s="13"/>
      <c r="B478" s="236"/>
      <c r="C478" s="237"/>
      <c r="D478" s="226" t="s">
        <v>154</v>
      </c>
      <c r="E478" s="238" t="s">
        <v>1</v>
      </c>
      <c r="F478" s="239" t="s">
        <v>156</v>
      </c>
      <c r="G478" s="237"/>
      <c r="H478" s="240">
        <v>177.62459999999999</v>
      </c>
      <c r="I478" s="241"/>
      <c r="J478" s="237"/>
      <c r="K478" s="237"/>
      <c r="L478" s="242"/>
      <c r="M478" s="243"/>
      <c r="N478" s="244"/>
      <c r="O478" s="244"/>
      <c r="P478" s="244"/>
      <c r="Q478" s="244"/>
      <c r="R478" s="244"/>
      <c r="S478" s="244"/>
      <c r="T478" s="245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6" t="s">
        <v>154</v>
      </c>
      <c r="AU478" s="246" t="s">
        <v>84</v>
      </c>
      <c r="AV478" s="13" t="s">
        <v>150</v>
      </c>
      <c r="AW478" s="13" t="s">
        <v>33</v>
      </c>
      <c r="AX478" s="13" t="s">
        <v>84</v>
      </c>
      <c r="AY478" s="246" t="s">
        <v>145</v>
      </c>
    </row>
    <row r="479" s="2" customFormat="1" ht="24.15" customHeight="1">
      <c r="A479" s="37"/>
      <c r="B479" s="38"/>
      <c r="C479" s="210" t="s">
        <v>883</v>
      </c>
      <c r="D479" s="210" t="s">
        <v>146</v>
      </c>
      <c r="E479" s="211" t="s">
        <v>884</v>
      </c>
      <c r="F479" s="212" t="s">
        <v>885</v>
      </c>
      <c r="G479" s="213" t="s">
        <v>167</v>
      </c>
      <c r="H479" s="214">
        <v>4.46</v>
      </c>
      <c r="I479" s="215"/>
      <c r="J479" s="216">
        <f>ROUND(I479*H479,2)</f>
        <v>0</v>
      </c>
      <c r="K479" s="217"/>
      <c r="L479" s="43"/>
      <c r="M479" s="218" t="s">
        <v>1</v>
      </c>
      <c r="N479" s="219" t="s">
        <v>41</v>
      </c>
      <c r="O479" s="90"/>
      <c r="P479" s="220">
        <f>O479*H479</f>
        <v>0</v>
      </c>
      <c r="Q479" s="220">
        <v>0.0015</v>
      </c>
      <c r="R479" s="220">
        <f>Q479*H479</f>
        <v>0.0066899999999999998</v>
      </c>
      <c r="S479" s="220">
        <v>0</v>
      </c>
      <c r="T479" s="221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222" t="s">
        <v>183</v>
      </c>
      <c r="AT479" s="222" t="s">
        <v>146</v>
      </c>
      <c r="AU479" s="222" t="s">
        <v>84</v>
      </c>
      <c r="AY479" s="16" t="s">
        <v>145</v>
      </c>
      <c r="BE479" s="223">
        <f>IF(N479="základní",J479,0)</f>
        <v>0</v>
      </c>
      <c r="BF479" s="223">
        <f>IF(N479="snížená",J479,0)</f>
        <v>0</v>
      </c>
      <c r="BG479" s="223">
        <f>IF(N479="zákl. přenesená",J479,0)</f>
        <v>0</v>
      </c>
      <c r="BH479" s="223">
        <f>IF(N479="sníž. přenesená",J479,0)</f>
        <v>0</v>
      </c>
      <c r="BI479" s="223">
        <f>IF(N479="nulová",J479,0)</f>
        <v>0</v>
      </c>
      <c r="BJ479" s="16" t="s">
        <v>84</v>
      </c>
      <c r="BK479" s="223">
        <f>ROUND(I479*H479,2)</f>
        <v>0</v>
      </c>
      <c r="BL479" s="16" t="s">
        <v>183</v>
      </c>
      <c r="BM479" s="222" t="s">
        <v>886</v>
      </c>
    </row>
    <row r="480" s="14" customFormat="1">
      <c r="A480" s="14"/>
      <c r="B480" s="258"/>
      <c r="C480" s="259"/>
      <c r="D480" s="226" t="s">
        <v>154</v>
      </c>
      <c r="E480" s="260" t="s">
        <v>1</v>
      </c>
      <c r="F480" s="261" t="s">
        <v>779</v>
      </c>
      <c r="G480" s="259"/>
      <c r="H480" s="260" t="s">
        <v>1</v>
      </c>
      <c r="I480" s="262"/>
      <c r="J480" s="259"/>
      <c r="K480" s="259"/>
      <c r="L480" s="263"/>
      <c r="M480" s="264"/>
      <c r="N480" s="265"/>
      <c r="O480" s="265"/>
      <c r="P480" s="265"/>
      <c r="Q480" s="265"/>
      <c r="R480" s="265"/>
      <c r="S480" s="265"/>
      <c r="T480" s="26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7" t="s">
        <v>154</v>
      </c>
      <c r="AU480" s="267" t="s">
        <v>84</v>
      </c>
      <c r="AV480" s="14" t="s">
        <v>84</v>
      </c>
      <c r="AW480" s="14" t="s">
        <v>33</v>
      </c>
      <c r="AX480" s="14" t="s">
        <v>76</v>
      </c>
      <c r="AY480" s="267" t="s">
        <v>145</v>
      </c>
    </row>
    <row r="481" s="12" customFormat="1">
      <c r="A481" s="12"/>
      <c r="B481" s="224"/>
      <c r="C481" s="225"/>
      <c r="D481" s="226" t="s">
        <v>154</v>
      </c>
      <c r="E481" s="227" t="s">
        <v>1</v>
      </c>
      <c r="F481" s="228" t="s">
        <v>780</v>
      </c>
      <c r="G481" s="225"/>
      <c r="H481" s="229">
        <v>4.46</v>
      </c>
      <c r="I481" s="230"/>
      <c r="J481" s="225"/>
      <c r="K481" s="225"/>
      <c r="L481" s="231"/>
      <c r="M481" s="232"/>
      <c r="N481" s="233"/>
      <c r="O481" s="233"/>
      <c r="P481" s="233"/>
      <c r="Q481" s="233"/>
      <c r="R481" s="233"/>
      <c r="S481" s="233"/>
      <c r="T481" s="234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T481" s="235" t="s">
        <v>154</v>
      </c>
      <c r="AU481" s="235" t="s">
        <v>84</v>
      </c>
      <c r="AV481" s="12" t="s">
        <v>86</v>
      </c>
      <c r="AW481" s="12" t="s">
        <v>33</v>
      </c>
      <c r="AX481" s="12" t="s">
        <v>76</v>
      </c>
      <c r="AY481" s="235" t="s">
        <v>145</v>
      </c>
    </row>
    <row r="482" s="13" customFormat="1">
      <c r="A482" s="13"/>
      <c r="B482" s="236"/>
      <c r="C482" s="237"/>
      <c r="D482" s="226" t="s">
        <v>154</v>
      </c>
      <c r="E482" s="238" t="s">
        <v>1</v>
      </c>
      <c r="F482" s="239" t="s">
        <v>156</v>
      </c>
      <c r="G482" s="237"/>
      <c r="H482" s="240">
        <v>4.46</v>
      </c>
      <c r="I482" s="241"/>
      <c r="J482" s="237"/>
      <c r="K482" s="237"/>
      <c r="L482" s="242"/>
      <c r="M482" s="243"/>
      <c r="N482" s="244"/>
      <c r="O482" s="244"/>
      <c r="P482" s="244"/>
      <c r="Q482" s="244"/>
      <c r="R482" s="244"/>
      <c r="S482" s="244"/>
      <c r="T482" s="24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6" t="s">
        <v>154</v>
      </c>
      <c r="AU482" s="246" t="s">
        <v>84</v>
      </c>
      <c r="AV482" s="13" t="s">
        <v>150</v>
      </c>
      <c r="AW482" s="13" t="s">
        <v>33</v>
      </c>
      <c r="AX482" s="13" t="s">
        <v>84</v>
      </c>
      <c r="AY482" s="246" t="s">
        <v>145</v>
      </c>
    </row>
    <row r="483" s="2" customFormat="1" ht="16.5" customHeight="1">
      <c r="A483" s="37"/>
      <c r="B483" s="38"/>
      <c r="C483" s="210" t="s">
        <v>526</v>
      </c>
      <c r="D483" s="210" t="s">
        <v>146</v>
      </c>
      <c r="E483" s="211" t="s">
        <v>887</v>
      </c>
      <c r="F483" s="212" t="s">
        <v>888</v>
      </c>
      <c r="G483" s="213" t="s">
        <v>149</v>
      </c>
      <c r="H483" s="214">
        <v>4</v>
      </c>
      <c r="I483" s="215"/>
      <c r="J483" s="216">
        <f>ROUND(I483*H483,2)</f>
        <v>0</v>
      </c>
      <c r="K483" s="217"/>
      <c r="L483" s="43"/>
      <c r="M483" s="218" t="s">
        <v>1</v>
      </c>
      <c r="N483" s="219" t="s">
        <v>41</v>
      </c>
      <c r="O483" s="90"/>
      <c r="P483" s="220">
        <f>O483*H483</f>
        <v>0</v>
      </c>
      <c r="Q483" s="220">
        <v>0.00021000000000000001</v>
      </c>
      <c r="R483" s="220">
        <f>Q483*H483</f>
        <v>0.00084000000000000003</v>
      </c>
      <c r="S483" s="220">
        <v>0</v>
      </c>
      <c r="T483" s="221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222" t="s">
        <v>183</v>
      </c>
      <c r="AT483" s="222" t="s">
        <v>146</v>
      </c>
      <c r="AU483" s="222" t="s">
        <v>84</v>
      </c>
      <c r="AY483" s="16" t="s">
        <v>145</v>
      </c>
      <c r="BE483" s="223">
        <f>IF(N483="základní",J483,0)</f>
        <v>0</v>
      </c>
      <c r="BF483" s="223">
        <f>IF(N483="snížená",J483,0)</f>
        <v>0</v>
      </c>
      <c r="BG483" s="223">
        <f>IF(N483="zákl. přenesená",J483,0)</f>
        <v>0</v>
      </c>
      <c r="BH483" s="223">
        <f>IF(N483="sníž. přenesená",J483,0)</f>
        <v>0</v>
      </c>
      <c r="BI483" s="223">
        <f>IF(N483="nulová",J483,0)</f>
        <v>0</v>
      </c>
      <c r="BJ483" s="16" t="s">
        <v>84</v>
      </c>
      <c r="BK483" s="223">
        <f>ROUND(I483*H483,2)</f>
        <v>0</v>
      </c>
      <c r="BL483" s="16" t="s">
        <v>183</v>
      </c>
      <c r="BM483" s="222" t="s">
        <v>889</v>
      </c>
    </row>
    <row r="484" s="14" customFormat="1">
      <c r="A484" s="14"/>
      <c r="B484" s="258"/>
      <c r="C484" s="259"/>
      <c r="D484" s="226" t="s">
        <v>154</v>
      </c>
      <c r="E484" s="260" t="s">
        <v>1</v>
      </c>
      <c r="F484" s="261" t="s">
        <v>779</v>
      </c>
      <c r="G484" s="259"/>
      <c r="H484" s="260" t="s">
        <v>1</v>
      </c>
      <c r="I484" s="262"/>
      <c r="J484" s="259"/>
      <c r="K484" s="259"/>
      <c r="L484" s="263"/>
      <c r="M484" s="264"/>
      <c r="N484" s="265"/>
      <c r="O484" s="265"/>
      <c r="P484" s="265"/>
      <c r="Q484" s="265"/>
      <c r="R484" s="265"/>
      <c r="S484" s="265"/>
      <c r="T484" s="26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7" t="s">
        <v>154</v>
      </c>
      <c r="AU484" s="267" t="s">
        <v>84</v>
      </c>
      <c r="AV484" s="14" t="s">
        <v>84</v>
      </c>
      <c r="AW484" s="14" t="s">
        <v>33</v>
      </c>
      <c r="AX484" s="14" t="s">
        <v>76</v>
      </c>
      <c r="AY484" s="267" t="s">
        <v>145</v>
      </c>
    </row>
    <row r="485" s="12" customFormat="1">
      <c r="A485" s="12"/>
      <c r="B485" s="224"/>
      <c r="C485" s="225"/>
      <c r="D485" s="226" t="s">
        <v>154</v>
      </c>
      <c r="E485" s="227" t="s">
        <v>1</v>
      </c>
      <c r="F485" s="228" t="s">
        <v>150</v>
      </c>
      <c r="G485" s="225"/>
      <c r="H485" s="229">
        <v>4</v>
      </c>
      <c r="I485" s="230"/>
      <c r="J485" s="225"/>
      <c r="K485" s="225"/>
      <c r="L485" s="231"/>
      <c r="M485" s="232"/>
      <c r="N485" s="233"/>
      <c r="O485" s="233"/>
      <c r="P485" s="233"/>
      <c r="Q485" s="233"/>
      <c r="R485" s="233"/>
      <c r="S485" s="233"/>
      <c r="T485" s="234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T485" s="235" t="s">
        <v>154</v>
      </c>
      <c r="AU485" s="235" t="s">
        <v>84</v>
      </c>
      <c r="AV485" s="12" t="s">
        <v>86</v>
      </c>
      <c r="AW485" s="12" t="s">
        <v>33</v>
      </c>
      <c r="AX485" s="12" t="s">
        <v>76</v>
      </c>
      <c r="AY485" s="235" t="s">
        <v>145</v>
      </c>
    </row>
    <row r="486" s="13" customFormat="1">
      <c r="A486" s="13"/>
      <c r="B486" s="236"/>
      <c r="C486" s="237"/>
      <c r="D486" s="226" t="s">
        <v>154</v>
      </c>
      <c r="E486" s="238" t="s">
        <v>1</v>
      </c>
      <c r="F486" s="239" t="s">
        <v>156</v>
      </c>
      <c r="G486" s="237"/>
      <c r="H486" s="240">
        <v>4</v>
      </c>
      <c r="I486" s="241"/>
      <c r="J486" s="237"/>
      <c r="K486" s="237"/>
      <c r="L486" s="242"/>
      <c r="M486" s="243"/>
      <c r="N486" s="244"/>
      <c r="O486" s="244"/>
      <c r="P486" s="244"/>
      <c r="Q486" s="244"/>
      <c r="R486" s="244"/>
      <c r="S486" s="244"/>
      <c r="T486" s="24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6" t="s">
        <v>154</v>
      </c>
      <c r="AU486" s="246" t="s">
        <v>84</v>
      </c>
      <c r="AV486" s="13" t="s">
        <v>150</v>
      </c>
      <c r="AW486" s="13" t="s">
        <v>33</v>
      </c>
      <c r="AX486" s="13" t="s">
        <v>84</v>
      </c>
      <c r="AY486" s="246" t="s">
        <v>145</v>
      </c>
    </row>
    <row r="487" s="2" customFormat="1" ht="16.5" customHeight="1">
      <c r="A487" s="37"/>
      <c r="B487" s="38"/>
      <c r="C487" s="210" t="s">
        <v>890</v>
      </c>
      <c r="D487" s="210" t="s">
        <v>146</v>
      </c>
      <c r="E487" s="211" t="s">
        <v>891</v>
      </c>
      <c r="F487" s="212" t="s">
        <v>892</v>
      </c>
      <c r="G487" s="213" t="s">
        <v>182</v>
      </c>
      <c r="H487" s="214">
        <v>8.1300000000000008</v>
      </c>
      <c r="I487" s="215"/>
      <c r="J487" s="216">
        <f>ROUND(I487*H487,2)</f>
        <v>0</v>
      </c>
      <c r="K487" s="217"/>
      <c r="L487" s="43"/>
      <c r="M487" s="218" t="s">
        <v>1</v>
      </c>
      <c r="N487" s="219" t="s">
        <v>41</v>
      </c>
      <c r="O487" s="90"/>
      <c r="P487" s="220">
        <f>O487*H487</f>
        <v>0</v>
      </c>
      <c r="Q487" s="220">
        <v>0.0014245</v>
      </c>
      <c r="R487" s="220">
        <f>Q487*H487</f>
        <v>0.011581185000000001</v>
      </c>
      <c r="S487" s="220">
        <v>0</v>
      </c>
      <c r="T487" s="221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222" t="s">
        <v>183</v>
      </c>
      <c r="AT487" s="222" t="s">
        <v>146</v>
      </c>
      <c r="AU487" s="222" t="s">
        <v>84</v>
      </c>
      <c r="AY487" s="16" t="s">
        <v>145</v>
      </c>
      <c r="BE487" s="223">
        <f>IF(N487="základní",J487,0)</f>
        <v>0</v>
      </c>
      <c r="BF487" s="223">
        <f>IF(N487="snížená",J487,0)</f>
        <v>0</v>
      </c>
      <c r="BG487" s="223">
        <f>IF(N487="zákl. přenesená",J487,0)</f>
        <v>0</v>
      </c>
      <c r="BH487" s="223">
        <f>IF(N487="sníž. přenesená",J487,0)</f>
        <v>0</v>
      </c>
      <c r="BI487" s="223">
        <f>IF(N487="nulová",J487,0)</f>
        <v>0</v>
      </c>
      <c r="BJ487" s="16" t="s">
        <v>84</v>
      </c>
      <c r="BK487" s="223">
        <f>ROUND(I487*H487,2)</f>
        <v>0</v>
      </c>
      <c r="BL487" s="16" t="s">
        <v>183</v>
      </c>
      <c r="BM487" s="222" t="s">
        <v>893</v>
      </c>
    </row>
    <row r="488" s="14" customFormat="1">
      <c r="A488" s="14"/>
      <c r="B488" s="258"/>
      <c r="C488" s="259"/>
      <c r="D488" s="226" t="s">
        <v>154</v>
      </c>
      <c r="E488" s="260" t="s">
        <v>1</v>
      </c>
      <c r="F488" s="261" t="s">
        <v>779</v>
      </c>
      <c r="G488" s="259"/>
      <c r="H488" s="260" t="s">
        <v>1</v>
      </c>
      <c r="I488" s="262"/>
      <c r="J488" s="259"/>
      <c r="K488" s="259"/>
      <c r="L488" s="263"/>
      <c r="M488" s="264"/>
      <c r="N488" s="265"/>
      <c r="O488" s="265"/>
      <c r="P488" s="265"/>
      <c r="Q488" s="265"/>
      <c r="R488" s="265"/>
      <c r="S488" s="265"/>
      <c r="T488" s="26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7" t="s">
        <v>154</v>
      </c>
      <c r="AU488" s="267" t="s">
        <v>84</v>
      </c>
      <c r="AV488" s="14" t="s">
        <v>84</v>
      </c>
      <c r="AW488" s="14" t="s">
        <v>33</v>
      </c>
      <c r="AX488" s="14" t="s">
        <v>76</v>
      </c>
      <c r="AY488" s="267" t="s">
        <v>145</v>
      </c>
    </row>
    <row r="489" s="12" customFormat="1">
      <c r="A489" s="12"/>
      <c r="B489" s="224"/>
      <c r="C489" s="225"/>
      <c r="D489" s="226" t="s">
        <v>154</v>
      </c>
      <c r="E489" s="227" t="s">
        <v>1</v>
      </c>
      <c r="F489" s="228" t="s">
        <v>894</v>
      </c>
      <c r="G489" s="225"/>
      <c r="H489" s="229">
        <v>8.1300000000000008</v>
      </c>
      <c r="I489" s="230"/>
      <c r="J489" s="225"/>
      <c r="K489" s="225"/>
      <c r="L489" s="231"/>
      <c r="M489" s="232"/>
      <c r="N489" s="233"/>
      <c r="O489" s="233"/>
      <c r="P489" s="233"/>
      <c r="Q489" s="233"/>
      <c r="R489" s="233"/>
      <c r="S489" s="233"/>
      <c r="T489" s="234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T489" s="235" t="s">
        <v>154</v>
      </c>
      <c r="AU489" s="235" t="s">
        <v>84</v>
      </c>
      <c r="AV489" s="12" t="s">
        <v>86</v>
      </c>
      <c r="AW489" s="12" t="s">
        <v>33</v>
      </c>
      <c r="AX489" s="12" t="s">
        <v>76</v>
      </c>
      <c r="AY489" s="235" t="s">
        <v>145</v>
      </c>
    </row>
    <row r="490" s="13" customFormat="1">
      <c r="A490" s="13"/>
      <c r="B490" s="236"/>
      <c r="C490" s="237"/>
      <c r="D490" s="226" t="s">
        <v>154</v>
      </c>
      <c r="E490" s="238" t="s">
        <v>1</v>
      </c>
      <c r="F490" s="239" t="s">
        <v>156</v>
      </c>
      <c r="G490" s="237"/>
      <c r="H490" s="240">
        <v>8.1300000000000008</v>
      </c>
      <c r="I490" s="241"/>
      <c r="J490" s="237"/>
      <c r="K490" s="237"/>
      <c r="L490" s="242"/>
      <c r="M490" s="243"/>
      <c r="N490" s="244"/>
      <c r="O490" s="244"/>
      <c r="P490" s="244"/>
      <c r="Q490" s="244"/>
      <c r="R490" s="244"/>
      <c r="S490" s="244"/>
      <c r="T490" s="24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6" t="s">
        <v>154</v>
      </c>
      <c r="AU490" s="246" t="s">
        <v>84</v>
      </c>
      <c r="AV490" s="13" t="s">
        <v>150</v>
      </c>
      <c r="AW490" s="13" t="s">
        <v>33</v>
      </c>
      <c r="AX490" s="13" t="s">
        <v>84</v>
      </c>
      <c r="AY490" s="246" t="s">
        <v>145</v>
      </c>
    </row>
    <row r="491" s="2" customFormat="1" ht="24.15" customHeight="1">
      <c r="A491" s="37"/>
      <c r="B491" s="38"/>
      <c r="C491" s="210" t="s">
        <v>530</v>
      </c>
      <c r="D491" s="210" t="s">
        <v>146</v>
      </c>
      <c r="E491" s="211" t="s">
        <v>895</v>
      </c>
      <c r="F491" s="212" t="s">
        <v>896</v>
      </c>
      <c r="G491" s="213" t="s">
        <v>678</v>
      </c>
      <c r="H491" s="268"/>
      <c r="I491" s="215"/>
      <c r="J491" s="216">
        <f>ROUND(I491*H491,2)</f>
        <v>0</v>
      </c>
      <c r="K491" s="217"/>
      <c r="L491" s="43"/>
      <c r="M491" s="218" t="s">
        <v>1</v>
      </c>
      <c r="N491" s="219" t="s">
        <v>41</v>
      </c>
      <c r="O491" s="90"/>
      <c r="P491" s="220">
        <f>O491*H491</f>
        <v>0</v>
      </c>
      <c r="Q491" s="220">
        <v>0</v>
      </c>
      <c r="R491" s="220">
        <f>Q491*H491</f>
        <v>0</v>
      </c>
      <c r="S491" s="220">
        <v>0</v>
      </c>
      <c r="T491" s="221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222" t="s">
        <v>183</v>
      </c>
      <c r="AT491" s="222" t="s">
        <v>146</v>
      </c>
      <c r="AU491" s="222" t="s">
        <v>84</v>
      </c>
      <c r="AY491" s="16" t="s">
        <v>145</v>
      </c>
      <c r="BE491" s="223">
        <f>IF(N491="základní",J491,0)</f>
        <v>0</v>
      </c>
      <c r="BF491" s="223">
        <f>IF(N491="snížená",J491,0)</f>
        <v>0</v>
      </c>
      <c r="BG491" s="223">
        <f>IF(N491="zákl. přenesená",J491,0)</f>
        <v>0</v>
      </c>
      <c r="BH491" s="223">
        <f>IF(N491="sníž. přenesená",J491,0)</f>
        <v>0</v>
      </c>
      <c r="BI491" s="223">
        <f>IF(N491="nulová",J491,0)</f>
        <v>0</v>
      </c>
      <c r="BJ491" s="16" t="s">
        <v>84</v>
      </c>
      <c r="BK491" s="223">
        <f>ROUND(I491*H491,2)</f>
        <v>0</v>
      </c>
      <c r="BL491" s="16" t="s">
        <v>183</v>
      </c>
      <c r="BM491" s="222" t="s">
        <v>897</v>
      </c>
    </row>
    <row r="492" s="11" customFormat="1" ht="25.92" customHeight="1">
      <c r="A492" s="11"/>
      <c r="B492" s="196"/>
      <c r="C492" s="197"/>
      <c r="D492" s="198" t="s">
        <v>75</v>
      </c>
      <c r="E492" s="199" t="s">
        <v>898</v>
      </c>
      <c r="F492" s="199" t="s">
        <v>899</v>
      </c>
      <c r="G492" s="197"/>
      <c r="H492" s="197"/>
      <c r="I492" s="200"/>
      <c r="J492" s="201">
        <f>BK492</f>
        <v>0</v>
      </c>
      <c r="K492" s="197"/>
      <c r="L492" s="202"/>
      <c r="M492" s="203"/>
      <c r="N492" s="204"/>
      <c r="O492" s="204"/>
      <c r="P492" s="205">
        <f>SUM(P493:P495)</f>
        <v>0</v>
      </c>
      <c r="Q492" s="204"/>
      <c r="R492" s="205">
        <f>SUM(R493:R495)</f>
        <v>0</v>
      </c>
      <c r="S492" s="204"/>
      <c r="T492" s="206">
        <f>SUM(T493:T495)</f>
        <v>0</v>
      </c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R492" s="207" t="s">
        <v>86</v>
      </c>
      <c r="AT492" s="208" t="s">
        <v>75</v>
      </c>
      <c r="AU492" s="208" t="s">
        <v>76</v>
      </c>
      <c r="AY492" s="207" t="s">
        <v>145</v>
      </c>
      <c r="BK492" s="209">
        <f>SUM(BK493:BK495)</f>
        <v>0</v>
      </c>
    </row>
    <row r="493" s="2" customFormat="1" ht="16.5" customHeight="1">
      <c r="A493" s="37"/>
      <c r="B493" s="38"/>
      <c r="C493" s="210" t="s">
        <v>900</v>
      </c>
      <c r="D493" s="210" t="s">
        <v>146</v>
      </c>
      <c r="E493" s="211" t="s">
        <v>901</v>
      </c>
      <c r="F493" s="212" t="s">
        <v>902</v>
      </c>
      <c r="G493" s="213" t="s">
        <v>182</v>
      </c>
      <c r="H493" s="214">
        <v>34.5</v>
      </c>
      <c r="I493" s="215"/>
      <c r="J493" s="216">
        <f>ROUND(I493*H493,2)</f>
        <v>0</v>
      </c>
      <c r="K493" s="217"/>
      <c r="L493" s="43"/>
      <c r="M493" s="218" t="s">
        <v>1</v>
      </c>
      <c r="N493" s="219" t="s">
        <v>41</v>
      </c>
      <c r="O493" s="90"/>
      <c r="P493" s="220">
        <f>O493*H493</f>
        <v>0</v>
      </c>
      <c r="Q493" s="220">
        <v>0</v>
      </c>
      <c r="R493" s="220">
        <f>Q493*H493</f>
        <v>0</v>
      </c>
      <c r="S493" s="220">
        <v>0</v>
      </c>
      <c r="T493" s="221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222" t="s">
        <v>183</v>
      </c>
      <c r="AT493" s="222" t="s">
        <v>146</v>
      </c>
      <c r="AU493" s="222" t="s">
        <v>84</v>
      </c>
      <c r="AY493" s="16" t="s">
        <v>145</v>
      </c>
      <c r="BE493" s="223">
        <f>IF(N493="základní",J493,0)</f>
        <v>0</v>
      </c>
      <c r="BF493" s="223">
        <f>IF(N493="snížená",J493,0)</f>
        <v>0</v>
      </c>
      <c r="BG493" s="223">
        <f>IF(N493="zákl. přenesená",J493,0)</f>
        <v>0</v>
      </c>
      <c r="BH493" s="223">
        <f>IF(N493="sníž. přenesená",J493,0)</f>
        <v>0</v>
      </c>
      <c r="BI493" s="223">
        <f>IF(N493="nulová",J493,0)</f>
        <v>0</v>
      </c>
      <c r="BJ493" s="16" t="s">
        <v>84</v>
      </c>
      <c r="BK493" s="223">
        <f>ROUND(I493*H493,2)</f>
        <v>0</v>
      </c>
      <c r="BL493" s="16" t="s">
        <v>183</v>
      </c>
      <c r="BM493" s="222" t="s">
        <v>903</v>
      </c>
    </row>
    <row r="494" s="12" customFormat="1">
      <c r="A494" s="12"/>
      <c r="B494" s="224"/>
      <c r="C494" s="225"/>
      <c r="D494" s="226" t="s">
        <v>154</v>
      </c>
      <c r="E494" s="227" t="s">
        <v>1</v>
      </c>
      <c r="F494" s="228" t="s">
        <v>904</v>
      </c>
      <c r="G494" s="225"/>
      <c r="H494" s="229">
        <v>34.5</v>
      </c>
      <c r="I494" s="230"/>
      <c r="J494" s="225"/>
      <c r="K494" s="225"/>
      <c r="L494" s="231"/>
      <c r="M494" s="232"/>
      <c r="N494" s="233"/>
      <c r="O494" s="233"/>
      <c r="P494" s="233"/>
      <c r="Q494" s="233"/>
      <c r="R494" s="233"/>
      <c r="S494" s="233"/>
      <c r="T494" s="234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T494" s="235" t="s">
        <v>154</v>
      </c>
      <c r="AU494" s="235" t="s">
        <v>84</v>
      </c>
      <c r="AV494" s="12" t="s">
        <v>86</v>
      </c>
      <c r="AW494" s="12" t="s">
        <v>33</v>
      </c>
      <c r="AX494" s="12" t="s">
        <v>76</v>
      </c>
      <c r="AY494" s="235" t="s">
        <v>145</v>
      </c>
    </row>
    <row r="495" s="13" customFormat="1">
      <c r="A495" s="13"/>
      <c r="B495" s="236"/>
      <c r="C495" s="237"/>
      <c r="D495" s="226" t="s">
        <v>154</v>
      </c>
      <c r="E495" s="238" t="s">
        <v>1</v>
      </c>
      <c r="F495" s="239" t="s">
        <v>156</v>
      </c>
      <c r="G495" s="237"/>
      <c r="H495" s="240">
        <v>34.5</v>
      </c>
      <c r="I495" s="241"/>
      <c r="J495" s="237"/>
      <c r="K495" s="237"/>
      <c r="L495" s="242"/>
      <c r="M495" s="243"/>
      <c r="N495" s="244"/>
      <c r="O495" s="244"/>
      <c r="P495" s="244"/>
      <c r="Q495" s="244"/>
      <c r="R495" s="244"/>
      <c r="S495" s="244"/>
      <c r="T495" s="245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6" t="s">
        <v>154</v>
      </c>
      <c r="AU495" s="246" t="s">
        <v>84</v>
      </c>
      <c r="AV495" s="13" t="s">
        <v>150</v>
      </c>
      <c r="AW495" s="13" t="s">
        <v>33</v>
      </c>
      <c r="AX495" s="13" t="s">
        <v>84</v>
      </c>
      <c r="AY495" s="246" t="s">
        <v>145</v>
      </c>
    </row>
    <row r="496" s="11" customFormat="1" ht="25.92" customHeight="1">
      <c r="A496" s="11"/>
      <c r="B496" s="196"/>
      <c r="C496" s="197"/>
      <c r="D496" s="198" t="s">
        <v>75</v>
      </c>
      <c r="E496" s="199" t="s">
        <v>905</v>
      </c>
      <c r="F496" s="199" t="s">
        <v>906</v>
      </c>
      <c r="G496" s="197"/>
      <c r="H496" s="197"/>
      <c r="I496" s="200"/>
      <c r="J496" s="201">
        <f>BK496</f>
        <v>0</v>
      </c>
      <c r="K496" s="197"/>
      <c r="L496" s="202"/>
      <c r="M496" s="203"/>
      <c r="N496" s="204"/>
      <c r="O496" s="204"/>
      <c r="P496" s="205">
        <f>SUM(P497:P518)</f>
        <v>0</v>
      </c>
      <c r="Q496" s="204"/>
      <c r="R496" s="205">
        <f>SUM(R497:R518)</f>
        <v>2.0837284199999999</v>
      </c>
      <c r="S496" s="204"/>
      <c r="T496" s="206">
        <f>SUM(T497:T518)</f>
        <v>0</v>
      </c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R496" s="207" t="s">
        <v>86</v>
      </c>
      <c r="AT496" s="208" t="s">
        <v>75</v>
      </c>
      <c r="AU496" s="208" t="s">
        <v>76</v>
      </c>
      <c r="AY496" s="207" t="s">
        <v>145</v>
      </c>
      <c r="BK496" s="209">
        <f>SUM(BK497:BK518)</f>
        <v>0</v>
      </c>
    </row>
    <row r="497" s="2" customFormat="1" ht="24.15" customHeight="1">
      <c r="A497" s="37"/>
      <c r="B497" s="38"/>
      <c r="C497" s="210" t="s">
        <v>533</v>
      </c>
      <c r="D497" s="210" t="s">
        <v>146</v>
      </c>
      <c r="E497" s="211" t="s">
        <v>907</v>
      </c>
      <c r="F497" s="212" t="s">
        <v>908</v>
      </c>
      <c r="G497" s="213" t="s">
        <v>167</v>
      </c>
      <c r="H497" s="214">
        <v>51.810000000000002</v>
      </c>
      <c r="I497" s="215"/>
      <c r="J497" s="216">
        <f>ROUND(I497*H497,2)</f>
        <v>0</v>
      </c>
      <c r="K497" s="217"/>
      <c r="L497" s="43"/>
      <c r="M497" s="218" t="s">
        <v>1</v>
      </c>
      <c r="N497" s="219" t="s">
        <v>41</v>
      </c>
      <c r="O497" s="90"/>
      <c r="P497" s="220">
        <f>O497*H497</f>
        <v>0</v>
      </c>
      <c r="Q497" s="220">
        <v>0.0075820000000000002</v>
      </c>
      <c r="R497" s="220">
        <f>Q497*H497</f>
        <v>0.39282342000000003</v>
      </c>
      <c r="S497" s="220">
        <v>0</v>
      </c>
      <c r="T497" s="221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222" t="s">
        <v>183</v>
      </c>
      <c r="AT497" s="222" t="s">
        <v>146</v>
      </c>
      <c r="AU497" s="222" t="s">
        <v>84</v>
      </c>
      <c r="AY497" s="16" t="s">
        <v>145</v>
      </c>
      <c r="BE497" s="223">
        <f>IF(N497="základní",J497,0)</f>
        <v>0</v>
      </c>
      <c r="BF497" s="223">
        <f>IF(N497="snížená",J497,0)</f>
        <v>0</v>
      </c>
      <c r="BG497" s="223">
        <f>IF(N497="zákl. přenesená",J497,0)</f>
        <v>0</v>
      </c>
      <c r="BH497" s="223">
        <f>IF(N497="sníž. přenesená",J497,0)</f>
        <v>0</v>
      </c>
      <c r="BI497" s="223">
        <f>IF(N497="nulová",J497,0)</f>
        <v>0</v>
      </c>
      <c r="BJ497" s="16" t="s">
        <v>84</v>
      </c>
      <c r="BK497" s="223">
        <f>ROUND(I497*H497,2)</f>
        <v>0</v>
      </c>
      <c r="BL497" s="16" t="s">
        <v>183</v>
      </c>
      <c r="BM497" s="222" t="s">
        <v>909</v>
      </c>
    </row>
    <row r="498" s="14" customFormat="1">
      <c r="A498" s="14"/>
      <c r="B498" s="258"/>
      <c r="C498" s="259"/>
      <c r="D498" s="226" t="s">
        <v>154</v>
      </c>
      <c r="E498" s="260" t="s">
        <v>1</v>
      </c>
      <c r="F498" s="261" t="s">
        <v>211</v>
      </c>
      <c r="G498" s="259"/>
      <c r="H498" s="260" t="s">
        <v>1</v>
      </c>
      <c r="I498" s="262"/>
      <c r="J498" s="259"/>
      <c r="K498" s="259"/>
      <c r="L498" s="263"/>
      <c r="M498" s="264"/>
      <c r="N498" s="265"/>
      <c r="O498" s="265"/>
      <c r="P498" s="265"/>
      <c r="Q498" s="265"/>
      <c r="R498" s="265"/>
      <c r="S498" s="265"/>
      <c r="T498" s="26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7" t="s">
        <v>154</v>
      </c>
      <c r="AU498" s="267" t="s">
        <v>84</v>
      </c>
      <c r="AV498" s="14" t="s">
        <v>84</v>
      </c>
      <c r="AW498" s="14" t="s">
        <v>33</v>
      </c>
      <c r="AX498" s="14" t="s">
        <v>76</v>
      </c>
      <c r="AY498" s="267" t="s">
        <v>145</v>
      </c>
    </row>
    <row r="499" s="12" customFormat="1">
      <c r="A499" s="12"/>
      <c r="B499" s="224"/>
      <c r="C499" s="225"/>
      <c r="D499" s="226" t="s">
        <v>154</v>
      </c>
      <c r="E499" s="227" t="s">
        <v>1</v>
      </c>
      <c r="F499" s="228" t="s">
        <v>212</v>
      </c>
      <c r="G499" s="225"/>
      <c r="H499" s="229">
        <v>51.810000000000002</v>
      </c>
      <c r="I499" s="230"/>
      <c r="J499" s="225"/>
      <c r="K499" s="225"/>
      <c r="L499" s="231"/>
      <c r="M499" s="232"/>
      <c r="N499" s="233"/>
      <c r="O499" s="233"/>
      <c r="P499" s="233"/>
      <c r="Q499" s="233"/>
      <c r="R499" s="233"/>
      <c r="S499" s="233"/>
      <c r="T499" s="234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T499" s="235" t="s">
        <v>154</v>
      </c>
      <c r="AU499" s="235" t="s">
        <v>84</v>
      </c>
      <c r="AV499" s="12" t="s">
        <v>86</v>
      </c>
      <c r="AW499" s="12" t="s">
        <v>33</v>
      </c>
      <c r="AX499" s="12" t="s">
        <v>76</v>
      </c>
      <c r="AY499" s="235" t="s">
        <v>145</v>
      </c>
    </row>
    <row r="500" s="13" customFormat="1">
      <c r="A500" s="13"/>
      <c r="B500" s="236"/>
      <c r="C500" s="237"/>
      <c r="D500" s="226" t="s">
        <v>154</v>
      </c>
      <c r="E500" s="238" t="s">
        <v>1</v>
      </c>
      <c r="F500" s="239" t="s">
        <v>156</v>
      </c>
      <c r="G500" s="237"/>
      <c r="H500" s="240">
        <v>51.810000000000002</v>
      </c>
      <c r="I500" s="241"/>
      <c r="J500" s="237"/>
      <c r="K500" s="237"/>
      <c r="L500" s="242"/>
      <c r="M500" s="243"/>
      <c r="N500" s="244"/>
      <c r="O500" s="244"/>
      <c r="P500" s="244"/>
      <c r="Q500" s="244"/>
      <c r="R500" s="244"/>
      <c r="S500" s="244"/>
      <c r="T500" s="24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6" t="s">
        <v>154</v>
      </c>
      <c r="AU500" s="246" t="s">
        <v>84</v>
      </c>
      <c r="AV500" s="13" t="s">
        <v>150</v>
      </c>
      <c r="AW500" s="13" t="s">
        <v>33</v>
      </c>
      <c r="AX500" s="13" t="s">
        <v>84</v>
      </c>
      <c r="AY500" s="246" t="s">
        <v>145</v>
      </c>
    </row>
    <row r="501" s="2" customFormat="1" ht="24.15" customHeight="1">
      <c r="A501" s="37"/>
      <c r="B501" s="38"/>
      <c r="C501" s="210" t="s">
        <v>910</v>
      </c>
      <c r="D501" s="210" t="s">
        <v>146</v>
      </c>
      <c r="E501" s="211" t="s">
        <v>911</v>
      </c>
      <c r="F501" s="212" t="s">
        <v>912</v>
      </c>
      <c r="G501" s="213" t="s">
        <v>167</v>
      </c>
      <c r="H501" s="214">
        <v>66.310000000000002</v>
      </c>
      <c r="I501" s="215"/>
      <c r="J501" s="216">
        <f>ROUND(I501*H501,2)</f>
        <v>0</v>
      </c>
      <c r="K501" s="217"/>
      <c r="L501" s="43"/>
      <c r="M501" s="218" t="s">
        <v>1</v>
      </c>
      <c r="N501" s="219" t="s">
        <v>41</v>
      </c>
      <c r="O501" s="90"/>
      <c r="P501" s="220">
        <f>O501*H501</f>
        <v>0</v>
      </c>
      <c r="Q501" s="220">
        <v>0.025499999999999998</v>
      </c>
      <c r="R501" s="220">
        <f>Q501*H501</f>
        <v>1.6909049999999999</v>
      </c>
      <c r="S501" s="220">
        <v>0</v>
      </c>
      <c r="T501" s="221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222" t="s">
        <v>183</v>
      </c>
      <c r="AT501" s="222" t="s">
        <v>146</v>
      </c>
      <c r="AU501" s="222" t="s">
        <v>84</v>
      </c>
      <c r="AY501" s="16" t="s">
        <v>145</v>
      </c>
      <c r="BE501" s="223">
        <f>IF(N501="základní",J501,0)</f>
        <v>0</v>
      </c>
      <c r="BF501" s="223">
        <f>IF(N501="snížená",J501,0)</f>
        <v>0</v>
      </c>
      <c r="BG501" s="223">
        <f>IF(N501="zákl. přenesená",J501,0)</f>
        <v>0</v>
      </c>
      <c r="BH501" s="223">
        <f>IF(N501="sníž. přenesená",J501,0)</f>
        <v>0</v>
      </c>
      <c r="BI501" s="223">
        <f>IF(N501="nulová",J501,0)</f>
        <v>0</v>
      </c>
      <c r="BJ501" s="16" t="s">
        <v>84</v>
      </c>
      <c r="BK501" s="223">
        <f>ROUND(I501*H501,2)</f>
        <v>0</v>
      </c>
      <c r="BL501" s="16" t="s">
        <v>183</v>
      </c>
      <c r="BM501" s="222" t="s">
        <v>913</v>
      </c>
    </row>
    <row r="502" s="14" customFormat="1">
      <c r="A502" s="14"/>
      <c r="B502" s="258"/>
      <c r="C502" s="259"/>
      <c r="D502" s="226" t="s">
        <v>154</v>
      </c>
      <c r="E502" s="260" t="s">
        <v>1</v>
      </c>
      <c r="F502" s="261" t="s">
        <v>274</v>
      </c>
      <c r="G502" s="259"/>
      <c r="H502" s="260" t="s">
        <v>1</v>
      </c>
      <c r="I502" s="262"/>
      <c r="J502" s="259"/>
      <c r="K502" s="259"/>
      <c r="L502" s="263"/>
      <c r="M502" s="264"/>
      <c r="N502" s="265"/>
      <c r="O502" s="265"/>
      <c r="P502" s="265"/>
      <c r="Q502" s="265"/>
      <c r="R502" s="265"/>
      <c r="S502" s="265"/>
      <c r="T502" s="26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7" t="s">
        <v>154</v>
      </c>
      <c r="AU502" s="267" t="s">
        <v>84</v>
      </c>
      <c r="AV502" s="14" t="s">
        <v>84</v>
      </c>
      <c r="AW502" s="14" t="s">
        <v>33</v>
      </c>
      <c r="AX502" s="14" t="s">
        <v>76</v>
      </c>
      <c r="AY502" s="267" t="s">
        <v>145</v>
      </c>
    </row>
    <row r="503" s="12" customFormat="1">
      <c r="A503" s="12"/>
      <c r="B503" s="224"/>
      <c r="C503" s="225"/>
      <c r="D503" s="226" t="s">
        <v>154</v>
      </c>
      <c r="E503" s="227" t="s">
        <v>1</v>
      </c>
      <c r="F503" s="228" t="s">
        <v>784</v>
      </c>
      <c r="G503" s="225"/>
      <c r="H503" s="229">
        <v>66.310000000000002</v>
      </c>
      <c r="I503" s="230"/>
      <c r="J503" s="225"/>
      <c r="K503" s="225"/>
      <c r="L503" s="231"/>
      <c r="M503" s="232"/>
      <c r="N503" s="233"/>
      <c r="O503" s="233"/>
      <c r="P503" s="233"/>
      <c r="Q503" s="233"/>
      <c r="R503" s="233"/>
      <c r="S503" s="233"/>
      <c r="T503" s="234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T503" s="235" t="s">
        <v>154</v>
      </c>
      <c r="AU503" s="235" t="s">
        <v>84</v>
      </c>
      <c r="AV503" s="12" t="s">
        <v>86</v>
      </c>
      <c r="AW503" s="12" t="s">
        <v>33</v>
      </c>
      <c r="AX503" s="12" t="s">
        <v>76</v>
      </c>
      <c r="AY503" s="235" t="s">
        <v>145</v>
      </c>
    </row>
    <row r="504" s="13" customFormat="1">
      <c r="A504" s="13"/>
      <c r="B504" s="236"/>
      <c r="C504" s="237"/>
      <c r="D504" s="226" t="s">
        <v>154</v>
      </c>
      <c r="E504" s="238" t="s">
        <v>1</v>
      </c>
      <c r="F504" s="239" t="s">
        <v>156</v>
      </c>
      <c r="G504" s="237"/>
      <c r="H504" s="240">
        <v>66.310000000000002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6" t="s">
        <v>154</v>
      </c>
      <c r="AU504" s="246" t="s">
        <v>84</v>
      </c>
      <c r="AV504" s="13" t="s">
        <v>150</v>
      </c>
      <c r="AW504" s="13" t="s">
        <v>33</v>
      </c>
      <c r="AX504" s="13" t="s">
        <v>84</v>
      </c>
      <c r="AY504" s="246" t="s">
        <v>145</v>
      </c>
    </row>
    <row r="505" s="2" customFormat="1" ht="16.5" customHeight="1">
      <c r="A505" s="37"/>
      <c r="B505" s="38"/>
      <c r="C505" s="210" t="s">
        <v>537</v>
      </c>
      <c r="D505" s="210" t="s">
        <v>146</v>
      </c>
      <c r="E505" s="211" t="s">
        <v>914</v>
      </c>
      <c r="F505" s="212" t="s">
        <v>915</v>
      </c>
      <c r="G505" s="213" t="s">
        <v>182</v>
      </c>
      <c r="H505" s="214">
        <v>63.899999999999999</v>
      </c>
      <c r="I505" s="215"/>
      <c r="J505" s="216">
        <f>ROUND(I505*H505,2)</f>
        <v>0</v>
      </c>
      <c r="K505" s="217"/>
      <c r="L505" s="43"/>
      <c r="M505" s="218" t="s">
        <v>1</v>
      </c>
      <c r="N505" s="219" t="s">
        <v>41</v>
      </c>
      <c r="O505" s="90"/>
      <c r="P505" s="220">
        <f>O505*H505</f>
        <v>0</v>
      </c>
      <c r="Q505" s="220">
        <v>0</v>
      </c>
      <c r="R505" s="220">
        <f>Q505*H505</f>
        <v>0</v>
      </c>
      <c r="S505" s="220">
        <v>0</v>
      </c>
      <c r="T505" s="221">
        <f>S505*H505</f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222" t="s">
        <v>183</v>
      </c>
      <c r="AT505" s="222" t="s">
        <v>146</v>
      </c>
      <c r="AU505" s="222" t="s">
        <v>84</v>
      </c>
      <c r="AY505" s="16" t="s">
        <v>145</v>
      </c>
      <c r="BE505" s="223">
        <f>IF(N505="základní",J505,0)</f>
        <v>0</v>
      </c>
      <c r="BF505" s="223">
        <f>IF(N505="snížená",J505,0)</f>
        <v>0</v>
      </c>
      <c r="BG505" s="223">
        <f>IF(N505="zákl. přenesená",J505,0)</f>
        <v>0</v>
      </c>
      <c r="BH505" s="223">
        <f>IF(N505="sníž. přenesená",J505,0)</f>
        <v>0</v>
      </c>
      <c r="BI505" s="223">
        <f>IF(N505="nulová",J505,0)</f>
        <v>0</v>
      </c>
      <c r="BJ505" s="16" t="s">
        <v>84</v>
      </c>
      <c r="BK505" s="223">
        <f>ROUND(I505*H505,2)</f>
        <v>0</v>
      </c>
      <c r="BL505" s="16" t="s">
        <v>183</v>
      </c>
      <c r="BM505" s="222" t="s">
        <v>916</v>
      </c>
    </row>
    <row r="506" s="12" customFormat="1">
      <c r="A506" s="12"/>
      <c r="B506" s="224"/>
      <c r="C506" s="225"/>
      <c r="D506" s="226" t="s">
        <v>154</v>
      </c>
      <c r="E506" s="227" t="s">
        <v>1</v>
      </c>
      <c r="F506" s="228" t="s">
        <v>917</v>
      </c>
      <c r="G506" s="225"/>
      <c r="H506" s="229">
        <v>63.899999999999999</v>
      </c>
      <c r="I506" s="230"/>
      <c r="J506" s="225"/>
      <c r="K506" s="225"/>
      <c r="L506" s="231"/>
      <c r="M506" s="232"/>
      <c r="N506" s="233"/>
      <c r="O506" s="233"/>
      <c r="P506" s="233"/>
      <c r="Q506" s="233"/>
      <c r="R506" s="233"/>
      <c r="S506" s="233"/>
      <c r="T506" s="234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T506" s="235" t="s">
        <v>154</v>
      </c>
      <c r="AU506" s="235" t="s">
        <v>84</v>
      </c>
      <c r="AV506" s="12" t="s">
        <v>86</v>
      </c>
      <c r="AW506" s="12" t="s">
        <v>33</v>
      </c>
      <c r="AX506" s="12" t="s">
        <v>76</v>
      </c>
      <c r="AY506" s="235" t="s">
        <v>145</v>
      </c>
    </row>
    <row r="507" s="13" customFormat="1">
      <c r="A507" s="13"/>
      <c r="B507" s="236"/>
      <c r="C507" s="237"/>
      <c r="D507" s="226" t="s">
        <v>154</v>
      </c>
      <c r="E507" s="238" t="s">
        <v>1</v>
      </c>
      <c r="F507" s="239" t="s">
        <v>156</v>
      </c>
      <c r="G507" s="237"/>
      <c r="H507" s="240">
        <v>63.899999999999999</v>
      </c>
      <c r="I507" s="241"/>
      <c r="J507" s="237"/>
      <c r="K507" s="237"/>
      <c r="L507" s="242"/>
      <c r="M507" s="243"/>
      <c r="N507" s="244"/>
      <c r="O507" s="244"/>
      <c r="P507" s="244"/>
      <c r="Q507" s="244"/>
      <c r="R507" s="244"/>
      <c r="S507" s="244"/>
      <c r="T507" s="24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6" t="s">
        <v>154</v>
      </c>
      <c r="AU507" s="246" t="s">
        <v>84</v>
      </c>
      <c r="AV507" s="13" t="s">
        <v>150</v>
      </c>
      <c r="AW507" s="13" t="s">
        <v>33</v>
      </c>
      <c r="AX507" s="13" t="s">
        <v>84</v>
      </c>
      <c r="AY507" s="246" t="s">
        <v>145</v>
      </c>
    </row>
    <row r="508" s="2" customFormat="1" ht="16.5" customHeight="1">
      <c r="A508" s="37"/>
      <c r="B508" s="38"/>
      <c r="C508" s="210" t="s">
        <v>918</v>
      </c>
      <c r="D508" s="210" t="s">
        <v>146</v>
      </c>
      <c r="E508" s="211" t="s">
        <v>919</v>
      </c>
      <c r="F508" s="212" t="s">
        <v>920</v>
      </c>
      <c r="G508" s="213" t="s">
        <v>167</v>
      </c>
      <c r="H508" s="214">
        <v>118.12000000000001</v>
      </c>
      <c r="I508" s="215"/>
      <c r="J508" s="216">
        <f>ROUND(I508*H508,2)</f>
        <v>0</v>
      </c>
      <c r="K508" s="217"/>
      <c r="L508" s="43"/>
      <c r="M508" s="218" t="s">
        <v>1</v>
      </c>
      <c r="N508" s="219" t="s">
        <v>41</v>
      </c>
      <c r="O508" s="90"/>
      <c r="P508" s="220">
        <f>O508*H508</f>
        <v>0</v>
      </c>
      <c r="Q508" s="220">
        <v>0</v>
      </c>
      <c r="R508" s="220">
        <f>Q508*H508</f>
        <v>0</v>
      </c>
      <c r="S508" s="220">
        <v>0</v>
      </c>
      <c r="T508" s="221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222" t="s">
        <v>183</v>
      </c>
      <c r="AT508" s="222" t="s">
        <v>146</v>
      </c>
      <c r="AU508" s="222" t="s">
        <v>84</v>
      </c>
      <c r="AY508" s="16" t="s">
        <v>145</v>
      </c>
      <c r="BE508" s="223">
        <f>IF(N508="základní",J508,0)</f>
        <v>0</v>
      </c>
      <c r="BF508" s="223">
        <f>IF(N508="snížená",J508,0)</f>
        <v>0</v>
      </c>
      <c r="BG508" s="223">
        <f>IF(N508="zákl. přenesená",J508,0)</f>
        <v>0</v>
      </c>
      <c r="BH508" s="223">
        <f>IF(N508="sníž. přenesená",J508,0)</f>
        <v>0</v>
      </c>
      <c r="BI508" s="223">
        <f>IF(N508="nulová",J508,0)</f>
        <v>0</v>
      </c>
      <c r="BJ508" s="16" t="s">
        <v>84</v>
      </c>
      <c r="BK508" s="223">
        <f>ROUND(I508*H508,2)</f>
        <v>0</v>
      </c>
      <c r="BL508" s="16" t="s">
        <v>183</v>
      </c>
      <c r="BM508" s="222" t="s">
        <v>921</v>
      </c>
    </row>
    <row r="509" s="14" customFormat="1">
      <c r="A509" s="14"/>
      <c r="B509" s="258"/>
      <c r="C509" s="259"/>
      <c r="D509" s="226" t="s">
        <v>154</v>
      </c>
      <c r="E509" s="260" t="s">
        <v>1</v>
      </c>
      <c r="F509" s="261" t="s">
        <v>274</v>
      </c>
      <c r="G509" s="259"/>
      <c r="H509" s="260" t="s">
        <v>1</v>
      </c>
      <c r="I509" s="262"/>
      <c r="J509" s="259"/>
      <c r="K509" s="259"/>
      <c r="L509" s="263"/>
      <c r="M509" s="264"/>
      <c r="N509" s="265"/>
      <c r="O509" s="265"/>
      <c r="P509" s="265"/>
      <c r="Q509" s="265"/>
      <c r="R509" s="265"/>
      <c r="S509" s="265"/>
      <c r="T509" s="26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7" t="s">
        <v>154</v>
      </c>
      <c r="AU509" s="267" t="s">
        <v>84</v>
      </c>
      <c r="AV509" s="14" t="s">
        <v>84</v>
      </c>
      <c r="AW509" s="14" t="s">
        <v>33</v>
      </c>
      <c r="AX509" s="14" t="s">
        <v>76</v>
      </c>
      <c r="AY509" s="267" t="s">
        <v>145</v>
      </c>
    </row>
    <row r="510" s="12" customFormat="1">
      <c r="A510" s="12"/>
      <c r="B510" s="224"/>
      <c r="C510" s="225"/>
      <c r="D510" s="226" t="s">
        <v>154</v>
      </c>
      <c r="E510" s="227" t="s">
        <v>1</v>
      </c>
      <c r="F510" s="228" t="s">
        <v>784</v>
      </c>
      <c r="G510" s="225"/>
      <c r="H510" s="229">
        <v>66.310000000000002</v>
      </c>
      <c r="I510" s="230"/>
      <c r="J510" s="225"/>
      <c r="K510" s="225"/>
      <c r="L510" s="231"/>
      <c r="M510" s="232"/>
      <c r="N510" s="233"/>
      <c r="O510" s="233"/>
      <c r="P510" s="233"/>
      <c r="Q510" s="233"/>
      <c r="R510" s="233"/>
      <c r="S510" s="233"/>
      <c r="T510" s="234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T510" s="235" t="s">
        <v>154</v>
      </c>
      <c r="AU510" s="235" t="s">
        <v>84</v>
      </c>
      <c r="AV510" s="12" t="s">
        <v>86</v>
      </c>
      <c r="AW510" s="12" t="s">
        <v>33</v>
      </c>
      <c r="AX510" s="12" t="s">
        <v>76</v>
      </c>
      <c r="AY510" s="235" t="s">
        <v>145</v>
      </c>
    </row>
    <row r="511" s="14" customFormat="1">
      <c r="A511" s="14"/>
      <c r="B511" s="258"/>
      <c r="C511" s="259"/>
      <c r="D511" s="226" t="s">
        <v>154</v>
      </c>
      <c r="E511" s="260" t="s">
        <v>1</v>
      </c>
      <c r="F511" s="261" t="s">
        <v>211</v>
      </c>
      <c r="G511" s="259"/>
      <c r="H511" s="260" t="s">
        <v>1</v>
      </c>
      <c r="I511" s="262"/>
      <c r="J511" s="259"/>
      <c r="K511" s="259"/>
      <c r="L511" s="263"/>
      <c r="M511" s="264"/>
      <c r="N511" s="265"/>
      <c r="O511" s="265"/>
      <c r="P511" s="265"/>
      <c r="Q511" s="265"/>
      <c r="R511" s="265"/>
      <c r="S511" s="265"/>
      <c r="T511" s="26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7" t="s">
        <v>154</v>
      </c>
      <c r="AU511" s="267" t="s">
        <v>84</v>
      </c>
      <c r="AV511" s="14" t="s">
        <v>84</v>
      </c>
      <c r="AW511" s="14" t="s">
        <v>33</v>
      </c>
      <c r="AX511" s="14" t="s">
        <v>76</v>
      </c>
      <c r="AY511" s="267" t="s">
        <v>145</v>
      </c>
    </row>
    <row r="512" s="12" customFormat="1">
      <c r="A512" s="12"/>
      <c r="B512" s="224"/>
      <c r="C512" s="225"/>
      <c r="D512" s="226" t="s">
        <v>154</v>
      </c>
      <c r="E512" s="227" t="s">
        <v>1</v>
      </c>
      <c r="F512" s="228" t="s">
        <v>212</v>
      </c>
      <c r="G512" s="225"/>
      <c r="H512" s="229">
        <v>51.810000000000002</v>
      </c>
      <c r="I512" s="230"/>
      <c r="J512" s="225"/>
      <c r="K512" s="225"/>
      <c r="L512" s="231"/>
      <c r="M512" s="232"/>
      <c r="N512" s="233"/>
      <c r="O512" s="233"/>
      <c r="P512" s="233"/>
      <c r="Q512" s="233"/>
      <c r="R512" s="233"/>
      <c r="S512" s="233"/>
      <c r="T512" s="234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T512" s="235" t="s">
        <v>154</v>
      </c>
      <c r="AU512" s="235" t="s">
        <v>84</v>
      </c>
      <c r="AV512" s="12" t="s">
        <v>86</v>
      </c>
      <c r="AW512" s="12" t="s">
        <v>33</v>
      </c>
      <c r="AX512" s="12" t="s">
        <v>76</v>
      </c>
      <c r="AY512" s="235" t="s">
        <v>145</v>
      </c>
    </row>
    <row r="513" s="13" customFormat="1">
      <c r="A513" s="13"/>
      <c r="B513" s="236"/>
      <c r="C513" s="237"/>
      <c r="D513" s="226" t="s">
        <v>154</v>
      </c>
      <c r="E513" s="238" t="s">
        <v>1</v>
      </c>
      <c r="F513" s="239" t="s">
        <v>156</v>
      </c>
      <c r="G513" s="237"/>
      <c r="H513" s="240">
        <v>118.12000000000001</v>
      </c>
      <c r="I513" s="241"/>
      <c r="J513" s="237"/>
      <c r="K513" s="237"/>
      <c r="L513" s="242"/>
      <c r="M513" s="243"/>
      <c r="N513" s="244"/>
      <c r="O513" s="244"/>
      <c r="P513" s="244"/>
      <c r="Q513" s="244"/>
      <c r="R513" s="244"/>
      <c r="S513" s="244"/>
      <c r="T513" s="24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6" t="s">
        <v>154</v>
      </c>
      <c r="AU513" s="246" t="s">
        <v>84</v>
      </c>
      <c r="AV513" s="13" t="s">
        <v>150</v>
      </c>
      <c r="AW513" s="13" t="s">
        <v>33</v>
      </c>
      <c r="AX513" s="13" t="s">
        <v>84</v>
      </c>
      <c r="AY513" s="246" t="s">
        <v>145</v>
      </c>
    </row>
    <row r="514" s="2" customFormat="1" ht="16.5" customHeight="1">
      <c r="A514" s="37"/>
      <c r="B514" s="38"/>
      <c r="C514" s="210" t="s">
        <v>540</v>
      </c>
      <c r="D514" s="210" t="s">
        <v>146</v>
      </c>
      <c r="E514" s="211" t="s">
        <v>922</v>
      </c>
      <c r="F514" s="212" t="s">
        <v>923</v>
      </c>
      <c r="G514" s="213" t="s">
        <v>149</v>
      </c>
      <c r="H514" s="214">
        <v>3</v>
      </c>
      <c r="I514" s="215"/>
      <c r="J514" s="216">
        <f>ROUND(I514*H514,2)</f>
        <v>0</v>
      </c>
      <c r="K514" s="217"/>
      <c r="L514" s="43"/>
      <c r="M514" s="218" t="s">
        <v>1</v>
      </c>
      <c r="N514" s="219" t="s">
        <v>41</v>
      </c>
      <c r="O514" s="90"/>
      <c r="P514" s="220">
        <f>O514*H514</f>
        <v>0</v>
      </c>
      <c r="Q514" s="220">
        <v>0</v>
      </c>
      <c r="R514" s="220">
        <f>Q514*H514</f>
        <v>0</v>
      </c>
      <c r="S514" s="220">
        <v>0</v>
      </c>
      <c r="T514" s="221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222" t="s">
        <v>183</v>
      </c>
      <c r="AT514" s="222" t="s">
        <v>146</v>
      </c>
      <c r="AU514" s="222" t="s">
        <v>84</v>
      </c>
      <c r="AY514" s="16" t="s">
        <v>145</v>
      </c>
      <c r="BE514" s="223">
        <f>IF(N514="základní",J514,0)</f>
        <v>0</v>
      </c>
      <c r="BF514" s="223">
        <f>IF(N514="snížená",J514,0)</f>
        <v>0</v>
      </c>
      <c r="BG514" s="223">
        <f>IF(N514="zákl. přenesená",J514,0)</f>
        <v>0</v>
      </c>
      <c r="BH514" s="223">
        <f>IF(N514="sníž. přenesená",J514,0)</f>
        <v>0</v>
      </c>
      <c r="BI514" s="223">
        <f>IF(N514="nulová",J514,0)</f>
        <v>0</v>
      </c>
      <c r="BJ514" s="16" t="s">
        <v>84</v>
      </c>
      <c r="BK514" s="223">
        <f>ROUND(I514*H514,2)</f>
        <v>0</v>
      </c>
      <c r="BL514" s="16" t="s">
        <v>183</v>
      </c>
      <c r="BM514" s="222" t="s">
        <v>924</v>
      </c>
    </row>
    <row r="515" s="2" customFormat="1" ht="16.5" customHeight="1">
      <c r="A515" s="37"/>
      <c r="B515" s="38"/>
      <c r="C515" s="247" t="s">
        <v>925</v>
      </c>
      <c r="D515" s="247" t="s">
        <v>190</v>
      </c>
      <c r="E515" s="248" t="s">
        <v>926</v>
      </c>
      <c r="F515" s="249" t="s">
        <v>927</v>
      </c>
      <c r="G515" s="250" t="s">
        <v>167</v>
      </c>
      <c r="H515" s="251">
        <v>130.02000000000001</v>
      </c>
      <c r="I515" s="252"/>
      <c r="J515" s="253">
        <f>ROUND(I515*H515,2)</f>
        <v>0</v>
      </c>
      <c r="K515" s="254"/>
      <c r="L515" s="255"/>
      <c r="M515" s="256" t="s">
        <v>1</v>
      </c>
      <c r="N515" s="257" t="s">
        <v>41</v>
      </c>
      <c r="O515" s="90"/>
      <c r="P515" s="220">
        <f>O515*H515</f>
        <v>0</v>
      </c>
      <c r="Q515" s="220">
        <v>0</v>
      </c>
      <c r="R515" s="220">
        <f>Q515*H515</f>
        <v>0</v>
      </c>
      <c r="S515" s="220">
        <v>0</v>
      </c>
      <c r="T515" s="221">
        <f>S515*H515</f>
        <v>0</v>
      </c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R515" s="222" t="s">
        <v>223</v>
      </c>
      <c r="AT515" s="222" t="s">
        <v>190</v>
      </c>
      <c r="AU515" s="222" t="s">
        <v>84</v>
      </c>
      <c r="AY515" s="16" t="s">
        <v>145</v>
      </c>
      <c r="BE515" s="223">
        <f>IF(N515="základní",J515,0)</f>
        <v>0</v>
      </c>
      <c r="BF515" s="223">
        <f>IF(N515="snížená",J515,0)</f>
        <v>0</v>
      </c>
      <c r="BG515" s="223">
        <f>IF(N515="zákl. přenesená",J515,0)</f>
        <v>0</v>
      </c>
      <c r="BH515" s="223">
        <f>IF(N515="sníž. přenesená",J515,0)</f>
        <v>0</v>
      </c>
      <c r="BI515" s="223">
        <f>IF(N515="nulová",J515,0)</f>
        <v>0</v>
      </c>
      <c r="BJ515" s="16" t="s">
        <v>84</v>
      </c>
      <c r="BK515" s="223">
        <f>ROUND(I515*H515,2)</f>
        <v>0</v>
      </c>
      <c r="BL515" s="16" t="s">
        <v>183</v>
      </c>
      <c r="BM515" s="222" t="s">
        <v>928</v>
      </c>
    </row>
    <row r="516" s="12" customFormat="1">
      <c r="A516" s="12"/>
      <c r="B516" s="224"/>
      <c r="C516" s="225"/>
      <c r="D516" s="226" t="s">
        <v>154</v>
      </c>
      <c r="E516" s="227" t="s">
        <v>1</v>
      </c>
      <c r="F516" s="228" t="s">
        <v>929</v>
      </c>
      <c r="G516" s="225"/>
      <c r="H516" s="229">
        <v>130.02000000000001</v>
      </c>
      <c r="I516" s="230"/>
      <c r="J516" s="225"/>
      <c r="K516" s="225"/>
      <c r="L516" s="231"/>
      <c r="M516" s="232"/>
      <c r="N516" s="233"/>
      <c r="O516" s="233"/>
      <c r="P516" s="233"/>
      <c r="Q516" s="233"/>
      <c r="R516" s="233"/>
      <c r="S516" s="233"/>
      <c r="T516" s="234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T516" s="235" t="s">
        <v>154</v>
      </c>
      <c r="AU516" s="235" t="s">
        <v>84</v>
      </c>
      <c r="AV516" s="12" t="s">
        <v>86</v>
      </c>
      <c r="AW516" s="12" t="s">
        <v>33</v>
      </c>
      <c r="AX516" s="12" t="s">
        <v>76</v>
      </c>
      <c r="AY516" s="235" t="s">
        <v>145</v>
      </c>
    </row>
    <row r="517" s="13" customFormat="1">
      <c r="A517" s="13"/>
      <c r="B517" s="236"/>
      <c r="C517" s="237"/>
      <c r="D517" s="226" t="s">
        <v>154</v>
      </c>
      <c r="E517" s="238" t="s">
        <v>1</v>
      </c>
      <c r="F517" s="239" t="s">
        <v>156</v>
      </c>
      <c r="G517" s="237"/>
      <c r="H517" s="240">
        <v>130.02000000000001</v>
      </c>
      <c r="I517" s="241"/>
      <c r="J517" s="237"/>
      <c r="K517" s="237"/>
      <c r="L517" s="242"/>
      <c r="M517" s="243"/>
      <c r="N517" s="244"/>
      <c r="O517" s="244"/>
      <c r="P517" s="244"/>
      <c r="Q517" s="244"/>
      <c r="R517" s="244"/>
      <c r="S517" s="244"/>
      <c r="T517" s="24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6" t="s">
        <v>154</v>
      </c>
      <c r="AU517" s="246" t="s">
        <v>84</v>
      </c>
      <c r="AV517" s="13" t="s">
        <v>150</v>
      </c>
      <c r="AW517" s="13" t="s">
        <v>33</v>
      </c>
      <c r="AX517" s="13" t="s">
        <v>84</v>
      </c>
      <c r="AY517" s="246" t="s">
        <v>145</v>
      </c>
    </row>
    <row r="518" s="2" customFormat="1" ht="24.15" customHeight="1">
      <c r="A518" s="37"/>
      <c r="B518" s="38"/>
      <c r="C518" s="210" t="s">
        <v>544</v>
      </c>
      <c r="D518" s="210" t="s">
        <v>146</v>
      </c>
      <c r="E518" s="211" t="s">
        <v>930</v>
      </c>
      <c r="F518" s="212" t="s">
        <v>931</v>
      </c>
      <c r="G518" s="213" t="s">
        <v>678</v>
      </c>
      <c r="H518" s="268"/>
      <c r="I518" s="215"/>
      <c r="J518" s="216">
        <f>ROUND(I518*H518,2)</f>
        <v>0</v>
      </c>
      <c r="K518" s="217"/>
      <c r="L518" s="43"/>
      <c r="M518" s="218" t="s">
        <v>1</v>
      </c>
      <c r="N518" s="219" t="s">
        <v>41</v>
      </c>
      <c r="O518" s="90"/>
      <c r="P518" s="220">
        <f>O518*H518</f>
        <v>0</v>
      </c>
      <c r="Q518" s="220">
        <v>0</v>
      </c>
      <c r="R518" s="220">
        <f>Q518*H518</f>
        <v>0</v>
      </c>
      <c r="S518" s="220">
        <v>0</v>
      </c>
      <c r="T518" s="221">
        <f>S518*H518</f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R518" s="222" t="s">
        <v>183</v>
      </c>
      <c r="AT518" s="222" t="s">
        <v>146</v>
      </c>
      <c r="AU518" s="222" t="s">
        <v>84</v>
      </c>
      <c r="AY518" s="16" t="s">
        <v>145</v>
      </c>
      <c r="BE518" s="223">
        <f>IF(N518="základní",J518,0)</f>
        <v>0</v>
      </c>
      <c r="BF518" s="223">
        <f>IF(N518="snížená",J518,0)</f>
        <v>0</v>
      </c>
      <c r="BG518" s="223">
        <f>IF(N518="zákl. přenesená",J518,0)</f>
        <v>0</v>
      </c>
      <c r="BH518" s="223">
        <f>IF(N518="sníž. přenesená",J518,0)</f>
        <v>0</v>
      </c>
      <c r="BI518" s="223">
        <f>IF(N518="nulová",J518,0)</f>
        <v>0</v>
      </c>
      <c r="BJ518" s="16" t="s">
        <v>84</v>
      </c>
      <c r="BK518" s="223">
        <f>ROUND(I518*H518,2)</f>
        <v>0</v>
      </c>
      <c r="BL518" s="16" t="s">
        <v>183</v>
      </c>
      <c r="BM518" s="222" t="s">
        <v>932</v>
      </c>
    </row>
    <row r="519" s="11" customFormat="1" ht="25.92" customHeight="1">
      <c r="A519" s="11"/>
      <c r="B519" s="196"/>
      <c r="C519" s="197"/>
      <c r="D519" s="198" t="s">
        <v>75</v>
      </c>
      <c r="E519" s="199" t="s">
        <v>933</v>
      </c>
      <c r="F519" s="199" t="s">
        <v>934</v>
      </c>
      <c r="G519" s="197"/>
      <c r="H519" s="197"/>
      <c r="I519" s="200"/>
      <c r="J519" s="201">
        <f>BK519</f>
        <v>0</v>
      </c>
      <c r="K519" s="197"/>
      <c r="L519" s="202"/>
      <c r="M519" s="203"/>
      <c r="N519" s="204"/>
      <c r="O519" s="204"/>
      <c r="P519" s="205">
        <f>SUM(P520:P555)</f>
        <v>0</v>
      </c>
      <c r="Q519" s="204"/>
      <c r="R519" s="205">
        <f>SUM(R520:R555)</f>
        <v>0.91138488800000006</v>
      </c>
      <c r="S519" s="204"/>
      <c r="T519" s="206">
        <f>SUM(T520:T555)</f>
        <v>0</v>
      </c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R519" s="207" t="s">
        <v>86</v>
      </c>
      <c r="AT519" s="208" t="s">
        <v>75</v>
      </c>
      <c r="AU519" s="208" t="s">
        <v>76</v>
      </c>
      <c r="AY519" s="207" t="s">
        <v>145</v>
      </c>
      <c r="BK519" s="209">
        <f>SUM(BK520:BK555)</f>
        <v>0</v>
      </c>
    </row>
    <row r="520" s="2" customFormat="1" ht="33" customHeight="1">
      <c r="A520" s="37"/>
      <c r="B520" s="38"/>
      <c r="C520" s="210" t="s">
        <v>935</v>
      </c>
      <c r="D520" s="210" t="s">
        <v>146</v>
      </c>
      <c r="E520" s="211" t="s">
        <v>936</v>
      </c>
      <c r="F520" s="212" t="s">
        <v>937</v>
      </c>
      <c r="G520" s="213" t="s">
        <v>167</v>
      </c>
      <c r="H520" s="214">
        <v>28.126000000000001</v>
      </c>
      <c r="I520" s="215"/>
      <c r="J520" s="216">
        <f>ROUND(I520*H520,2)</f>
        <v>0</v>
      </c>
      <c r="K520" s="217"/>
      <c r="L520" s="43"/>
      <c r="M520" s="218" t="s">
        <v>1</v>
      </c>
      <c r="N520" s="219" t="s">
        <v>41</v>
      </c>
      <c r="O520" s="90"/>
      <c r="P520" s="220">
        <f>O520*H520</f>
        <v>0</v>
      </c>
      <c r="Q520" s="220">
        <v>0.0090880000000000006</v>
      </c>
      <c r="R520" s="220">
        <f>Q520*H520</f>
        <v>0.25560908800000004</v>
      </c>
      <c r="S520" s="220">
        <v>0</v>
      </c>
      <c r="T520" s="221">
        <f>S520*H520</f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222" t="s">
        <v>183</v>
      </c>
      <c r="AT520" s="222" t="s">
        <v>146</v>
      </c>
      <c r="AU520" s="222" t="s">
        <v>84</v>
      </c>
      <c r="AY520" s="16" t="s">
        <v>145</v>
      </c>
      <c r="BE520" s="223">
        <f>IF(N520="základní",J520,0)</f>
        <v>0</v>
      </c>
      <c r="BF520" s="223">
        <f>IF(N520="snížená",J520,0)</f>
        <v>0</v>
      </c>
      <c r="BG520" s="223">
        <f>IF(N520="zákl. přenesená",J520,0)</f>
        <v>0</v>
      </c>
      <c r="BH520" s="223">
        <f>IF(N520="sníž. přenesená",J520,0)</f>
        <v>0</v>
      </c>
      <c r="BI520" s="223">
        <f>IF(N520="nulová",J520,0)</f>
        <v>0</v>
      </c>
      <c r="BJ520" s="16" t="s">
        <v>84</v>
      </c>
      <c r="BK520" s="223">
        <f>ROUND(I520*H520,2)</f>
        <v>0</v>
      </c>
      <c r="BL520" s="16" t="s">
        <v>183</v>
      </c>
      <c r="BM520" s="222" t="s">
        <v>938</v>
      </c>
    </row>
    <row r="521" s="12" customFormat="1">
      <c r="A521" s="12"/>
      <c r="B521" s="224"/>
      <c r="C521" s="225"/>
      <c r="D521" s="226" t="s">
        <v>154</v>
      </c>
      <c r="E521" s="227" t="s">
        <v>1</v>
      </c>
      <c r="F521" s="228" t="s">
        <v>939</v>
      </c>
      <c r="G521" s="225"/>
      <c r="H521" s="229">
        <v>10.24</v>
      </c>
      <c r="I521" s="230"/>
      <c r="J521" s="225"/>
      <c r="K521" s="225"/>
      <c r="L521" s="231"/>
      <c r="M521" s="232"/>
      <c r="N521" s="233"/>
      <c r="O521" s="233"/>
      <c r="P521" s="233"/>
      <c r="Q521" s="233"/>
      <c r="R521" s="233"/>
      <c r="S521" s="233"/>
      <c r="T521" s="234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T521" s="235" t="s">
        <v>154</v>
      </c>
      <c r="AU521" s="235" t="s">
        <v>84</v>
      </c>
      <c r="AV521" s="12" t="s">
        <v>86</v>
      </c>
      <c r="AW521" s="12" t="s">
        <v>33</v>
      </c>
      <c r="AX521" s="12" t="s">
        <v>76</v>
      </c>
      <c r="AY521" s="235" t="s">
        <v>145</v>
      </c>
    </row>
    <row r="522" s="12" customFormat="1">
      <c r="A522" s="12"/>
      <c r="B522" s="224"/>
      <c r="C522" s="225"/>
      <c r="D522" s="226" t="s">
        <v>154</v>
      </c>
      <c r="E522" s="227" t="s">
        <v>1</v>
      </c>
      <c r="F522" s="228" t="s">
        <v>940</v>
      </c>
      <c r="G522" s="225"/>
      <c r="H522" s="229">
        <v>17.885999999999999</v>
      </c>
      <c r="I522" s="230"/>
      <c r="J522" s="225"/>
      <c r="K522" s="225"/>
      <c r="L522" s="231"/>
      <c r="M522" s="232"/>
      <c r="N522" s="233"/>
      <c r="O522" s="233"/>
      <c r="P522" s="233"/>
      <c r="Q522" s="233"/>
      <c r="R522" s="233"/>
      <c r="S522" s="233"/>
      <c r="T522" s="234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T522" s="235" t="s">
        <v>154</v>
      </c>
      <c r="AU522" s="235" t="s">
        <v>84</v>
      </c>
      <c r="AV522" s="12" t="s">
        <v>86</v>
      </c>
      <c r="AW522" s="12" t="s">
        <v>33</v>
      </c>
      <c r="AX522" s="12" t="s">
        <v>76</v>
      </c>
      <c r="AY522" s="235" t="s">
        <v>145</v>
      </c>
    </row>
    <row r="523" s="13" customFormat="1">
      <c r="A523" s="13"/>
      <c r="B523" s="236"/>
      <c r="C523" s="237"/>
      <c r="D523" s="226" t="s">
        <v>154</v>
      </c>
      <c r="E523" s="238" t="s">
        <v>1</v>
      </c>
      <c r="F523" s="239" t="s">
        <v>156</v>
      </c>
      <c r="G523" s="237"/>
      <c r="H523" s="240">
        <v>28.126000000000001</v>
      </c>
      <c r="I523" s="241"/>
      <c r="J523" s="237"/>
      <c r="K523" s="237"/>
      <c r="L523" s="242"/>
      <c r="M523" s="243"/>
      <c r="N523" s="244"/>
      <c r="O523" s="244"/>
      <c r="P523" s="244"/>
      <c r="Q523" s="244"/>
      <c r="R523" s="244"/>
      <c r="S523" s="244"/>
      <c r="T523" s="24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6" t="s">
        <v>154</v>
      </c>
      <c r="AU523" s="246" t="s">
        <v>84</v>
      </c>
      <c r="AV523" s="13" t="s">
        <v>150</v>
      </c>
      <c r="AW523" s="13" t="s">
        <v>33</v>
      </c>
      <c r="AX523" s="13" t="s">
        <v>84</v>
      </c>
      <c r="AY523" s="246" t="s">
        <v>145</v>
      </c>
    </row>
    <row r="524" s="2" customFormat="1" ht="24.15" customHeight="1">
      <c r="A524" s="37"/>
      <c r="B524" s="38"/>
      <c r="C524" s="247" t="s">
        <v>547</v>
      </c>
      <c r="D524" s="247" t="s">
        <v>190</v>
      </c>
      <c r="E524" s="248" t="s">
        <v>941</v>
      </c>
      <c r="F524" s="249" t="s">
        <v>942</v>
      </c>
      <c r="G524" s="250" t="s">
        <v>167</v>
      </c>
      <c r="H524" s="251">
        <v>32.344999999999999</v>
      </c>
      <c r="I524" s="252"/>
      <c r="J524" s="253">
        <f>ROUND(I524*H524,2)</f>
        <v>0</v>
      </c>
      <c r="K524" s="254"/>
      <c r="L524" s="255"/>
      <c r="M524" s="256" t="s">
        <v>1</v>
      </c>
      <c r="N524" s="257" t="s">
        <v>41</v>
      </c>
      <c r="O524" s="90"/>
      <c r="P524" s="220">
        <f>O524*H524</f>
        <v>0</v>
      </c>
      <c r="Q524" s="220">
        <v>0.019</v>
      </c>
      <c r="R524" s="220">
        <f>Q524*H524</f>
        <v>0.61455499999999996</v>
      </c>
      <c r="S524" s="220">
        <v>0</v>
      </c>
      <c r="T524" s="221">
        <f>S524*H524</f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R524" s="222" t="s">
        <v>223</v>
      </c>
      <c r="AT524" s="222" t="s">
        <v>190</v>
      </c>
      <c r="AU524" s="222" t="s">
        <v>84</v>
      </c>
      <c r="AY524" s="16" t="s">
        <v>145</v>
      </c>
      <c r="BE524" s="223">
        <f>IF(N524="základní",J524,0)</f>
        <v>0</v>
      </c>
      <c r="BF524" s="223">
        <f>IF(N524="snížená",J524,0)</f>
        <v>0</v>
      </c>
      <c r="BG524" s="223">
        <f>IF(N524="zákl. přenesená",J524,0)</f>
        <v>0</v>
      </c>
      <c r="BH524" s="223">
        <f>IF(N524="sníž. přenesená",J524,0)</f>
        <v>0</v>
      </c>
      <c r="BI524" s="223">
        <f>IF(N524="nulová",J524,0)</f>
        <v>0</v>
      </c>
      <c r="BJ524" s="16" t="s">
        <v>84</v>
      </c>
      <c r="BK524" s="223">
        <f>ROUND(I524*H524,2)</f>
        <v>0</v>
      </c>
      <c r="BL524" s="16" t="s">
        <v>183</v>
      </c>
      <c r="BM524" s="222" t="s">
        <v>943</v>
      </c>
    </row>
    <row r="525" s="12" customFormat="1">
      <c r="A525" s="12"/>
      <c r="B525" s="224"/>
      <c r="C525" s="225"/>
      <c r="D525" s="226" t="s">
        <v>154</v>
      </c>
      <c r="E525" s="227" t="s">
        <v>1</v>
      </c>
      <c r="F525" s="228" t="s">
        <v>944</v>
      </c>
      <c r="G525" s="225"/>
      <c r="H525" s="229">
        <v>11.776</v>
      </c>
      <c r="I525" s="230"/>
      <c r="J525" s="225"/>
      <c r="K525" s="225"/>
      <c r="L525" s="231"/>
      <c r="M525" s="232"/>
      <c r="N525" s="233"/>
      <c r="O525" s="233"/>
      <c r="P525" s="233"/>
      <c r="Q525" s="233"/>
      <c r="R525" s="233"/>
      <c r="S525" s="233"/>
      <c r="T525" s="234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T525" s="235" t="s">
        <v>154</v>
      </c>
      <c r="AU525" s="235" t="s">
        <v>84</v>
      </c>
      <c r="AV525" s="12" t="s">
        <v>86</v>
      </c>
      <c r="AW525" s="12" t="s">
        <v>33</v>
      </c>
      <c r="AX525" s="12" t="s">
        <v>76</v>
      </c>
      <c r="AY525" s="235" t="s">
        <v>145</v>
      </c>
    </row>
    <row r="526" s="12" customFormat="1">
      <c r="A526" s="12"/>
      <c r="B526" s="224"/>
      <c r="C526" s="225"/>
      <c r="D526" s="226" t="s">
        <v>154</v>
      </c>
      <c r="E526" s="227" t="s">
        <v>1</v>
      </c>
      <c r="F526" s="228" t="s">
        <v>945</v>
      </c>
      <c r="G526" s="225"/>
      <c r="H526" s="229">
        <v>20.568899999999999</v>
      </c>
      <c r="I526" s="230"/>
      <c r="J526" s="225"/>
      <c r="K526" s="225"/>
      <c r="L526" s="231"/>
      <c r="M526" s="232"/>
      <c r="N526" s="233"/>
      <c r="O526" s="233"/>
      <c r="P526" s="233"/>
      <c r="Q526" s="233"/>
      <c r="R526" s="233"/>
      <c r="S526" s="233"/>
      <c r="T526" s="234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T526" s="235" t="s">
        <v>154</v>
      </c>
      <c r="AU526" s="235" t="s">
        <v>84</v>
      </c>
      <c r="AV526" s="12" t="s">
        <v>86</v>
      </c>
      <c r="AW526" s="12" t="s">
        <v>33</v>
      </c>
      <c r="AX526" s="12" t="s">
        <v>76</v>
      </c>
      <c r="AY526" s="235" t="s">
        <v>145</v>
      </c>
    </row>
    <row r="527" s="13" customFormat="1">
      <c r="A527" s="13"/>
      <c r="B527" s="236"/>
      <c r="C527" s="237"/>
      <c r="D527" s="226" t="s">
        <v>154</v>
      </c>
      <c r="E527" s="238" t="s">
        <v>1</v>
      </c>
      <c r="F527" s="239" t="s">
        <v>156</v>
      </c>
      <c r="G527" s="237"/>
      <c r="H527" s="240">
        <v>32.344900000000003</v>
      </c>
      <c r="I527" s="241"/>
      <c r="J527" s="237"/>
      <c r="K527" s="237"/>
      <c r="L527" s="242"/>
      <c r="M527" s="243"/>
      <c r="N527" s="244"/>
      <c r="O527" s="244"/>
      <c r="P527" s="244"/>
      <c r="Q527" s="244"/>
      <c r="R527" s="244"/>
      <c r="S527" s="244"/>
      <c r="T527" s="24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6" t="s">
        <v>154</v>
      </c>
      <c r="AU527" s="246" t="s">
        <v>84</v>
      </c>
      <c r="AV527" s="13" t="s">
        <v>150</v>
      </c>
      <c r="AW527" s="13" t="s">
        <v>33</v>
      </c>
      <c r="AX527" s="13" t="s">
        <v>84</v>
      </c>
      <c r="AY527" s="246" t="s">
        <v>145</v>
      </c>
    </row>
    <row r="528" s="2" customFormat="1" ht="24.15" customHeight="1">
      <c r="A528" s="37"/>
      <c r="B528" s="38"/>
      <c r="C528" s="210" t="s">
        <v>946</v>
      </c>
      <c r="D528" s="210" t="s">
        <v>146</v>
      </c>
      <c r="E528" s="211" t="s">
        <v>947</v>
      </c>
      <c r="F528" s="212" t="s">
        <v>948</v>
      </c>
      <c r="G528" s="213" t="s">
        <v>182</v>
      </c>
      <c r="H528" s="214">
        <v>37.564999999999998</v>
      </c>
      <c r="I528" s="215"/>
      <c r="J528" s="216">
        <f>ROUND(I528*H528,2)</f>
        <v>0</v>
      </c>
      <c r="K528" s="217"/>
      <c r="L528" s="43"/>
      <c r="M528" s="218" t="s">
        <v>1</v>
      </c>
      <c r="N528" s="219" t="s">
        <v>41</v>
      </c>
      <c r="O528" s="90"/>
      <c r="P528" s="220">
        <f>O528*H528</f>
        <v>0</v>
      </c>
      <c r="Q528" s="220">
        <v>0.00018000000000000001</v>
      </c>
      <c r="R528" s="220">
        <f>Q528*H528</f>
        <v>0.0067616999999999998</v>
      </c>
      <c r="S528" s="220">
        <v>0</v>
      </c>
      <c r="T528" s="221">
        <f>S528*H528</f>
        <v>0</v>
      </c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R528" s="222" t="s">
        <v>183</v>
      </c>
      <c r="AT528" s="222" t="s">
        <v>146</v>
      </c>
      <c r="AU528" s="222" t="s">
        <v>84</v>
      </c>
      <c r="AY528" s="16" t="s">
        <v>145</v>
      </c>
      <c r="BE528" s="223">
        <f>IF(N528="základní",J528,0)</f>
        <v>0</v>
      </c>
      <c r="BF528" s="223">
        <f>IF(N528="snížená",J528,0)</f>
        <v>0</v>
      </c>
      <c r="BG528" s="223">
        <f>IF(N528="zákl. přenesená",J528,0)</f>
        <v>0</v>
      </c>
      <c r="BH528" s="223">
        <f>IF(N528="sníž. přenesená",J528,0)</f>
        <v>0</v>
      </c>
      <c r="BI528" s="223">
        <f>IF(N528="nulová",J528,0)</f>
        <v>0</v>
      </c>
      <c r="BJ528" s="16" t="s">
        <v>84</v>
      </c>
      <c r="BK528" s="223">
        <f>ROUND(I528*H528,2)</f>
        <v>0</v>
      </c>
      <c r="BL528" s="16" t="s">
        <v>183</v>
      </c>
      <c r="BM528" s="222" t="s">
        <v>949</v>
      </c>
    </row>
    <row r="529" s="12" customFormat="1">
      <c r="A529" s="12"/>
      <c r="B529" s="224"/>
      <c r="C529" s="225"/>
      <c r="D529" s="226" t="s">
        <v>154</v>
      </c>
      <c r="E529" s="227" t="s">
        <v>1</v>
      </c>
      <c r="F529" s="228" t="s">
        <v>950</v>
      </c>
      <c r="G529" s="225"/>
      <c r="H529" s="229">
        <v>22.399999999999999</v>
      </c>
      <c r="I529" s="230"/>
      <c r="J529" s="225"/>
      <c r="K529" s="225"/>
      <c r="L529" s="231"/>
      <c r="M529" s="232"/>
      <c r="N529" s="233"/>
      <c r="O529" s="233"/>
      <c r="P529" s="233"/>
      <c r="Q529" s="233"/>
      <c r="R529" s="233"/>
      <c r="S529" s="233"/>
      <c r="T529" s="234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T529" s="235" t="s">
        <v>154</v>
      </c>
      <c r="AU529" s="235" t="s">
        <v>84</v>
      </c>
      <c r="AV529" s="12" t="s">
        <v>86</v>
      </c>
      <c r="AW529" s="12" t="s">
        <v>33</v>
      </c>
      <c r="AX529" s="12" t="s">
        <v>76</v>
      </c>
      <c r="AY529" s="235" t="s">
        <v>145</v>
      </c>
    </row>
    <row r="530" s="12" customFormat="1">
      <c r="A530" s="12"/>
      <c r="B530" s="224"/>
      <c r="C530" s="225"/>
      <c r="D530" s="226" t="s">
        <v>154</v>
      </c>
      <c r="E530" s="227" t="s">
        <v>1</v>
      </c>
      <c r="F530" s="228" t="s">
        <v>951</v>
      </c>
      <c r="G530" s="225"/>
      <c r="H530" s="229">
        <v>15.164999999999999</v>
      </c>
      <c r="I530" s="230"/>
      <c r="J530" s="225"/>
      <c r="K530" s="225"/>
      <c r="L530" s="231"/>
      <c r="M530" s="232"/>
      <c r="N530" s="233"/>
      <c r="O530" s="233"/>
      <c r="P530" s="233"/>
      <c r="Q530" s="233"/>
      <c r="R530" s="233"/>
      <c r="S530" s="233"/>
      <c r="T530" s="234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T530" s="235" t="s">
        <v>154</v>
      </c>
      <c r="AU530" s="235" t="s">
        <v>84</v>
      </c>
      <c r="AV530" s="12" t="s">
        <v>86</v>
      </c>
      <c r="AW530" s="12" t="s">
        <v>33</v>
      </c>
      <c r="AX530" s="12" t="s">
        <v>76</v>
      </c>
      <c r="AY530" s="235" t="s">
        <v>145</v>
      </c>
    </row>
    <row r="531" s="13" customFormat="1">
      <c r="A531" s="13"/>
      <c r="B531" s="236"/>
      <c r="C531" s="237"/>
      <c r="D531" s="226" t="s">
        <v>154</v>
      </c>
      <c r="E531" s="238" t="s">
        <v>1</v>
      </c>
      <c r="F531" s="239" t="s">
        <v>156</v>
      </c>
      <c r="G531" s="237"/>
      <c r="H531" s="240">
        <v>37.564999999999998</v>
      </c>
      <c r="I531" s="241"/>
      <c r="J531" s="237"/>
      <c r="K531" s="237"/>
      <c r="L531" s="242"/>
      <c r="M531" s="243"/>
      <c r="N531" s="244"/>
      <c r="O531" s="244"/>
      <c r="P531" s="244"/>
      <c r="Q531" s="244"/>
      <c r="R531" s="244"/>
      <c r="S531" s="244"/>
      <c r="T531" s="24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6" t="s">
        <v>154</v>
      </c>
      <c r="AU531" s="246" t="s">
        <v>84</v>
      </c>
      <c r="AV531" s="13" t="s">
        <v>150</v>
      </c>
      <c r="AW531" s="13" t="s">
        <v>33</v>
      </c>
      <c r="AX531" s="13" t="s">
        <v>84</v>
      </c>
      <c r="AY531" s="246" t="s">
        <v>145</v>
      </c>
    </row>
    <row r="532" s="2" customFormat="1" ht="16.5" customHeight="1">
      <c r="A532" s="37"/>
      <c r="B532" s="38"/>
      <c r="C532" s="247" t="s">
        <v>551</v>
      </c>
      <c r="D532" s="247" t="s">
        <v>190</v>
      </c>
      <c r="E532" s="248" t="s">
        <v>952</v>
      </c>
      <c r="F532" s="249" t="s">
        <v>953</v>
      </c>
      <c r="G532" s="250" t="s">
        <v>182</v>
      </c>
      <c r="H532" s="251">
        <v>43.387999999999998</v>
      </c>
      <c r="I532" s="252"/>
      <c r="J532" s="253">
        <f>ROUND(I532*H532,2)</f>
        <v>0</v>
      </c>
      <c r="K532" s="254"/>
      <c r="L532" s="255"/>
      <c r="M532" s="256" t="s">
        <v>1</v>
      </c>
      <c r="N532" s="257" t="s">
        <v>41</v>
      </c>
      <c r="O532" s="90"/>
      <c r="P532" s="220">
        <f>O532*H532</f>
        <v>0</v>
      </c>
      <c r="Q532" s="220">
        <v>0.00029999999999999997</v>
      </c>
      <c r="R532" s="220">
        <f>Q532*H532</f>
        <v>0.013016399999999999</v>
      </c>
      <c r="S532" s="220">
        <v>0</v>
      </c>
      <c r="T532" s="221">
        <f>S532*H532</f>
        <v>0</v>
      </c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R532" s="222" t="s">
        <v>223</v>
      </c>
      <c r="AT532" s="222" t="s">
        <v>190</v>
      </c>
      <c r="AU532" s="222" t="s">
        <v>84</v>
      </c>
      <c r="AY532" s="16" t="s">
        <v>145</v>
      </c>
      <c r="BE532" s="223">
        <f>IF(N532="základní",J532,0)</f>
        <v>0</v>
      </c>
      <c r="BF532" s="223">
        <f>IF(N532="snížená",J532,0)</f>
        <v>0</v>
      </c>
      <c r="BG532" s="223">
        <f>IF(N532="zákl. přenesená",J532,0)</f>
        <v>0</v>
      </c>
      <c r="BH532" s="223">
        <f>IF(N532="sníž. přenesená",J532,0)</f>
        <v>0</v>
      </c>
      <c r="BI532" s="223">
        <f>IF(N532="nulová",J532,0)</f>
        <v>0</v>
      </c>
      <c r="BJ532" s="16" t="s">
        <v>84</v>
      </c>
      <c r="BK532" s="223">
        <f>ROUND(I532*H532,2)</f>
        <v>0</v>
      </c>
      <c r="BL532" s="16" t="s">
        <v>183</v>
      </c>
      <c r="BM532" s="222" t="s">
        <v>954</v>
      </c>
    </row>
    <row r="533" s="12" customFormat="1">
      <c r="A533" s="12"/>
      <c r="B533" s="224"/>
      <c r="C533" s="225"/>
      <c r="D533" s="226" t="s">
        <v>154</v>
      </c>
      <c r="E533" s="227" t="s">
        <v>1</v>
      </c>
      <c r="F533" s="228" t="s">
        <v>955</v>
      </c>
      <c r="G533" s="225"/>
      <c r="H533" s="229">
        <v>41.3215</v>
      </c>
      <c r="I533" s="230"/>
      <c r="J533" s="225"/>
      <c r="K533" s="225"/>
      <c r="L533" s="231"/>
      <c r="M533" s="232"/>
      <c r="N533" s="233"/>
      <c r="O533" s="233"/>
      <c r="P533" s="233"/>
      <c r="Q533" s="233"/>
      <c r="R533" s="233"/>
      <c r="S533" s="233"/>
      <c r="T533" s="234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T533" s="235" t="s">
        <v>154</v>
      </c>
      <c r="AU533" s="235" t="s">
        <v>84</v>
      </c>
      <c r="AV533" s="12" t="s">
        <v>86</v>
      </c>
      <c r="AW533" s="12" t="s">
        <v>33</v>
      </c>
      <c r="AX533" s="12" t="s">
        <v>76</v>
      </c>
      <c r="AY533" s="235" t="s">
        <v>145</v>
      </c>
    </row>
    <row r="534" s="13" customFormat="1">
      <c r="A534" s="13"/>
      <c r="B534" s="236"/>
      <c r="C534" s="237"/>
      <c r="D534" s="226" t="s">
        <v>154</v>
      </c>
      <c r="E534" s="238" t="s">
        <v>1</v>
      </c>
      <c r="F534" s="239" t="s">
        <v>156</v>
      </c>
      <c r="G534" s="237"/>
      <c r="H534" s="240">
        <v>41.3215</v>
      </c>
      <c r="I534" s="241"/>
      <c r="J534" s="237"/>
      <c r="K534" s="237"/>
      <c r="L534" s="242"/>
      <c r="M534" s="243"/>
      <c r="N534" s="244"/>
      <c r="O534" s="244"/>
      <c r="P534" s="244"/>
      <c r="Q534" s="244"/>
      <c r="R534" s="244"/>
      <c r="S534" s="244"/>
      <c r="T534" s="245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6" t="s">
        <v>154</v>
      </c>
      <c r="AU534" s="246" t="s">
        <v>84</v>
      </c>
      <c r="AV534" s="13" t="s">
        <v>150</v>
      </c>
      <c r="AW534" s="13" t="s">
        <v>33</v>
      </c>
      <c r="AX534" s="13" t="s">
        <v>84</v>
      </c>
      <c r="AY534" s="246" t="s">
        <v>145</v>
      </c>
    </row>
    <row r="535" s="12" customFormat="1">
      <c r="A535" s="12"/>
      <c r="B535" s="224"/>
      <c r="C535" s="225"/>
      <c r="D535" s="226" t="s">
        <v>154</v>
      </c>
      <c r="E535" s="225"/>
      <c r="F535" s="228" t="s">
        <v>956</v>
      </c>
      <c r="G535" s="225"/>
      <c r="H535" s="229">
        <v>43.387999999999998</v>
      </c>
      <c r="I535" s="230"/>
      <c r="J535" s="225"/>
      <c r="K535" s="225"/>
      <c r="L535" s="231"/>
      <c r="M535" s="232"/>
      <c r="N535" s="233"/>
      <c r="O535" s="233"/>
      <c r="P535" s="233"/>
      <c r="Q535" s="233"/>
      <c r="R535" s="233"/>
      <c r="S535" s="233"/>
      <c r="T535" s="234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T535" s="235" t="s">
        <v>154</v>
      </c>
      <c r="AU535" s="235" t="s">
        <v>84</v>
      </c>
      <c r="AV535" s="12" t="s">
        <v>86</v>
      </c>
      <c r="AW535" s="12" t="s">
        <v>4</v>
      </c>
      <c r="AX535" s="12" t="s">
        <v>84</v>
      </c>
      <c r="AY535" s="235" t="s">
        <v>145</v>
      </c>
    </row>
    <row r="536" s="2" customFormat="1" ht="33" customHeight="1">
      <c r="A536" s="37"/>
      <c r="B536" s="38"/>
      <c r="C536" s="210" t="s">
        <v>957</v>
      </c>
      <c r="D536" s="210" t="s">
        <v>146</v>
      </c>
      <c r="E536" s="211" t="s">
        <v>958</v>
      </c>
      <c r="F536" s="212" t="s">
        <v>959</v>
      </c>
      <c r="G536" s="213" t="s">
        <v>167</v>
      </c>
      <c r="H536" s="214">
        <v>28.126000000000001</v>
      </c>
      <c r="I536" s="215"/>
      <c r="J536" s="216">
        <f>ROUND(I536*H536,2)</f>
        <v>0</v>
      </c>
      <c r="K536" s="217"/>
      <c r="L536" s="43"/>
      <c r="M536" s="218" t="s">
        <v>1</v>
      </c>
      <c r="N536" s="219" t="s">
        <v>41</v>
      </c>
      <c r="O536" s="90"/>
      <c r="P536" s="220">
        <f>O536*H536</f>
        <v>0</v>
      </c>
      <c r="Q536" s="220">
        <v>0</v>
      </c>
      <c r="R536" s="220">
        <f>Q536*H536</f>
        <v>0</v>
      </c>
      <c r="S536" s="220">
        <v>0</v>
      </c>
      <c r="T536" s="221">
        <f>S536*H536</f>
        <v>0</v>
      </c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R536" s="222" t="s">
        <v>183</v>
      </c>
      <c r="AT536" s="222" t="s">
        <v>146</v>
      </c>
      <c r="AU536" s="222" t="s">
        <v>84</v>
      </c>
      <c r="AY536" s="16" t="s">
        <v>145</v>
      </c>
      <c r="BE536" s="223">
        <f>IF(N536="základní",J536,0)</f>
        <v>0</v>
      </c>
      <c r="BF536" s="223">
        <f>IF(N536="snížená",J536,0)</f>
        <v>0</v>
      </c>
      <c r="BG536" s="223">
        <f>IF(N536="zákl. přenesená",J536,0)</f>
        <v>0</v>
      </c>
      <c r="BH536" s="223">
        <f>IF(N536="sníž. přenesená",J536,0)</f>
        <v>0</v>
      </c>
      <c r="BI536" s="223">
        <f>IF(N536="nulová",J536,0)</f>
        <v>0</v>
      </c>
      <c r="BJ536" s="16" t="s">
        <v>84</v>
      </c>
      <c r="BK536" s="223">
        <f>ROUND(I536*H536,2)</f>
        <v>0</v>
      </c>
      <c r="BL536" s="16" t="s">
        <v>183</v>
      </c>
      <c r="BM536" s="222" t="s">
        <v>960</v>
      </c>
    </row>
    <row r="537" s="12" customFormat="1">
      <c r="A537" s="12"/>
      <c r="B537" s="224"/>
      <c r="C537" s="225"/>
      <c r="D537" s="226" t="s">
        <v>154</v>
      </c>
      <c r="E537" s="227" t="s">
        <v>1</v>
      </c>
      <c r="F537" s="228" t="s">
        <v>961</v>
      </c>
      <c r="G537" s="225"/>
      <c r="H537" s="229">
        <v>28.126000000000001</v>
      </c>
      <c r="I537" s="230"/>
      <c r="J537" s="225"/>
      <c r="K537" s="225"/>
      <c r="L537" s="231"/>
      <c r="M537" s="232"/>
      <c r="N537" s="233"/>
      <c r="O537" s="233"/>
      <c r="P537" s="233"/>
      <c r="Q537" s="233"/>
      <c r="R537" s="233"/>
      <c r="S537" s="233"/>
      <c r="T537" s="234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T537" s="235" t="s">
        <v>154</v>
      </c>
      <c r="AU537" s="235" t="s">
        <v>84</v>
      </c>
      <c r="AV537" s="12" t="s">
        <v>86</v>
      </c>
      <c r="AW537" s="12" t="s">
        <v>33</v>
      </c>
      <c r="AX537" s="12" t="s">
        <v>76</v>
      </c>
      <c r="AY537" s="235" t="s">
        <v>145</v>
      </c>
    </row>
    <row r="538" s="13" customFormat="1">
      <c r="A538" s="13"/>
      <c r="B538" s="236"/>
      <c r="C538" s="237"/>
      <c r="D538" s="226" t="s">
        <v>154</v>
      </c>
      <c r="E538" s="238" t="s">
        <v>1</v>
      </c>
      <c r="F538" s="239" t="s">
        <v>156</v>
      </c>
      <c r="G538" s="237"/>
      <c r="H538" s="240">
        <v>28.126000000000001</v>
      </c>
      <c r="I538" s="241"/>
      <c r="J538" s="237"/>
      <c r="K538" s="237"/>
      <c r="L538" s="242"/>
      <c r="M538" s="243"/>
      <c r="N538" s="244"/>
      <c r="O538" s="244"/>
      <c r="P538" s="244"/>
      <c r="Q538" s="244"/>
      <c r="R538" s="244"/>
      <c r="S538" s="244"/>
      <c r="T538" s="24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6" t="s">
        <v>154</v>
      </c>
      <c r="AU538" s="246" t="s">
        <v>84</v>
      </c>
      <c r="AV538" s="13" t="s">
        <v>150</v>
      </c>
      <c r="AW538" s="13" t="s">
        <v>33</v>
      </c>
      <c r="AX538" s="13" t="s">
        <v>84</v>
      </c>
      <c r="AY538" s="246" t="s">
        <v>145</v>
      </c>
    </row>
    <row r="539" s="2" customFormat="1" ht="24.15" customHeight="1">
      <c r="A539" s="37"/>
      <c r="B539" s="38"/>
      <c r="C539" s="210" t="s">
        <v>555</v>
      </c>
      <c r="D539" s="210" t="s">
        <v>146</v>
      </c>
      <c r="E539" s="211" t="s">
        <v>962</v>
      </c>
      <c r="F539" s="212" t="s">
        <v>963</v>
      </c>
      <c r="G539" s="213" t="s">
        <v>167</v>
      </c>
      <c r="H539" s="214">
        <v>8.5600000000000005</v>
      </c>
      <c r="I539" s="215"/>
      <c r="J539" s="216">
        <f>ROUND(I539*H539,2)</f>
        <v>0</v>
      </c>
      <c r="K539" s="217"/>
      <c r="L539" s="43"/>
      <c r="M539" s="218" t="s">
        <v>1</v>
      </c>
      <c r="N539" s="219" t="s">
        <v>41</v>
      </c>
      <c r="O539" s="90"/>
      <c r="P539" s="220">
        <f>O539*H539</f>
        <v>0</v>
      </c>
      <c r="Q539" s="220">
        <v>0.0015</v>
      </c>
      <c r="R539" s="220">
        <f>Q539*H539</f>
        <v>0.012840000000000001</v>
      </c>
      <c r="S539" s="220">
        <v>0</v>
      </c>
      <c r="T539" s="221">
        <f>S539*H539</f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222" t="s">
        <v>183</v>
      </c>
      <c r="AT539" s="222" t="s">
        <v>146</v>
      </c>
      <c r="AU539" s="222" t="s">
        <v>84</v>
      </c>
      <c r="AY539" s="16" t="s">
        <v>145</v>
      </c>
      <c r="BE539" s="223">
        <f>IF(N539="základní",J539,0)</f>
        <v>0</v>
      </c>
      <c r="BF539" s="223">
        <f>IF(N539="snížená",J539,0)</f>
        <v>0</v>
      </c>
      <c r="BG539" s="223">
        <f>IF(N539="zákl. přenesená",J539,0)</f>
        <v>0</v>
      </c>
      <c r="BH539" s="223">
        <f>IF(N539="sníž. přenesená",J539,0)</f>
        <v>0</v>
      </c>
      <c r="BI539" s="223">
        <f>IF(N539="nulová",J539,0)</f>
        <v>0</v>
      </c>
      <c r="BJ539" s="16" t="s">
        <v>84</v>
      </c>
      <c r="BK539" s="223">
        <f>ROUND(I539*H539,2)</f>
        <v>0</v>
      </c>
      <c r="BL539" s="16" t="s">
        <v>183</v>
      </c>
      <c r="BM539" s="222" t="s">
        <v>964</v>
      </c>
    </row>
    <row r="540" s="14" customFormat="1">
      <c r="A540" s="14"/>
      <c r="B540" s="258"/>
      <c r="C540" s="259"/>
      <c r="D540" s="226" t="s">
        <v>154</v>
      </c>
      <c r="E540" s="260" t="s">
        <v>1</v>
      </c>
      <c r="F540" s="261" t="s">
        <v>779</v>
      </c>
      <c r="G540" s="259"/>
      <c r="H540" s="260" t="s">
        <v>1</v>
      </c>
      <c r="I540" s="262"/>
      <c r="J540" s="259"/>
      <c r="K540" s="259"/>
      <c r="L540" s="263"/>
      <c r="M540" s="264"/>
      <c r="N540" s="265"/>
      <c r="O540" s="265"/>
      <c r="P540" s="265"/>
      <c r="Q540" s="265"/>
      <c r="R540" s="265"/>
      <c r="S540" s="265"/>
      <c r="T540" s="266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7" t="s">
        <v>154</v>
      </c>
      <c r="AU540" s="267" t="s">
        <v>84</v>
      </c>
      <c r="AV540" s="14" t="s">
        <v>84</v>
      </c>
      <c r="AW540" s="14" t="s">
        <v>33</v>
      </c>
      <c r="AX540" s="14" t="s">
        <v>76</v>
      </c>
      <c r="AY540" s="267" t="s">
        <v>145</v>
      </c>
    </row>
    <row r="541" s="12" customFormat="1">
      <c r="A541" s="12"/>
      <c r="B541" s="224"/>
      <c r="C541" s="225"/>
      <c r="D541" s="226" t="s">
        <v>154</v>
      </c>
      <c r="E541" s="227" t="s">
        <v>1</v>
      </c>
      <c r="F541" s="228" t="s">
        <v>965</v>
      </c>
      <c r="G541" s="225"/>
      <c r="H541" s="229">
        <v>8.5600000000000005</v>
      </c>
      <c r="I541" s="230"/>
      <c r="J541" s="225"/>
      <c r="K541" s="225"/>
      <c r="L541" s="231"/>
      <c r="M541" s="232"/>
      <c r="N541" s="233"/>
      <c r="O541" s="233"/>
      <c r="P541" s="233"/>
      <c r="Q541" s="233"/>
      <c r="R541" s="233"/>
      <c r="S541" s="233"/>
      <c r="T541" s="234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T541" s="235" t="s">
        <v>154</v>
      </c>
      <c r="AU541" s="235" t="s">
        <v>84</v>
      </c>
      <c r="AV541" s="12" t="s">
        <v>86</v>
      </c>
      <c r="AW541" s="12" t="s">
        <v>33</v>
      </c>
      <c r="AX541" s="12" t="s">
        <v>76</v>
      </c>
      <c r="AY541" s="235" t="s">
        <v>145</v>
      </c>
    </row>
    <row r="542" s="13" customFormat="1">
      <c r="A542" s="13"/>
      <c r="B542" s="236"/>
      <c r="C542" s="237"/>
      <c r="D542" s="226" t="s">
        <v>154</v>
      </c>
      <c r="E542" s="238" t="s">
        <v>1</v>
      </c>
      <c r="F542" s="239" t="s">
        <v>156</v>
      </c>
      <c r="G542" s="237"/>
      <c r="H542" s="240">
        <v>8.5600000000000005</v>
      </c>
      <c r="I542" s="241"/>
      <c r="J542" s="237"/>
      <c r="K542" s="237"/>
      <c r="L542" s="242"/>
      <c r="M542" s="243"/>
      <c r="N542" s="244"/>
      <c r="O542" s="244"/>
      <c r="P542" s="244"/>
      <c r="Q542" s="244"/>
      <c r="R542" s="244"/>
      <c r="S542" s="244"/>
      <c r="T542" s="24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6" t="s">
        <v>154</v>
      </c>
      <c r="AU542" s="246" t="s">
        <v>84</v>
      </c>
      <c r="AV542" s="13" t="s">
        <v>150</v>
      </c>
      <c r="AW542" s="13" t="s">
        <v>33</v>
      </c>
      <c r="AX542" s="13" t="s">
        <v>84</v>
      </c>
      <c r="AY542" s="246" t="s">
        <v>145</v>
      </c>
    </row>
    <row r="543" s="2" customFormat="1" ht="24.15" customHeight="1">
      <c r="A543" s="37"/>
      <c r="B543" s="38"/>
      <c r="C543" s="210" t="s">
        <v>966</v>
      </c>
      <c r="D543" s="210" t="s">
        <v>146</v>
      </c>
      <c r="E543" s="211" t="s">
        <v>967</v>
      </c>
      <c r="F543" s="212" t="s">
        <v>968</v>
      </c>
      <c r="G543" s="213" t="s">
        <v>182</v>
      </c>
      <c r="H543" s="214">
        <v>4.4000000000000004</v>
      </c>
      <c r="I543" s="215"/>
      <c r="J543" s="216">
        <f>ROUND(I543*H543,2)</f>
        <v>0</v>
      </c>
      <c r="K543" s="217"/>
      <c r="L543" s="43"/>
      <c r="M543" s="218" t="s">
        <v>1</v>
      </c>
      <c r="N543" s="219" t="s">
        <v>41</v>
      </c>
      <c r="O543" s="90"/>
      <c r="P543" s="220">
        <f>O543*H543</f>
        <v>0</v>
      </c>
      <c r="Q543" s="220">
        <v>0.00027500000000000002</v>
      </c>
      <c r="R543" s="220">
        <f>Q543*H543</f>
        <v>0.0012100000000000001</v>
      </c>
      <c r="S543" s="220">
        <v>0</v>
      </c>
      <c r="T543" s="221">
        <f>S543*H543</f>
        <v>0</v>
      </c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R543" s="222" t="s">
        <v>183</v>
      </c>
      <c r="AT543" s="222" t="s">
        <v>146</v>
      </c>
      <c r="AU543" s="222" t="s">
        <v>84</v>
      </c>
      <c r="AY543" s="16" t="s">
        <v>145</v>
      </c>
      <c r="BE543" s="223">
        <f>IF(N543="základní",J543,0)</f>
        <v>0</v>
      </c>
      <c r="BF543" s="223">
        <f>IF(N543="snížená",J543,0)</f>
        <v>0</v>
      </c>
      <c r="BG543" s="223">
        <f>IF(N543="zákl. přenesená",J543,0)</f>
        <v>0</v>
      </c>
      <c r="BH543" s="223">
        <f>IF(N543="sníž. přenesená",J543,0)</f>
        <v>0</v>
      </c>
      <c r="BI543" s="223">
        <f>IF(N543="nulová",J543,0)</f>
        <v>0</v>
      </c>
      <c r="BJ543" s="16" t="s">
        <v>84</v>
      </c>
      <c r="BK543" s="223">
        <f>ROUND(I543*H543,2)</f>
        <v>0</v>
      </c>
      <c r="BL543" s="16" t="s">
        <v>183</v>
      </c>
      <c r="BM543" s="222" t="s">
        <v>969</v>
      </c>
    </row>
    <row r="544" s="14" customFormat="1">
      <c r="A544" s="14"/>
      <c r="B544" s="258"/>
      <c r="C544" s="259"/>
      <c r="D544" s="226" t="s">
        <v>154</v>
      </c>
      <c r="E544" s="260" t="s">
        <v>1</v>
      </c>
      <c r="F544" s="261" t="s">
        <v>779</v>
      </c>
      <c r="G544" s="259"/>
      <c r="H544" s="260" t="s">
        <v>1</v>
      </c>
      <c r="I544" s="262"/>
      <c r="J544" s="259"/>
      <c r="K544" s="259"/>
      <c r="L544" s="263"/>
      <c r="M544" s="264"/>
      <c r="N544" s="265"/>
      <c r="O544" s="265"/>
      <c r="P544" s="265"/>
      <c r="Q544" s="265"/>
      <c r="R544" s="265"/>
      <c r="S544" s="265"/>
      <c r="T544" s="26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7" t="s">
        <v>154</v>
      </c>
      <c r="AU544" s="267" t="s">
        <v>84</v>
      </c>
      <c r="AV544" s="14" t="s">
        <v>84</v>
      </c>
      <c r="AW544" s="14" t="s">
        <v>33</v>
      </c>
      <c r="AX544" s="14" t="s">
        <v>76</v>
      </c>
      <c r="AY544" s="267" t="s">
        <v>145</v>
      </c>
    </row>
    <row r="545" s="12" customFormat="1">
      <c r="A545" s="12"/>
      <c r="B545" s="224"/>
      <c r="C545" s="225"/>
      <c r="D545" s="226" t="s">
        <v>154</v>
      </c>
      <c r="E545" s="227" t="s">
        <v>1</v>
      </c>
      <c r="F545" s="228" t="s">
        <v>970</v>
      </c>
      <c r="G545" s="225"/>
      <c r="H545" s="229">
        <v>4.4000000000000004</v>
      </c>
      <c r="I545" s="230"/>
      <c r="J545" s="225"/>
      <c r="K545" s="225"/>
      <c r="L545" s="231"/>
      <c r="M545" s="232"/>
      <c r="N545" s="233"/>
      <c r="O545" s="233"/>
      <c r="P545" s="233"/>
      <c r="Q545" s="233"/>
      <c r="R545" s="233"/>
      <c r="S545" s="233"/>
      <c r="T545" s="234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T545" s="235" t="s">
        <v>154</v>
      </c>
      <c r="AU545" s="235" t="s">
        <v>84</v>
      </c>
      <c r="AV545" s="12" t="s">
        <v>86</v>
      </c>
      <c r="AW545" s="12" t="s">
        <v>33</v>
      </c>
      <c r="AX545" s="12" t="s">
        <v>76</v>
      </c>
      <c r="AY545" s="235" t="s">
        <v>145</v>
      </c>
    </row>
    <row r="546" s="13" customFormat="1">
      <c r="A546" s="13"/>
      <c r="B546" s="236"/>
      <c r="C546" s="237"/>
      <c r="D546" s="226" t="s">
        <v>154</v>
      </c>
      <c r="E546" s="238" t="s">
        <v>1</v>
      </c>
      <c r="F546" s="239" t="s">
        <v>156</v>
      </c>
      <c r="G546" s="237"/>
      <c r="H546" s="240">
        <v>4.4000000000000004</v>
      </c>
      <c r="I546" s="241"/>
      <c r="J546" s="237"/>
      <c r="K546" s="237"/>
      <c r="L546" s="242"/>
      <c r="M546" s="243"/>
      <c r="N546" s="244"/>
      <c r="O546" s="244"/>
      <c r="P546" s="244"/>
      <c r="Q546" s="244"/>
      <c r="R546" s="244"/>
      <c r="S546" s="244"/>
      <c r="T546" s="245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6" t="s">
        <v>154</v>
      </c>
      <c r="AU546" s="246" t="s">
        <v>84</v>
      </c>
      <c r="AV546" s="13" t="s">
        <v>150</v>
      </c>
      <c r="AW546" s="13" t="s">
        <v>33</v>
      </c>
      <c r="AX546" s="13" t="s">
        <v>84</v>
      </c>
      <c r="AY546" s="246" t="s">
        <v>145</v>
      </c>
    </row>
    <row r="547" s="2" customFormat="1" ht="16.5" customHeight="1">
      <c r="A547" s="37"/>
      <c r="B547" s="38"/>
      <c r="C547" s="210" t="s">
        <v>559</v>
      </c>
      <c r="D547" s="210" t="s">
        <v>146</v>
      </c>
      <c r="E547" s="211" t="s">
        <v>971</v>
      </c>
      <c r="F547" s="212" t="s">
        <v>972</v>
      </c>
      <c r="G547" s="213" t="s">
        <v>149</v>
      </c>
      <c r="H547" s="214">
        <v>4</v>
      </c>
      <c r="I547" s="215"/>
      <c r="J547" s="216">
        <f>ROUND(I547*H547,2)</f>
        <v>0</v>
      </c>
      <c r="K547" s="217"/>
      <c r="L547" s="43"/>
      <c r="M547" s="218" t="s">
        <v>1</v>
      </c>
      <c r="N547" s="219" t="s">
        <v>41</v>
      </c>
      <c r="O547" s="90"/>
      <c r="P547" s="220">
        <f>O547*H547</f>
        <v>0</v>
      </c>
      <c r="Q547" s="220">
        <v>0.00021000000000000001</v>
      </c>
      <c r="R547" s="220">
        <f>Q547*H547</f>
        <v>0.00084000000000000003</v>
      </c>
      <c r="S547" s="220">
        <v>0</v>
      </c>
      <c r="T547" s="221">
        <f>S547*H547</f>
        <v>0</v>
      </c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R547" s="222" t="s">
        <v>183</v>
      </c>
      <c r="AT547" s="222" t="s">
        <v>146</v>
      </c>
      <c r="AU547" s="222" t="s">
        <v>84</v>
      </c>
      <c r="AY547" s="16" t="s">
        <v>145</v>
      </c>
      <c r="BE547" s="223">
        <f>IF(N547="základní",J547,0)</f>
        <v>0</v>
      </c>
      <c r="BF547" s="223">
        <f>IF(N547="snížená",J547,0)</f>
        <v>0</v>
      </c>
      <c r="BG547" s="223">
        <f>IF(N547="zákl. přenesená",J547,0)</f>
        <v>0</v>
      </c>
      <c r="BH547" s="223">
        <f>IF(N547="sníž. přenesená",J547,0)</f>
        <v>0</v>
      </c>
      <c r="BI547" s="223">
        <f>IF(N547="nulová",J547,0)</f>
        <v>0</v>
      </c>
      <c r="BJ547" s="16" t="s">
        <v>84</v>
      </c>
      <c r="BK547" s="223">
        <f>ROUND(I547*H547,2)</f>
        <v>0</v>
      </c>
      <c r="BL547" s="16" t="s">
        <v>183</v>
      </c>
      <c r="BM547" s="222" t="s">
        <v>973</v>
      </c>
    </row>
    <row r="548" s="14" customFormat="1">
      <c r="A548" s="14"/>
      <c r="B548" s="258"/>
      <c r="C548" s="259"/>
      <c r="D548" s="226" t="s">
        <v>154</v>
      </c>
      <c r="E548" s="260" t="s">
        <v>1</v>
      </c>
      <c r="F548" s="261" t="s">
        <v>779</v>
      </c>
      <c r="G548" s="259"/>
      <c r="H548" s="260" t="s">
        <v>1</v>
      </c>
      <c r="I548" s="262"/>
      <c r="J548" s="259"/>
      <c r="K548" s="259"/>
      <c r="L548" s="263"/>
      <c r="M548" s="264"/>
      <c r="N548" s="265"/>
      <c r="O548" s="265"/>
      <c r="P548" s="265"/>
      <c r="Q548" s="265"/>
      <c r="R548" s="265"/>
      <c r="S548" s="265"/>
      <c r="T548" s="26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67" t="s">
        <v>154</v>
      </c>
      <c r="AU548" s="267" t="s">
        <v>84</v>
      </c>
      <c r="AV548" s="14" t="s">
        <v>84</v>
      </c>
      <c r="AW548" s="14" t="s">
        <v>33</v>
      </c>
      <c r="AX548" s="14" t="s">
        <v>76</v>
      </c>
      <c r="AY548" s="267" t="s">
        <v>145</v>
      </c>
    </row>
    <row r="549" s="12" customFormat="1">
      <c r="A549" s="12"/>
      <c r="B549" s="224"/>
      <c r="C549" s="225"/>
      <c r="D549" s="226" t="s">
        <v>154</v>
      </c>
      <c r="E549" s="227" t="s">
        <v>1</v>
      </c>
      <c r="F549" s="228" t="s">
        <v>150</v>
      </c>
      <c r="G549" s="225"/>
      <c r="H549" s="229">
        <v>4</v>
      </c>
      <c r="I549" s="230"/>
      <c r="J549" s="225"/>
      <c r="K549" s="225"/>
      <c r="L549" s="231"/>
      <c r="M549" s="232"/>
      <c r="N549" s="233"/>
      <c r="O549" s="233"/>
      <c r="P549" s="233"/>
      <c r="Q549" s="233"/>
      <c r="R549" s="233"/>
      <c r="S549" s="233"/>
      <c r="T549" s="234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T549" s="235" t="s">
        <v>154</v>
      </c>
      <c r="AU549" s="235" t="s">
        <v>84</v>
      </c>
      <c r="AV549" s="12" t="s">
        <v>86</v>
      </c>
      <c r="AW549" s="12" t="s">
        <v>33</v>
      </c>
      <c r="AX549" s="12" t="s">
        <v>76</v>
      </c>
      <c r="AY549" s="235" t="s">
        <v>145</v>
      </c>
    </row>
    <row r="550" s="13" customFormat="1">
      <c r="A550" s="13"/>
      <c r="B550" s="236"/>
      <c r="C550" s="237"/>
      <c r="D550" s="226" t="s">
        <v>154</v>
      </c>
      <c r="E550" s="238" t="s">
        <v>1</v>
      </c>
      <c r="F550" s="239" t="s">
        <v>156</v>
      </c>
      <c r="G550" s="237"/>
      <c r="H550" s="240">
        <v>4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6" t="s">
        <v>154</v>
      </c>
      <c r="AU550" s="246" t="s">
        <v>84</v>
      </c>
      <c r="AV550" s="13" t="s">
        <v>150</v>
      </c>
      <c r="AW550" s="13" t="s">
        <v>33</v>
      </c>
      <c r="AX550" s="13" t="s">
        <v>84</v>
      </c>
      <c r="AY550" s="246" t="s">
        <v>145</v>
      </c>
    </row>
    <row r="551" s="2" customFormat="1" ht="24.15" customHeight="1">
      <c r="A551" s="37"/>
      <c r="B551" s="38"/>
      <c r="C551" s="210" t="s">
        <v>974</v>
      </c>
      <c r="D551" s="210" t="s">
        <v>146</v>
      </c>
      <c r="E551" s="211" t="s">
        <v>975</v>
      </c>
      <c r="F551" s="212" t="s">
        <v>976</v>
      </c>
      <c r="G551" s="213" t="s">
        <v>182</v>
      </c>
      <c r="H551" s="214">
        <v>4.5999999999999996</v>
      </c>
      <c r="I551" s="215"/>
      <c r="J551" s="216">
        <f>ROUND(I551*H551,2)</f>
        <v>0</v>
      </c>
      <c r="K551" s="217"/>
      <c r="L551" s="43"/>
      <c r="M551" s="218" t="s">
        <v>1</v>
      </c>
      <c r="N551" s="219" t="s">
        <v>41</v>
      </c>
      <c r="O551" s="90"/>
      <c r="P551" s="220">
        <f>O551*H551</f>
        <v>0</v>
      </c>
      <c r="Q551" s="220">
        <v>0.0014245</v>
      </c>
      <c r="R551" s="220">
        <f>Q551*H551</f>
        <v>0.0065526999999999998</v>
      </c>
      <c r="S551" s="220">
        <v>0</v>
      </c>
      <c r="T551" s="221">
        <f>S551*H551</f>
        <v>0</v>
      </c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R551" s="222" t="s">
        <v>183</v>
      </c>
      <c r="AT551" s="222" t="s">
        <v>146</v>
      </c>
      <c r="AU551" s="222" t="s">
        <v>84</v>
      </c>
      <c r="AY551" s="16" t="s">
        <v>145</v>
      </c>
      <c r="BE551" s="223">
        <f>IF(N551="základní",J551,0)</f>
        <v>0</v>
      </c>
      <c r="BF551" s="223">
        <f>IF(N551="snížená",J551,0)</f>
        <v>0</v>
      </c>
      <c r="BG551" s="223">
        <f>IF(N551="zákl. přenesená",J551,0)</f>
        <v>0</v>
      </c>
      <c r="BH551" s="223">
        <f>IF(N551="sníž. přenesená",J551,0)</f>
        <v>0</v>
      </c>
      <c r="BI551" s="223">
        <f>IF(N551="nulová",J551,0)</f>
        <v>0</v>
      </c>
      <c r="BJ551" s="16" t="s">
        <v>84</v>
      </c>
      <c r="BK551" s="223">
        <f>ROUND(I551*H551,2)</f>
        <v>0</v>
      </c>
      <c r="BL551" s="16" t="s">
        <v>183</v>
      </c>
      <c r="BM551" s="222" t="s">
        <v>977</v>
      </c>
    </row>
    <row r="552" s="14" customFormat="1">
      <c r="A552" s="14"/>
      <c r="B552" s="258"/>
      <c r="C552" s="259"/>
      <c r="D552" s="226" t="s">
        <v>154</v>
      </c>
      <c r="E552" s="260" t="s">
        <v>1</v>
      </c>
      <c r="F552" s="261" t="s">
        <v>779</v>
      </c>
      <c r="G552" s="259"/>
      <c r="H552" s="260" t="s">
        <v>1</v>
      </c>
      <c r="I552" s="262"/>
      <c r="J552" s="259"/>
      <c r="K552" s="259"/>
      <c r="L552" s="263"/>
      <c r="M552" s="264"/>
      <c r="N552" s="265"/>
      <c r="O552" s="265"/>
      <c r="P552" s="265"/>
      <c r="Q552" s="265"/>
      <c r="R552" s="265"/>
      <c r="S552" s="265"/>
      <c r="T552" s="266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67" t="s">
        <v>154</v>
      </c>
      <c r="AU552" s="267" t="s">
        <v>84</v>
      </c>
      <c r="AV552" s="14" t="s">
        <v>84</v>
      </c>
      <c r="AW552" s="14" t="s">
        <v>33</v>
      </c>
      <c r="AX552" s="14" t="s">
        <v>76</v>
      </c>
      <c r="AY552" s="267" t="s">
        <v>145</v>
      </c>
    </row>
    <row r="553" s="12" customFormat="1">
      <c r="A553" s="12"/>
      <c r="B553" s="224"/>
      <c r="C553" s="225"/>
      <c r="D553" s="226" t="s">
        <v>154</v>
      </c>
      <c r="E553" s="227" t="s">
        <v>1</v>
      </c>
      <c r="F553" s="228" t="s">
        <v>978</v>
      </c>
      <c r="G553" s="225"/>
      <c r="H553" s="229">
        <v>4.5999999999999996</v>
      </c>
      <c r="I553" s="230"/>
      <c r="J553" s="225"/>
      <c r="K553" s="225"/>
      <c r="L553" s="231"/>
      <c r="M553" s="232"/>
      <c r="N553" s="233"/>
      <c r="O553" s="233"/>
      <c r="P553" s="233"/>
      <c r="Q553" s="233"/>
      <c r="R553" s="233"/>
      <c r="S553" s="233"/>
      <c r="T553" s="234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T553" s="235" t="s">
        <v>154</v>
      </c>
      <c r="AU553" s="235" t="s">
        <v>84</v>
      </c>
      <c r="AV553" s="12" t="s">
        <v>86</v>
      </c>
      <c r="AW553" s="12" t="s">
        <v>33</v>
      </c>
      <c r="AX553" s="12" t="s">
        <v>76</v>
      </c>
      <c r="AY553" s="235" t="s">
        <v>145</v>
      </c>
    </row>
    <row r="554" s="13" customFormat="1">
      <c r="A554" s="13"/>
      <c r="B554" s="236"/>
      <c r="C554" s="237"/>
      <c r="D554" s="226" t="s">
        <v>154</v>
      </c>
      <c r="E554" s="238" t="s">
        <v>1</v>
      </c>
      <c r="F554" s="239" t="s">
        <v>156</v>
      </c>
      <c r="G554" s="237"/>
      <c r="H554" s="240">
        <v>4.5999999999999996</v>
      </c>
      <c r="I554" s="241"/>
      <c r="J554" s="237"/>
      <c r="K554" s="237"/>
      <c r="L554" s="242"/>
      <c r="M554" s="243"/>
      <c r="N554" s="244"/>
      <c r="O554" s="244"/>
      <c r="P554" s="244"/>
      <c r="Q554" s="244"/>
      <c r="R554" s="244"/>
      <c r="S554" s="244"/>
      <c r="T554" s="245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6" t="s">
        <v>154</v>
      </c>
      <c r="AU554" s="246" t="s">
        <v>84</v>
      </c>
      <c r="AV554" s="13" t="s">
        <v>150</v>
      </c>
      <c r="AW554" s="13" t="s">
        <v>33</v>
      </c>
      <c r="AX554" s="13" t="s">
        <v>84</v>
      </c>
      <c r="AY554" s="246" t="s">
        <v>145</v>
      </c>
    </row>
    <row r="555" s="2" customFormat="1" ht="24.15" customHeight="1">
      <c r="A555" s="37"/>
      <c r="B555" s="38"/>
      <c r="C555" s="210" t="s">
        <v>562</v>
      </c>
      <c r="D555" s="210" t="s">
        <v>146</v>
      </c>
      <c r="E555" s="211" t="s">
        <v>979</v>
      </c>
      <c r="F555" s="212" t="s">
        <v>980</v>
      </c>
      <c r="G555" s="213" t="s">
        <v>678</v>
      </c>
      <c r="H555" s="268"/>
      <c r="I555" s="215"/>
      <c r="J555" s="216">
        <f>ROUND(I555*H555,2)</f>
        <v>0</v>
      </c>
      <c r="K555" s="217"/>
      <c r="L555" s="43"/>
      <c r="M555" s="218" t="s">
        <v>1</v>
      </c>
      <c r="N555" s="219" t="s">
        <v>41</v>
      </c>
      <c r="O555" s="90"/>
      <c r="P555" s="220">
        <f>O555*H555</f>
        <v>0</v>
      </c>
      <c r="Q555" s="220">
        <v>0</v>
      </c>
      <c r="R555" s="220">
        <f>Q555*H555</f>
        <v>0</v>
      </c>
      <c r="S555" s="220">
        <v>0</v>
      </c>
      <c r="T555" s="221">
        <f>S555*H555</f>
        <v>0</v>
      </c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R555" s="222" t="s">
        <v>183</v>
      </c>
      <c r="AT555" s="222" t="s">
        <v>146</v>
      </c>
      <c r="AU555" s="222" t="s">
        <v>84</v>
      </c>
      <c r="AY555" s="16" t="s">
        <v>145</v>
      </c>
      <c r="BE555" s="223">
        <f>IF(N555="základní",J555,0)</f>
        <v>0</v>
      </c>
      <c r="BF555" s="223">
        <f>IF(N555="snížená",J555,0)</f>
        <v>0</v>
      </c>
      <c r="BG555" s="223">
        <f>IF(N555="zákl. přenesená",J555,0)</f>
        <v>0</v>
      </c>
      <c r="BH555" s="223">
        <f>IF(N555="sníž. přenesená",J555,0)</f>
        <v>0</v>
      </c>
      <c r="BI555" s="223">
        <f>IF(N555="nulová",J555,0)</f>
        <v>0</v>
      </c>
      <c r="BJ555" s="16" t="s">
        <v>84</v>
      </c>
      <c r="BK555" s="223">
        <f>ROUND(I555*H555,2)</f>
        <v>0</v>
      </c>
      <c r="BL555" s="16" t="s">
        <v>183</v>
      </c>
      <c r="BM555" s="222" t="s">
        <v>981</v>
      </c>
    </row>
    <row r="556" s="11" customFormat="1" ht="25.92" customHeight="1">
      <c r="A556" s="11"/>
      <c r="B556" s="196"/>
      <c r="C556" s="197"/>
      <c r="D556" s="198" t="s">
        <v>75</v>
      </c>
      <c r="E556" s="199" t="s">
        <v>982</v>
      </c>
      <c r="F556" s="199" t="s">
        <v>983</v>
      </c>
      <c r="G556" s="197"/>
      <c r="H556" s="197"/>
      <c r="I556" s="200"/>
      <c r="J556" s="201">
        <f>BK556</f>
        <v>0</v>
      </c>
      <c r="K556" s="197"/>
      <c r="L556" s="202"/>
      <c r="M556" s="203"/>
      <c r="N556" s="204"/>
      <c r="O556" s="204"/>
      <c r="P556" s="205">
        <f>SUM(P557:P573)</f>
        <v>0</v>
      </c>
      <c r="Q556" s="204"/>
      <c r="R556" s="205">
        <f>SUM(R557:R573)</f>
        <v>0.009646542000000001</v>
      </c>
      <c r="S556" s="204"/>
      <c r="T556" s="206">
        <f>SUM(T557:T573)</f>
        <v>0</v>
      </c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R556" s="207" t="s">
        <v>86</v>
      </c>
      <c r="AT556" s="208" t="s">
        <v>75</v>
      </c>
      <c r="AU556" s="208" t="s">
        <v>76</v>
      </c>
      <c r="AY556" s="207" t="s">
        <v>145</v>
      </c>
      <c r="BK556" s="209">
        <f>SUM(BK557:BK573)</f>
        <v>0</v>
      </c>
    </row>
    <row r="557" s="2" customFormat="1" ht="24.15" customHeight="1">
      <c r="A557" s="37"/>
      <c r="B557" s="38"/>
      <c r="C557" s="210" t="s">
        <v>984</v>
      </c>
      <c r="D557" s="210" t="s">
        <v>146</v>
      </c>
      <c r="E557" s="211" t="s">
        <v>985</v>
      </c>
      <c r="F557" s="212" t="s">
        <v>986</v>
      </c>
      <c r="G557" s="213" t="s">
        <v>182</v>
      </c>
      <c r="H557" s="214">
        <v>54</v>
      </c>
      <c r="I557" s="215"/>
      <c r="J557" s="216">
        <f>ROUND(I557*H557,2)</f>
        <v>0</v>
      </c>
      <c r="K557" s="217"/>
      <c r="L557" s="43"/>
      <c r="M557" s="218" t="s">
        <v>1</v>
      </c>
      <c r="N557" s="219" t="s">
        <v>41</v>
      </c>
      <c r="O557" s="90"/>
      <c r="P557" s="220">
        <f>O557*H557</f>
        <v>0</v>
      </c>
      <c r="Q557" s="220">
        <v>0</v>
      </c>
      <c r="R557" s="220">
        <f>Q557*H557</f>
        <v>0</v>
      </c>
      <c r="S557" s="220">
        <v>0</v>
      </c>
      <c r="T557" s="221">
        <f>S557*H557</f>
        <v>0</v>
      </c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R557" s="222" t="s">
        <v>183</v>
      </c>
      <c r="AT557" s="222" t="s">
        <v>146</v>
      </c>
      <c r="AU557" s="222" t="s">
        <v>84</v>
      </c>
      <c r="AY557" s="16" t="s">
        <v>145</v>
      </c>
      <c r="BE557" s="223">
        <f>IF(N557="základní",J557,0)</f>
        <v>0</v>
      </c>
      <c r="BF557" s="223">
        <f>IF(N557="snížená",J557,0)</f>
        <v>0</v>
      </c>
      <c r="BG557" s="223">
        <f>IF(N557="zákl. přenesená",J557,0)</f>
        <v>0</v>
      </c>
      <c r="BH557" s="223">
        <f>IF(N557="sníž. přenesená",J557,0)</f>
        <v>0</v>
      </c>
      <c r="BI557" s="223">
        <f>IF(N557="nulová",J557,0)</f>
        <v>0</v>
      </c>
      <c r="BJ557" s="16" t="s">
        <v>84</v>
      </c>
      <c r="BK557" s="223">
        <f>ROUND(I557*H557,2)</f>
        <v>0</v>
      </c>
      <c r="BL557" s="16" t="s">
        <v>183</v>
      </c>
      <c r="BM557" s="222" t="s">
        <v>987</v>
      </c>
    </row>
    <row r="558" s="12" customFormat="1">
      <c r="A558" s="12"/>
      <c r="B558" s="224"/>
      <c r="C558" s="225"/>
      <c r="D558" s="226" t="s">
        <v>154</v>
      </c>
      <c r="E558" s="227" t="s">
        <v>1</v>
      </c>
      <c r="F558" s="228" t="s">
        <v>270</v>
      </c>
      <c r="G558" s="225"/>
      <c r="H558" s="229">
        <v>54</v>
      </c>
      <c r="I558" s="230"/>
      <c r="J558" s="225"/>
      <c r="K558" s="225"/>
      <c r="L558" s="231"/>
      <c r="M558" s="232"/>
      <c r="N558" s="233"/>
      <c r="O558" s="233"/>
      <c r="P558" s="233"/>
      <c r="Q558" s="233"/>
      <c r="R558" s="233"/>
      <c r="S558" s="233"/>
      <c r="T558" s="234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T558" s="235" t="s">
        <v>154</v>
      </c>
      <c r="AU558" s="235" t="s">
        <v>84</v>
      </c>
      <c r="AV558" s="12" t="s">
        <v>86</v>
      </c>
      <c r="AW558" s="12" t="s">
        <v>33</v>
      </c>
      <c r="AX558" s="12" t="s">
        <v>76</v>
      </c>
      <c r="AY558" s="235" t="s">
        <v>145</v>
      </c>
    </row>
    <row r="559" s="13" customFormat="1">
      <c r="A559" s="13"/>
      <c r="B559" s="236"/>
      <c r="C559" s="237"/>
      <c r="D559" s="226" t="s">
        <v>154</v>
      </c>
      <c r="E559" s="238" t="s">
        <v>1</v>
      </c>
      <c r="F559" s="239" t="s">
        <v>156</v>
      </c>
      <c r="G559" s="237"/>
      <c r="H559" s="240">
        <v>54</v>
      </c>
      <c r="I559" s="241"/>
      <c r="J559" s="237"/>
      <c r="K559" s="237"/>
      <c r="L559" s="242"/>
      <c r="M559" s="243"/>
      <c r="N559" s="244"/>
      <c r="O559" s="244"/>
      <c r="P559" s="244"/>
      <c r="Q559" s="244"/>
      <c r="R559" s="244"/>
      <c r="S559" s="244"/>
      <c r="T559" s="245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6" t="s">
        <v>154</v>
      </c>
      <c r="AU559" s="246" t="s">
        <v>84</v>
      </c>
      <c r="AV559" s="13" t="s">
        <v>150</v>
      </c>
      <c r="AW559" s="13" t="s">
        <v>33</v>
      </c>
      <c r="AX559" s="13" t="s">
        <v>84</v>
      </c>
      <c r="AY559" s="246" t="s">
        <v>145</v>
      </c>
    </row>
    <row r="560" s="2" customFormat="1" ht="24.15" customHeight="1">
      <c r="A560" s="37"/>
      <c r="B560" s="38"/>
      <c r="C560" s="210" t="s">
        <v>566</v>
      </c>
      <c r="D560" s="210" t="s">
        <v>146</v>
      </c>
      <c r="E560" s="211" t="s">
        <v>988</v>
      </c>
      <c r="F560" s="212" t="s">
        <v>989</v>
      </c>
      <c r="G560" s="213" t="s">
        <v>182</v>
      </c>
      <c r="H560" s="214">
        <v>54</v>
      </c>
      <c r="I560" s="215"/>
      <c r="J560" s="216">
        <f>ROUND(I560*H560,2)</f>
        <v>0</v>
      </c>
      <c r="K560" s="217"/>
      <c r="L560" s="43"/>
      <c r="M560" s="218" t="s">
        <v>1</v>
      </c>
      <c r="N560" s="219" t="s">
        <v>41</v>
      </c>
      <c r="O560" s="90"/>
      <c r="P560" s="220">
        <f>O560*H560</f>
        <v>0</v>
      </c>
      <c r="Q560" s="220">
        <v>2.0910000000000001E-05</v>
      </c>
      <c r="R560" s="220">
        <f>Q560*H560</f>
        <v>0.0011291400000000001</v>
      </c>
      <c r="S560" s="220">
        <v>0</v>
      </c>
      <c r="T560" s="221">
        <f>S560*H560</f>
        <v>0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R560" s="222" t="s">
        <v>183</v>
      </c>
      <c r="AT560" s="222" t="s">
        <v>146</v>
      </c>
      <c r="AU560" s="222" t="s">
        <v>84</v>
      </c>
      <c r="AY560" s="16" t="s">
        <v>145</v>
      </c>
      <c r="BE560" s="223">
        <f>IF(N560="základní",J560,0)</f>
        <v>0</v>
      </c>
      <c r="BF560" s="223">
        <f>IF(N560="snížená",J560,0)</f>
        <v>0</v>
      </c>
      <c r="BG560" s="223">
        <f>IF(N560="zákl. přenesená",J560,0)</f>
        <v>0</v>
      </c>
      <c r="BH560" s="223">
        <f>IF(N560="sníž. přenesená",J560,0)</f>
        <v>0</v>
      </c>
      <c r="BI560" s="223">
        <f>IF(N560="nulová",J560,0)</f>
        <v>0</v>
      </c>
      <c r="BJ560" s="16" t="s">
        <v>84</v>
      </c>
      <c r="BK560" s="223">
        <f>ROUND(I560*H560,2)</f>
        <v>0</v>
      </c>
      <c r="BL560" s="16" t="s">
        <v>183</v>
      </c>
      <c r="BM560" s="222" t="s">
        <v>990</v>
      </c>
    </row>
    <row r="561" s="12" customFormat="1">
      <c r="A561" s="12"/>
      <c r="B561" s="224"/>
      <c r="C561" s="225"/>
      <c r="D561" s="226" t="s">
        <v>154</v>
      </c>
      <c r="E561" s="227" t="s">
        <v>1</v>
      </c>
      <c r="F561" s="228" t="s">
        <v>270</v>
      </c>
      <c r="G561" s="225"/>
      <c r="H561" s="229">
        <v>54</v>
      </c>
      <c r="I561" s="230"/>
      <c r="J561" s="225"/>
      <c r="K561" s="225"/>
      <c r="L561" s="231"/>
      <c r="M561" s="232"/>
      <c r="N561" s="233"/>
      <c r="O561" s="233"/>
      <c r="P561" s="233"/>
      <c r="Q561" s="233"/>
      <c r="R561" s="233"/>
      <c r="S561" s="233"/>
      <c r="T561" s="234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T561" s="235" t="s">
        <v>154</v>
      </c>
      <c r="AU561" s="235" t="s">
        <v>84</v>
      </c>
      <c r="AV561" s="12" t="s">
        <v>86</v>
      </c>
      <c r="AW561" s="12" t="s">
        <v>33</v>
      </c>
      <c r="AX561" s="12" t="s">
        <v>76</v>
      </c>
      <c r="AY561" s="235" t="s">
        <v>145</v>
      </c>
    </row>
    <row r="562" s="13" customFormat="1">
      <c r="A562" s="13"/>
      <c r="B562" s="236"/>
      <c r="C562" s="237"/>
      <c r="D562" s="226" t="s">
        <v>154</v>
      </c>
      <c r="E562" s="238" t="s">
        <v>1</v>
      </c>
      <c r="F562" s="239" t="s">
        <v>156</v>
      </c>
      <c r="G562" s="237"/>
      <c r="H562" s="240">
        <v>54</v>
      </c>
      <c r="I562" s="241"/>
      <c r="J562" s="237"/>
      <c r="K562" s="237"/>
      <c r="L562" s="242"/>
      <c r="M562" s="243"/>
      <c r="N562" s="244"/>
      <c r="O562" s="244"/>
      <c r="P562" s="244"/>
      <c r="Q562" s="244"/>
      <c r="R562" s="244"/>
      <c r="S562" s="244"/>
      <c r="T562" s="245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6" t="s">
        <v>154</v>
      </c>
      <c r="AU562" s="246" t="s">
        <v>84</v>
      </c>
      <c r="AV562" s="13" t="s">
        <v>150</v>
      </c>
      <c r="AW562" s="13" t="s">
        <v>33</v>
      </c>
      <c r="AX562" s="13" t="s">
        <v>84</v>
      </c>
      <c r="AY562" s="246" t="s">
        <v>145</v>
      </c>
    </row>
    <row r="563" s="2" customFormat="1" ht="24.15" customHeight="1">
      <c r="A563" s="37"/>
      <c r="B563" s="38"/>
      <c r="C563" s="210" t="s">
        <v>991</v>
      </c>
      <c r="D563" s="210" t="s">
        <v>146</v>
      </c>
      <c r="E563" s="211" t="s">
        <v>992</v>
      </c>
      <c r="F563" s="212" t="s">
        <v>993</v>
      </c>
      <c r="G563" s="213" t="s">
        <v>182</v>
      </c>
      <c r="H563" s="214">
        <v>108</v>
      </c>
      <c r="I563" s="215"/>
      <c r="J563" s="216">
        <f>ROUND(I563*H563,2)</f>
        <v>0</v>
      </c>
      <c r="K563" s="217"/>
      <c r="L563" s="43"/>
      <c r="M563" s="218" t="s">
        <v>1</v>
      </c>
      <c r="N563" s="219" t="s">
        <v>41</v>
      </c>
      <c r="O563" s="90"/>
      <c r="P563" s="220">
        <f>O563*H563</f>
        <v>0</v>
      </c>
      <c r="Q563" s="220">
        <v>2.2120000000000002E-05</v>
      </c>
      <c r="R563" s="220">
        <f>Q563*H563</f>
        <v>0.0023889600000000003</v>
      </c>
      <c r="S563" s="220">
        <v>0</v>
      </c>
      <c r="T563" s="221">
        <f>S563*H563</f>
        <v>0</v>
      </c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R563" s="222" t="s">
        <v>183</v>
      </c>
      <c r="AT563" s="222" t="s">
        <v>146</v>
      </c>
      <c r="AU563" s="222" t="s">
        <v>84</v>
      </c>
      <c r="AY563" s="16" t="s">
        <v>145</v>
      </c>
      <c r="BE563" s="223">
        <f>IF(N563="základní",J563,0)</f>
        <v>0</v>
      </c>
      <c r="BF563" s="223">
        <f>IF(N563="snížená",J563,0)</f>
        <v>0</v>
      </c>
      <c r="BG563" s="223">
        <f>IF(N563="zákl. přenesená",J563,0)</f>
        <v>0</v>
      </c>
      <c r="BH563" s="223">
        <f>IF(N563="sníž. přenesená",J563,0)</f>
        <v>0</v>
      </c>
      <c r="BI563" s="223">
        <f>IF(N563="nulová",J563,0)</f>
        <v>0</v>
      </c>
      <c r="BJ563" s="16" t="s">
        <v>84</v>
      </c>
      <c r="BK563" s="223">
        <f>ROUND(I563*H563,2)</f>
        <v>0</v>
      </c>
      <c r="BL563" s="16" t="s">
        <v>183</v>
      </c>
      <c r="BM563" s="222" t="s">
        <v>994</v>
      </c>
    </row>
    <row r="564" s="14" customFormat="1">
      <c r="A564" s="14"/>
      <c r="B564" s="258"/>
      <c r="C564" s="259"/>
      <c r="D564" s="226" t="s">
        <v>154</v>
      </c>
      <c r="E564" s="260" t="s">
        <v>1</v>
      </c>
      <c r="F564" s="261" t="s">
        <v>995</v>
      </c>
      <c r="G564" s="259"/>
      <c r="H564" s="260" t="s">
        <v>1</v>
      </c>
      <c r="I564" s="262"/>
      <c r="J564" s="259"/>
      <c r="K564" s="259"/>
      <c r="L564" s="263"/>
      <c r="M564" s="264"/>
      <c r="N564" s="265"/>
      <c r="O564" s="265"/>
      <c r="P564" s="265"/>
      <c r="Q564" s="265"/>
      <c r="R564" s="265"/>
      <c r="S564" s="265"/>
      <c r="T564" s="266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67" t="s">
        <v>154</v>
      </c>
      <c r="AU564" s="267" t="s">
        <v>84</v>
      </c>
      <c r="AV564" s="14" t="s">
        <v>84</v>
      </c>
      <c r="AW564" s="14" t="s">
        <v>33</v>
      </c>
      <c r="AX564" s="14" t="s">
        <v>76</v>
      </c>
      <c r="AY564" s="267" t="s">
        <v>145</v>
      </c>
    </row>
    <row r="565" s="12" customFormat="1">
      <c r="A565" s="12"/>
      <c r="B565" s="224"/>
      <c r="C565" s="225"/>
      <c r="D565" s="226" t="s">
        <v>154</v>
      </c>
      <c r="E565" s="227" t="s">
        <v>1</v>
      </c>
      <c r="F565" s="228" t="s">
        <v>996</v>
      </c>
      <c r="G565" s="225"/>
      <c r="H565" s="229">
        <v>108</v>
      </c>
      <c r="I565" s="230"/>
      <c r="J565" s="225"/>
      <c r="K565" s="225"/>
      <c r="L565" s="231"/>
      <c r="M565" s="232"/>
      <c r="N565" s="233"/>
      <c r="O565" s="233"/>
      <c r="P565" s="233"/>
      <c r="Q565" s="233"/>
      <c r="R565" s="233"/>
      <c r="S565" s="233"/>
      <c r="T565" s="234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T565" s="235" t="s">
        <v>154</v>
      </c>
      <c r="AU565" s="235" t="s">
        <v>84</v>
      </c>
      <c r="AV565" s="12" t="s">
        <v>86</v>
      </c>
      <c r="AW565" s="12" t="s">
        <v>33</v>
      </c>
      <c r="AX565" s="12" t="s">
        <v>76</v>
      </c>
      <c r="AY565" s="235" t="s">
        <v>145</v>
      </c>
    </row>
    <row r="566" s="13" customFormat="1">
      <c r="A566" s="13"/>
      <c r="B566" s="236"/>
      <c r="C566" s="237"/>
      <c r="D566" s="226" t="s">
        <v>154</v>
      </c>
      <c r="E566" s="238" t="s">
        <v>1</v>
      </c>
      <c r="F566" s="239" t="s">
        <v>156</v>
      </c>
      <c r="G566" s="237"/>
      <c r="H566" s="240">
        <v>108</v>
      </c>
      <c r="I566" s="241"/>
      <c r="J566" s="237"/>
      <c r="K566" s="237"/>
      <c r="L566" s="242"/>
      <c r="M566" s="243"/>
      <c r="N566" s="244"/>
      <c r="O566" s="244"/>
      <c r="P566" s="244"/>
      <c r="Q566" s="244"/>
      <c r="R566" s="244"/>
      <c r="S566" s="244"/>
      <c r="T566" s="245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6" t="s">
        <v>154</v>
      </c>
      <c r="AU566" s="246" t="s">
        <v>84</v>
      </c>
      <c r="AV566" s="13" t="s">
        <v>150</v>
      </c>
      <c r="AW566" s="13" t="s">
        <v>33</v>
      </c>
      <c r="AX566" s="13" t="s">
        <v>84</v>
      </c>
      <c r="AY566" s="246" t="s">
        <v>145</v>
      </c>
    </row>
    <row r="567" s="2" customFormat="1" ht="24.15" customHeight="1">
      <c r="A567" s="37"/>
      <c r="B567" s="38"/>
      <c r="C567" s="210" t="s">
        <v>569</v>
      </c>
      <c r="D567" s="210" t="s">
        <v>146</v>
      </c>
      <c r="E567" s="211" t="s">
        <v>997</v>
      </c>
      <c r="F567" s="212" t="s">
        <v>998</v>
      </c>
      <c r="G567" s="213" t="s">
        <v>167</v>
      </c>
      <c r="H567" s="214">
        <v>15.720000000000001</v>
      </c>
      <c r="I567" s="215"/>
      <c r="J567" s="216">
        <f>ROUND(I567*H567,2)</f>
        <v>0</v>
      </c>
      <c r="K567" s="217"/>
      <c r="L567" s="43"/>
      <c r="M567" s="218" t="s">
        <v>1</v>
      </c>
      <c r="N567" s="219" t="s">
        <v>41</v>
      </c>
      <c r="O567" s="90"/>
      <c r="P567" s="220">
        <f>O567*H567</f>
        <v>0</v>
      </c>
      <c r="Q567" s="220">
        <v>0.00014375</v>
      </c>
      <c r="R567" s="220">
        <f>Q567*H567</f>
        <v>0.00225975</v>
      </c>
      <c r="S567" s="220">
        <v>0</v>
      </c>
      <c r="T567" s="221">
        <f>S567*H567</f>
        <v>0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R567" s="222" t="s">
        <v>183</v>
      </c>
      <c r="AT567" s="222" t="s">
        <v>146</v>
      </c>
      <c r="AU567" s="222" t="s">
        <v>84</v>
      </c>
      <c r="AY567" s="16" t="s">
        <v>145</v>
      </c>
      <c r="BE567" s="223">
        <f>IF(N567="základní",J567,0)</f>
        <v>0</v>
      </c>
      <c r="BF567" s="223">
        <f>IF(N567="snížená",J567,0)</f>
        <v>0</v>
      </c>
      <c r="BG567" s="223">
        <f>IF(N567="zákl. přenesená",J567,0)</f>
        <v>0</v>
      </c>
      <c r="BH567" s="223">
        <f>IF(N567="sníž. přenesená",J567,0)</f>
        <v>0</v>
      </c>
      <c r="BI567" s="223">
        <f>IF(N567="nulová",J567,0)</f>
        <v>0</v>
      </c>
      <c r="BJ567" s="16" t="s">
        <v>84</v>
      </c>
      <c r="BK567" s="223">
        <f>ROUND(I567*H567,2)</f>
        <v>0</v>
      </c>
      <c r="BL567" s="16" t="s">
        <v>183</v>
      </c>
      <c r="BM567" s="222" t="s">
        <v>999</v>
      </c>
    </row>
    <row r="568" s="12" customFormat="1">
      <c r="A568" s="12"/>
      <c r="B568" s="224"/>
      <c r="C568" s="225"/>
      <c r="D568" s="226" t="s">
        <v>154</v>
      </c>
      <c r="E568" s="227" t="s">
        <v>1</v>
      </c>
      <c r="F568" s="228" t="s">
        <v>1000</v>
      </c>
      <c r="G568" s="225"/>
      <c r="H568" s="229">
        <v>15.720000000000001</v>
      </c>
      <c r="I568" s="230"/>
      <c r="J568" s="225"/>
      <c r="K568" s="225"/>
      <c r="L568" s="231"/>
      <c r="M568" s="232"/>
      <c r="N568" s="233"/>
      <c r="O568" s="233"/>
      <c r="P568" s="233"/>
      <c r="Q568" s="233"/>
      <c r="R568" s="233"/>
      <c r="S568" s="233"/>
      <c r="T568" s="234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T568" s="235" t="s">
        <v>154</v>
      </c>
      <c r="AU568" s="235" t="s">
        <v>84</v>
      </c>
      <c r="AV568" s="12" t="s">
        <v>86</v>
      </c>
      <c r="AW568" s="12" t="s">
        <v>33</v>
      </c>
      <c r="AX568" s="12" t="s">
        <v>76</v>
      </c>
      <c r="AY568" s="235" t="s">
        <v>145</v>
      </c>
    </row>
    <row r="569" s="13" customFormat="1">
      <c r="A569" s="13"/>
      <c r="B569" s="236"/>
      <c r="C569" s="237"/>
      <c r="D569" s="226" t="s">
        <v>154</v>
      </c>
      <c r="E569" s="238" t="s">
        <v>1</v>
      </c>
      <c r="F569" s="239" t="s">
        <v>156</v>
      </c>
      <c r="G569" s="237"/>
      <c r="H569" s="240">
        <v>15.720000000000001</v>
      </c>
      <c r="I569" s="241"/>
      <c r="J569" s="237"/>
      <c r="K569" s="237"/>
      <c r="L569" s="242"/>
      <c r="M569" s="243"/>
      <c r="N569" s="244"/>
      <c r="O569" s="244"/>
      <c r="P569" s="244"/>
      <c r="Q569" s="244"/>
      <c r="R569" s="244"/>
      <c r="S569" s="244"/>
      <c r="T569" s="24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6" t="s">
        <v>154</v>
      </c>
      <c r="AU569" s="246" t="s">
        <v>84</v>
      </c>
      <c r="AV569" s="13" t="s">
        <v>150</v>
      </c>
      <c r="AW569" s="13" t="s">
        <v>33</v>
      </c>
      <c r="AX569" s="13" t="s">
        <v>84</v>
      </c>
      <c r="AY569" s="246" t="s">
        <v>145</v>
      </c>
    </row>
    <row r="570" s="2" customFormat="1" ht="24.15" customHeight="1">
      <c r="A570" s="37"/>
      <c r="B570" s="38"/>
      <c r="C570" s="210" t="s">
        <v>1001</v>
      </c>
      <c r="D570" s="210" t="s">
        <v>146</v>
      </c>
      <c r="E570" s="211" t="s">
        <v>1002</v>
      </c>
      <c r="F570" s="212" t="s">
        <v>1003</v>
      </c>
      <c r="G570" s="213" t="s">
        <v>167</v>
      </c>
      <c r="H570" s="214">
        <v>31.440000000000001</v>
      </c>
      <c r="I570" s="215"/>
      <c r="J570" s="216">
        <f>ROUND(I570*H570,2)</f>
        <v>0</v>
      </c>
      <c r="K570" s="217"/>
      <c r="L570" s="43"/>
      <c r="M570" s="218" t="s">
        <v>1</v>
      </c>
      <c r="N570" s="219" t="s">
        <v>41</v>
      </c>
      <c r="O570" s="90"/>
      <c r="P570" s="220">
        <f>O570*H570</f>
        <v>0</v>
      </c>
      <c r="Q570" s="220">
        <v>0.00012305000000000001</v>
      </c>
      <c r="R570" s="220">
        <f>Q570*H570</f>
        <v>0.0038686920000000004</v>
      </c>
      <c r="S570" s="220">
        <v>0</v>
      </c>
      <c r="T570" s="221">
        <f>S570*H570</f>
        <v>0</v>
      </c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R570" s="222" t="s">
        <v>183</v>
      </c>
      <c r="AT570" s="222" t="s">
        <v>146</v>
      </c>
      <c r="AU570" s="222" t="s">
        <v>84</v>
      </c>
      <c r="AY570" s="16" t="s">
        <v>145</v>
      </c>
      <c r="BE570" s="223">
        <f>IF(N570="základní",J570,0)</f>
        <v>0</v>
      </c>
      <c r="BF570" s="223">
        <f>IF(N570="snížená",J570,0)</f>
        <v>0</v>
      </c>
      <c r="BG570" s="223">
        <f>IF(N570="zákl. přenesená",J570,0)</f>
        <v>0</v>
      </c>
      <c r="BH570" s="223">
        <f>IF(N570="sníž. přenesená",J570,0)</f>
        <v>0</v>
      </c>
      <c r="BI570" s="223">
        <f>IF(N570="nulová",J570,0)</f>
        <v>0</v>
      </c>
      <c r="BJ570" s="16" t="s">
        <v>84</v>
      </c>
      <c r="BK570" s="223">
        <f>ROUND(I570*H570,2)</f>
        <v>0</v>
      </c>
      <c r="BL570" s="16" t="s">
        <v>183</v>
      </c>
      <c r="BM570" s="222" t="s">
        <v>1004</v>
      </c>
    </row>
    <row r="571" s="14" customFormat="1">
      <c r="A571" s="14"/>
      <c r="B571" s="258"/>
      <c r="C571" s="259"/>
      <c r="D571" s="226" t="s">
        <v>154</v>
      </c>
      <c r="E571" s="260" t="s">
        <v>1</v>
      </c>
      <c r="F571" s="261" t="s">
        <v>1005</v>
      </c>
      <c r="G571" s="259"/>
      <c r="H571" s="260" t="s">
        <v>1</v>
      </c>
      <c r="I571" s="262"/>
      <c r="J571" s="259"/>
      <c r="K571" s="259"/>
      <c r="L571" s="263"/>
      <c r="M571" s="264"/>
      <c r="N571" s="265"/>
      <c r="O571" s="265"/>
      <c r="P571" s="265"/>
      <c r="Q571" s="265"/>
      <c r="R571" s="265"/>
      <c r="S571" s="265"/>
      <c r="T571" s="266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67" t="s">
        <v>154</v>
      </c>
      <c r="AU571" s="267" t="s">
        <v>84</v>
      </c>
      <c r="AV571" s="14" t="s">
        <v>84</v>
      </c>
      <c r="AW571" s="14" t="s">
        <v>33</v>
      </c>
      <c r="AX571" s="14" t="s">
        <v>76</v>
      </c>
      <c r="AY571" s="267" t="s">
        <v>145</v>
      </c>
    </row>
    <row r="572" s="12" customFormat="1">
      <c r="A572" s="12"/>
      <c r="B572" s="224"/>
      <c r="C572" s="225"/>
      <c r="D572" s="226" t="s">
        <v>154</v>
      </c>
      <c r="E572" s="227" t="s">
        <v>1</v>
      </c>
      <c r="F572" s="228" t="s">
        <v>1006</v>
      </c>
      <c r="G572" s="225"/>
      <c r="H572" s="229">
        <v>31.440000000000001</v>
      </c>
      <c r="I572" s="230"/>
      <c r="J572" s="225"/>
      <c r="K572" s="225"/>
      <c r="L572" s="231"/>
      <c r="M572" s="232"/>
      <c r="N572" s="233"/>
      <c r="O572" s="233"/>
      <c r="P572" s="233"/>
      <c r="Q572" s="233"/>
      <c r="R572" s="233"/>
      <c r="S572" s="233"/>
      <c r="T572" s="234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T572" s="235" t="s">
        <v>154</v>
      </c>
      <c r="AU572" s="235" t="s">
        <v>84</v>
      </c>
      <c r="AV572" s="12" t="s">
        <v>86</v>
      </c>
      <c r="AW572" s="12" t="s">
        <v>33</v>
      </c>
      <c r="AX572" s="12" t="s">
        <v>76</v>
      </c>
      <c r="AY572" s="235" t="s">
        <v>145</v>
      </c>
    </row>
    <row r="573" s="13" customFormat="1">
      <c r="A573" s="13"/>
      <c r="B573" s="236"/>
      <c r="C573" s="237"/>
      <c r="D573" s="226" t="s">
        <v>154</v>
      </c>
      <c r="E573" s="238" t="s">
        <v>1</v>
      </c>
      <c r="F573" s="239" t="s">
        <v>156</v>
      </c>
      <c r="G573" s="237"/>
      <c r="H573" s="240">
        <v>31.440000000000001</v>
      </c>
      <c r="I573" s="241"/>
      <c r="J573" s="237"/>
      <c r="K573" s="237"/>
      <c r="L573" s="242"/>
      <c r="M573" s="243"/>
      <c r="N573" s="244"/>
      <c r="O573" s="244"/>
      <c r="P573" s="244"/>
      <c r="Q573" s="244"/>
      <c r="R573" s="244"/>
      <c r="S573" s="244"/>
      <c r="T573" s="245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6" t="s">
        <v>154</v>
      </c>
      <c r="AU573" s="246" t="s">
        <v>84</v>
      </c>
      <c r="AV573" s="13" t="s">
        <v>150</v>
      </c>
      <c r="AW573" s="13" t="s">
        <v>33</v>
      </c>
      <c r="AX573" s="13" t="s">
        <v>84</v>
      </c>
      <c r="AY573" s="246" t="s">
        <v>145</v>
      </c>
    </row>
    <row r="574" s="11" customFormat="1" ht="25.92" customHeight="1">
      <c r="A574" s="11"/>
      <c r="B574" s="196"/>
      <c r="C574" s="197"/>
      <c r="D574" s="198" t="s">
        <v>75</v>
      </c>
      <c r="E574" s="199" t="s">
        <v>1007</v>
      </c>
      <c r="F574" s="199" t="s">
        <v>1008</v>
      </c>
      <c r="G574" s="197"/>
      <c r="H574" s="197"/>
      <c r="I574" s="200"/>
      <c r="J574" s="201">
        <f>BK574</f>
        <v>0</v>
      </c>
      <c r="K574" s="197"/>
      <c r="L574" s="202"/>
      <c r="M574" s="203"/>
      <c r="N574" s="204"/>
      <c r="O574" s="204"/>
      <c r="P574" s="205">
        <f>SUM(P575:P597)</f>
        <v>0</v>
      </c>
      <c r="Q574" s="204"/>
      <c r="R574" s="205">
        <f>SUM(R575:R597)</f>
        <v>0.63820959999999993</v>
      </c>
      <c r="S574" s="204"/>
      <c r="T574" s="206">
        <f>SUM(T575:T597)</f>
        <v>0.11093288</v>
      </c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R574" s="207" t="s">
        <v>86</v>
      </c>
      <c r="AT574" s="208" t="s">
        <v>75</v>
      </c>
      <c r="AU574" s="208" t="s">
        <v>76</v>
      </c>
      <c r="AY574" s="207" t="s">
        <v>145</v>
      </c>
      <c r="BK574" s="209">
        <f>SUM(BK575:BK597)</f>
        <v>0</v>
      </c>
    </row>
    <row r="575" s="2" customFormat="1" ht="16.5" customHeight="1">
      <c r="A575" s="37"/>
      <c r="B575" s="38"/>
      <c r="C575" s="210" t="s">
        <v>573</v>
      </c>
      <c r="D575" s="210" t="s">
        <v>146</v>
      </c>
      <c r="E575" s="211" t="s">
        <v>1009</v>
      </c>
      <c r="F575" s="212" t="s">
        <v>1010</v>
      </c>
      <c r="G575" s="213" t="s">
        <v>167</v>
      </c>
      <c r="H575" s="214">
        <v>357.84800000000001</v>
      </c>
      <c r="I575" s="215"/>
      <c r="J575" s="216">
        <f>ROUND(I575*H575,2)</f>
        <v>0</v>
      </c>
      <c r="K575" s="217"/>
      <c r="L575" s="43"/>
      <c r="M575" s="218" t="s">
        <v>1</v>
      </c>
      <c r="N575" s="219" t="s">
        <v>41</v>
      </c>
      <c r="O575" s="90"/>
      <c r="P575" s="220">
        <f>O575*H575</f>
        <v>0</v>
      </c>
      <c r="Q575" s="220">
        <v>0.001</v>
      </c>
      <c r="R575" s="220">
        <f>Q575*H575</f>
        <v>0.357848</v>
      </c>
      <c r="S575" s="220">
        <v>0.00031</v>
      </c>
      <c r="T575" s="221">
        <f>S575*H575</f>
        <v>0.11093288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222" t="s">
        <v>183</v>
      </c>
      <c r="AT575" s="222" t="s">
        <v>146</v>
      </c>
      <c r="AU575" s="222" t="s">
        <v>84</v>
      </c>
      <c r="AY575" s="16" t="s">
        <v>145</v>
      </c>
      <c r="BE575" s="223">
        <f>IF(N575="základní",J575,0)</f>
        <v>0</v>
      </c>
      <c r="BF575" s="223">
        <f>IF(N575="snížená",J575,0)</f>
        <v>0</v>
      </c>
      <c r="BG575" s="223">
        <f>IF(N575="zákl. přenesená",J575,0)</f>
        <v>0</v>
      </c>
      <c r="BH575" s="223">
        <f>IF(N575="sníž. přenesená",J575,0)</f>
        <v>0</v>
      </c>
      <c r="BI575" s="223">
        <f>IF(N575="nulová",J575,0)</f>
        <v>0</v>
      </c>
      <c r="BJ575" s="16" t="s">
        <v>84</v>
      </c>
      <c r="BK575" s="223">
        <f>ROUND(I575*H575,2)</f>
        <v>0</v>
      </c>
      <c r="BL575" s="16" t="s">
        <v>183</v>
      </c>
      <c r="BM575" s="222" t="s">
        <v>1011</v>
      </c>
    </row>
    <row r="576" s="12" customFormat="1">
      <c r="A576" s="12"/>
      <c r="B576" s="224"/>
      <c r="C576" s="225"/>
      <c r="D576" s="226" t="s">
        <v>154</v>
      </c>
      <c r="E576" s="227" t="s">
        <v>1</v>
      </c>
      <c r="F576" s="228" t="s">
        <v>1012</v>
      </c>
      <c r="G576" s="225"/>
      <c r="H576" s="229">
        <v>302.84800000000001</v>
      </c>
      <c r="I576" s="230"/>
      <c r="J576" s="225"/>
      <c r="K576" s="225"/>
      <c r="L576" s="231"/>
      <c r="M576" s="232"/>
      <c r="N576" s="233"/>
      <c r="O576" s="233"/>
      <c r="P576" s="233"/>
      <c r="Q576" s="233"/>
      <c r="R576" s="233"/>
      <c r="S576" s="233"/>
      <c r="T576" s="234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T576" s="235" t="s">
        <v>154</v>
      </c>
      <c r="AU576" s="235" t="s">
        <v>84</v>
      </c>
      <c r="AV576" s="12" t="s">
        <v>86</v>
      </c>
      <c r="AW576" s="12" t="s">
        <v>33</v>
      </c>
      <c r="AX576" s="12" t="s">
        <v>76</v>
      </c>
      <c r="AY576" s="235" t="s">
        <v>145</v>
      </c>
    </row>
    <row r="577" s="14" customFormat="1">
      <c r="A577" s="14"/>
      <c r="B577" s="258"/>
      <c r="C577" s="259"/>
      <c r="D577" s="226" t="s">
        <v>154</v>
      </c>
      <c r="E577" s="260" t="s">
        <v>1</v>
      </c>
      <c r="F577" s="261" t="s">
        <v>1013</v>
      </c>
      <c r="G577" s="259"/>
      <c r="H577" s="260" t="s">
        <v>1</v>
      </c>
      <c r="I577" s="262"/>
      <c r="J577" s="259"/>
      <c r="K577" s="259"/>
      <c r="L577" s="263"/>
      <c r="M577" s="264"/>
      <c r="N577" s="265"/>
      <c r="O577" s="265"/>
      <c r="P577" s="265"/>
      <c r="Q577" s="265"/>
      <c r="R577" s="265"/>
      <c r="S577" s="265"/>
      <c r="T577" s="266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67" t="s">
        <v>154</v>
      </c>
      <c r="AU577" s="267" t="s">
        <v>84</v>
      </c>
      <c r="AV577" s="14" t="s">
        <v>84</v>
      </c>
      <c r="AW577" s="14" t="s">
        <v>33</v>
      </c>
      <c r="AX577" s="14" t="s">
        <v>76</v>
      </c>
      <c r="AY577" s="267" t="s">
        <v>145</v>
      </c>
    </row>
    <row r="578" s="12" customFormat="1">
      <c r="A578" s="12"/>
      <c r="B578" s="224"/>
      <c r="C578" s="225"/>
      <c r="D578" s="226" t="s">
        <v>154</v>
      </c>
      <c r="E578" s="227" t="s">
        <v>1</v>
      </c>
      <c r="F578" s="228" t="s">
        <v>394</v>
      </c>
      <c r="G578" s="225"/>
      <c r="H578" s="229">
        <v>55</v>
      </c>
      <c r="I578" s="230"/>
      <c r="J578" s="225"/>
      <c r="K578" s="225"/>
      <c r="L578" s="231"/>
      <c r="M578" s="232"/>
      <c r="N578" s="233"/>
      <c r="O578" s="233"/>
      <c r="P578" s="233"/>
      <c r="Q578" s="233"/>
      <c r="R578" s="233"/>
      <c r="S578" s="233"/>
      <c r="T578" s="234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T578" s="235" t="s">
        <v>154</v>
      </c>
      <c r="AU578" s="235" t="s">
        <v>84</v>
      </c>
      <c r="AV578" s="12" t="s">
        <v>86</v>
      </c>
      <c r="AW578" s="12" t="s">
        <v>33</v>
      </c>
      <c r="AX578" s="12" t="s">
        <v>76</v>
      </c>
      <c r="AY578" s="235" t="s">
        <v>145</v>
      </c>
    </row>
    <row r="579" s="13" customFormat="1">
      <c r="A579" s="13"/>
      <c r="B579" s="236"/>
      <c r="C579" s="237"/>
      <c r="D579" s="226" t="s">
        <v>154</v>
      </c>
      <c r="E579" s="238" t="s">
        <v>1</v>
      </c>
      <c r="F579" s="239" t="s">
        <v>156</v>
      </c>
      <c r="G579" s="237"/>
      <c r="H579" s="240">
        <v>357.84800000000001</v>
      </c>
      <c r="I579" s="241"/>
      <c r="J579" s="237"/>
      <c r="K579" s="237"/>
      <c r="L579" s="242"/>
      <c r="M579" s="243"/>
      <c r="N579" s="244"/>
      <c r="O579" s="244"/>
      <c r="P579" s="244"/>
      <c r="Q579" s="244"/>
      <c r="R579" s="244"/>
      <c r="S579" s="244"/>
      <c r="T579" s="245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6" t="s">
        <v>154</v>
      </c>
      <c r="AU579" s="246" t="s">
        <v>84</v>
      </c>
      <c r="AV579" s="13" t="s">
        <v>150</v>
      </c>
      <c r="AW579" s="13" t="s">
        <v>33</v>
      </c>
      <c r="AX579" s="13" t="s">
        <v>84</v>
      </c>
      <c r="AY579" s="246" t="s">
        <v>145</v>
      </c>
    </row>
    <row r="580" s="2" customFormat="1" ht="24.15" customHeight="1">
      <c r="A580" s="37"/>
      <c r="B580" s="38"/>
      <c r="C580" s="210" t="s">
        <v>1014</v>
      </c>
      <c r="D580" s="210" t="s">
        <v>146</v>
      </c>
      <c r="E580" s="211" t="s">
        <v>1015</v>
      </c>
      <c r="F580" s="212" t="s">
        <v>1016</v>
      </c>
      <c r="G580" s="213" t="s">
        <v>167</v>
      </c>
      <c r="H580" s="214">
        <v>357.84800000000001</v>
      </c>
      <c r="I580" s="215"/>
      <c r="J580" s="216">
        <f>ROUND(I580*H580,2)</f>
        <v>0</v>
      </c>
      <c r="K580" s="217"/>
      <c r="L580" s="43"/>
      <c r="M580" s="218" t="s">
        <v>1</v>
      </c>
      <c r="N580" s="219" t="s">
        <v>41</v>
      </c>
      <c r="O580" s="90"/>
      <c r="P580" s="220">
        <f>O580*H580</f>
        <v>0</v>
      </c>
      <c r="Q580" s="220">
        <v>0</v>
      </c>
      <c r="R580" s="220">
        <f>Q580*H580</f>
        <v>0</v>
      </c>
      <c r="S580" s="220">
        <v>0</v>
      </c>
      <c r="T580" s="221">
        <f>S580*H580</f>
        <v>0</v>
      </c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R580" s="222" t="s">
        <v>183</v>
      </c>
      <c r="AT580" s="222" t="s">
        <v>146</v>
      </c>
      <c r="AU580" s="222" t="s">
        <v>84</v>
      </c>
      <c r="AY580" s="16" t="s">
        <v>145</v>
      </c>
      <c r="BE580" s="223">
        <f>IF(N580="základní",J580,0)</f>
        <v>0</v>
      </c>
      <c r="BF580" s="223">
        <f>IF(N580="snížená",J580,0)</f>
        <v>0</v>
      </c>
      <c r="BG580" s="223">
        <f>IF(N580="zákl. přenesená",J580,0)</f>
        <v>0</v>
      </c>
      <c r="BH580" s="223">
        <f>IF(N580="sníž. přenesená",J580,0)</f>
        <v>0</v>
      </c>
      <c r="BI580" s="223">
        <f>IF(N580="nulová",J580,0)</f>
        <v>0</v>
      </c>
      <c r="BJ580" s="16" t="s">
        <v>84</v>
      </c>
      <c r="BK580" s="223">
        <f>ROUND(I580*H580,2)</f>
        <v>0</v>
      </c>
      <c r="BL580" s="16" t="s">
        <v>183</v>
      </c>
      <c r="BM580" s="222" t="s">
        <v>1017</v>
      </c>
    </row>
    <row r="581" s="12" customFormat="1">
      <c r="A581" s="12"/>
      <c r="B581" s="224"/>
      <c r="C581" s="225"/>
      <c r="D581" s="226" t="s">
        <v>154</v>
      </c>
      <c r="E581" s="227" t="s">
        <v>1</v>
      </c>
      <c r="F581" s="228" t="s">
        <v>1012</v>
      </c>
      <c r="G581" s="225"/>
      <c r="H581" s="229">
        <v>302.84800000000001</v>
      </c>
      <c r="I581" s="230"/>
      <c r="J581" s="225"/>
      <c r="K581" s="225"/>
      <c r="L581" s="231"/>
      <c r="M581" s="232"/>
      <c r="N581" s="233"/>
      <c r="O581" s="233"/>
      <c r="P581" s="233"/>
      <c r="Q581" s="233"/>
      <c r="R581" s="233"/>
      <c r="S581" s="233"/>
      <c r="T581" s="234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T581" s="235" t="s">
        <v>154</v>
      </c>
      <c r="AU581" s="235" t="s">
        <v>84</v>
      </c>
      <c r="AV581" s="12" t="s">
        <v>86</v>
      </c>
      <c r="AW581" s="12" t="s">
        <v>33</v>
      </c>
      <c r="AX581" s="12" t="s">
        <v>76</v>
      </c>
      <c r="AY581" s="235" t="s">
        <v>145</v>
      </c>
    </row>
    <row r="582" s="14" customFormat="1">
      <c r="A582" s="14"/>
      <c r="B582" s="258"/>
      <c r="C582" s="259"/>
      <c r="D582" s="226" t="s">
        <v>154</v>
      </c>
      <c r="E582" s="260" t="s">
        <v>1</v>
      </c>
      <c r="F582" s="261" t="s">
        <v>1013</v>
      </c>
      <c r="G582" s="259"/>
      <c r="H582" s="260" t="s">
        <v>1</v>
      </c>
      <c r="I582" s="262"/>
      <c r="J582" s="259"/>
      <c r="K582" s="259"/>
      <c r="L582" s="263"/>
      <c r="M582" s="264"/>
      <c r="N582" s="265"/>
      <c r="O582" s="265"/>
      <c r="P582" s="265"/>
      <c r="Q582" s="265"/>
      <c r="R582" s="265"/>
      <c r="S582" s="265"/>
      <c r="T582" s="266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67" t="s">
        <v>154</v>
      </c>
      <c r="AU582" s="267" t="s">
        <v>84</v>
      </c>
      <c r="AV582" s="14" t="s">
        <v>84</v>
      </c>
      <c r="AW582" s="14" t="s">
        <v>33</v>
      </c>
      <c r="AX582" s="14" t="s">
        <v>76</v>
      </c>
      <c r="AY582" s="267" t="s">
        <v>145</v>
      </c>
    </row>
    <row r="583" s="12" customFormat="1">
      <c r="A583" s="12"/>
      <c r="B583" s="224"/>
      <c r="C583" s="225"/>
      <c r="D583" s="226" t="s">
        <v>154</v>
      </c>
      <c r="E583" s="227" t="s">
        <v>1</v>
      </c>
      <c r="F583" s="228" t="s">
        <v>394</v>
      </c>
      <c r="G583" s="225"/>
      <c r="H583" s="229">
        <v>55</v>
      </c>
      <c r="I583" s="230"/>
      <c r="J583" s="225"/>
      <c r="K583" s="225"/>
      <c r="L583" s="231"/>
      <c r="M583" s="232"/>
      <c r="N583" s="233"/>
      <c r="O583" s="233"/>
      <c r="P583" s="233"/>
      <c r="Q583" s="233"/>
      <c r="R583" s="233"/>
      <c r="S583" s="233"/>
      <c r="T583" s="234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T583" s="235" t="s">
        <v>154</v>
      </c>
      <c r="AU583" s="235" t="s">
        <v>84</v>
      </c>
      <c r="AV583" s="12" t="s">
        <v>86</v>
      </c>
      <c r="AW583" s="12" t="s">
        <v>33</v>
      </c>
      <c r="AX583" s="12" t="s">
        <v>76</v>
      </c>
      <c r="AY583" s="235" t="s">
        <v>145</v>
      </c>
    </row>
    <row r="584" s="13" customFormat="1">
      <c r="A584" s="13"/>
      <c r="B584" s="236"/>
      <c r="C584" s="237"/>
      <c r="D584" s="226" t="s">
        <v>154</v>
      </c>
      <c r="E584" s="238" t="s">
        <v>1</v>
      </c>
      <c r="F584" s="239" t="s">
        <v>156</v>
      </c>
      <c r="G584" s="237"/>
      <c r="H584" s="240">
        <v>357.84800000000001</v>
      </c>
      <c r="I584" s="241"/>
      <c r="J584" s="237"/>
      <c r="K584" s="237"/>
      <c r="L584" s="242"/>
      <c r="M584" s="243"/>
      <c r="N584" s="244"/>
      <c r="O584" s="244"/>
      <c r="P584" s="244"/>
      <c r="Q584" s="244"/>
      <c r="R584" s="244"/>
      <c r="S584" s="244"/>
      <c r="T584" s="245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6" t="s">
        <v>154</v>
      </c>
      <c r="AU584" s="246" t="s">
        <v>84</v>
      </c>
      <c r="AV584" s="13" t="s">
        <v>150</v>
      </c>
      <c r="AW584" s="13" t="s">
        <v>33</v>
      </c>
      <c r="AX584" s="13" t="s">
        <v>84</v>
      </c>
      <c r="AY584" s="246" t="s">
        <v>145</v>
      </c>
    </row>
    <row r="585" s="2" customFormat="1" ht="24.15" customHeight="1">
      <c r="A585" s="37"/>
      <c r="B585" s="38"/>
      <c r="C585" s="210" t="s">
        <v>576</v>
      </c>
      <c r="D585" s="210" t="s">
        <v>146</v>
      </c>
      <c r="E585" s="211" t="s">
        <v>1018</v>
      </c>
      <c r="F585" s="212" t="s">
        <v>1019</v>
      </c>
      <c r="G585" s="213" t="s">
        <v>167</v>
      </c>
      <c r="H585" s="214">
        <v>302.84800000000001</v>
      </c>
      <c r="I585" s="215"/>
      <c r="J585" s="216">
        <f>ROUND(I585*H585,2)</f>
        <v>0</v>
      </c>
      <c r="K585" s="217"/>
      <c r="L585" s="43"/>
      <c r="M585" s="218" t="s">
        <v>1</v>
      </c>
      <c r="N585" s="219" t="s">
        <v>41</v>
      </c>
      <c r="O585" s="90"/>
      <c r="P585" s="220">
        <f>O585*H585</f>
        <v>0</v>
      </c>
      <c r="Q585" s="220">
        <v>0.00020000000000000001</v>
      </c>
      <c r="R585" s="220">
        <f>Q585*H585</f>
        <v>0.060569600000000008</v>
      </c>
      <c r="S585" s="220">
        <v>0</v>
      </c>
      <c r="T585" s="221">
        <f>S585*H585</f>
        <v>0</v>
      </c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R585" s="222" t="s">
        <v>183</v>
      </c>
      <c r="AT585" s="222" t="s">
        <v>146</v>
      </c>
      <c r="AU585" s="222" t="s">
        <v>84</v>
      </c>
      <c r="AY585" s="16" t="s">
        <v>145</v>
      </c>
      <c r="BE585" s="223">
        <f>IF(N585="základní",J585,0)</f>
        <v>0</v>
      </c>
      <c r="BF585" s="223">
        <f>IF(N585="snížená",J585,0)</f>
        <v>0</v>
      </c>
      <c r="BG585" s="223">
        <f>IF(N585="zákl. přenesená",J585,0)</f>
        <v>0</v>
      </c>
      <c r="BH585" s="223">
        <f>IF(N585="sníž. přenesená",J585,0)</f>
        <v>0</v>
      </c>
      <c r="BI585" s="223">
        <f>IF(N585="nulová",J585,0)</f>
        <v>0</v>
      </c>
      <c r="BJ585" s="16" t="s">
        <v>84</v>
      </c>
      <c r="BK585" s="223">
        <f>ROUND(I585*H585,2)</f>
        <v>0</v>
      </c>
      <c r="BL585" s="16" t="s">
        <v>183</v>
      </c>
      <c r="BM585" s="222" t="s">
        <v>1020</v>
      </c>
    </row>
    <row r="586" s="12" customFormat="1">
      <c r="A586" s="12"/>
      <c r="B586" s="224"/>
      <c r="C586" s="225"/>
      <c r="D586" s="226" t="s">
        <v>154</v>
      </c>
      <c r="E586" s="227" t="s">
        <v>1</v>
      </c>
      <c r="F586" s="228" t="s">
        <v>1012</v>
      </c>
      <c r="G586" s="225"/>
      <c r="H586" s="229">
        <v>302.84800000000001</v>
      </c>
      <c r="I586" s="230"/>
      <c r="J586" s="225"/>
      <c r="K586" s="225"/>
      <c r="L586" s="231"/>
      <c r="M586" s="232"/>
      <c r="N586" s="233"/>
      <c r="O586" s="233"/>
      <c r="P586" s="233"/>
      <c r="Q586" s="233"/>
      <c r="R586" s="233"/>
      <c r="S586" s="233"/>
      <c r="T586" s="234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T586" s="235" t="s">
        <v>154</v>
      </c>
      <c r="AU586" s="235" t="s">
        <v>84</v>
      </c>
      <c r="AV586" s="12" t="s">
        <v>86</v>
      </c>
      <c r="AW586" s="12" t="s">
        <v>33</v>
      </c>
      <c r="AX586" s="12" t="s">
        <v>76</v>
      </c>
      <c r="AY586" s="235" t="s">
        <v>145</v>
      </c>
    </row>
    <row r="587" s="13" customFormat="1">
      <c r="A587" s="13"/>
      <c r="B587" s="236"/>
      <c r="C587" s="237"/>
      <c r="D587" s="226" t="s">
        <v>154</v>
      </c>
      <c r="E587" s="238" t="s">
        <v>1</v>
      </c>
      <c r="F587" s="239" t="s">
        <v>156</v>
      </c>
      <c r="G587" s="237"/>
      <c r="H587" s="240">
        <v>302.84800000000001</v>
      </c>
      <c r="I587" s="241"/>
      <c r="J587" s="237"/>
      <c r="K587" s="237"/>
      <c r="L587" s="242"/>
      <c r="M587" s="243"/>
      <c r="N587" s="244"/>
      <c r="O587" s="244"/>
      <c r="P587" s="244"/>
      <c r="Q587" s="244"/>
      <c r="R587" s="244"/>
      <c r="S587" s="244"/>
      <c r="T587" s="245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6" t="s">
        <v>154</v>
      </c>
      <c r="AU587" s="246" t="s">
        <v>84</v>
      </c>
      <c r="AV587" s="13" t="s">
        <v>150</v>
      </c>
      <c r="AW587" s="13" t="s">
        <v>33</v>
      </c>
      <c r="AX587" s="13" t="s">
        <v>84</v>
      </c>
      <c r="AY587" s="246" t="s">
        <v>145</v>
      </c>
    </row>
    <row r="588" s="2" customFormat="1" ht="33" customHeight="1">
      <c r="A588" s="37"/>
      <c r="B588" s="38"/>
      <c r="C588" s="210" t="s">
        <v>1021</v>
      </c>
      <c r="D588" s="210" t="s">
        <v>146</v>
      </c>
      <c r="E588" s="211" t="s">
        <v>1022</v>
      </c>
      <c r="F588" s="212" t="s">
        <v>1023</v>
      </c>
      <c r="G588" s="213" t="s">
        <v>167</v>
      </c>
      <c r="H588" s="214">
        <v>732.63999999999999</v>
      </c>
      <c r="I588" s="215"/>
      <c r="J588" s="216">
        <f>ROUND(I588*H588,2)</f>
        <v>0</v>
      </c>
      <c r="K588" s="217"/>
      <c r="L588" s="43"/>
      <c r="M588" s="218" t="s">
        <v>1</v>
      </c>
      <c r="N588" s="219" t="s">
        <v>41</v>
      </c>
      <c r="O588" s="90"/>
      <c r="P588" s="220">
        <f>O588*H588</f>
        <v>0</v>
      </c>
      <c r="Q588" s="220">
        <v>0.00029999999999999997</v>
      </c>
      <c r="R588" s="220">
        <f>Q588*H588</f>
        <v>0.21979199999999999</v>
      </c>
      <c r="S588" s="220">
        <v>0</v>
      </c>
      <c r="T588" s="221">
        <f>S588*H588</f>
        <v>0</v>
      </c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R588" s="222" t="s">
        <v>183</v>
      </c>
      <c r="AT588" s="222" t="s">
        <v>146</v>
      </c>
      <c r="AU588" s="222" t="s">
        <v>84</v>
      </c>
      <c r="AY588" s="16" t="s">
        <v>145</v>
      </c>
      <c r="BE588" s="223">
        <f>IF(N588="základní",J588,0)</f>
        <v>0</v>
      </c>
      <c r="BF588" s="223">
        <f>IF(N588="snížená",J588,0)</f>
        <v>0</v>
      </c>
      <c r="BG588" s="223">
        <f>IF(N588="zákl. přenesená",J588,0)</f>
        <v>0</v>
      </c>
      <c r="BH588" s="223">
        <f>IF(N588="sníž. přenesená",J588,0)</f>
        <v>0</v>
      </c>
      <c r="BI588" s="223">
        <f>IF(N588="nulová",J588,0)</f>
        <v>0</v>
      </c>
      <c r="BJ588" s="16" t="s">
        <v>84</v>
      </c>
      <c r="BK588" s="223">
        <f>ROUND(I588*H588,2)</f>
        <v>0</v>
      </c>
      <c r="BL588" s="16" t="s">
        <v>183</v>
      </c>
      <c r="BM588" s="222" t="s">
        <v>1024</v>
      </c>
    </row>
    <row r="589" s="14" customFormat="1">
      <c r="A589" s="14"/>
      <c r="B589" s="258"/>
      <c r="C589" s="259"/>
      <c r="D589" s="226" t="s">
        <v>154</v>
      </c>
      <c r="E589" s="260" t="s">
        <v>1</v>
      </c>
      <c r="F589" s="261" t="s">
        <v>1025</v>
      </c>
      <c r="G589" s="259"/>
      <c r="H589" s="260" t="s">
        <v>1</v>
      </c>
      <c r="I589" s="262"/>
      <c r="J589" s="259"/>
      <c r="K589" s="259"/>
      <c r="L589" s="263"/>
      <c r="M589" s="264"/>
      <c r="N589" s="265"/>
      <c r="O589" s="265"/>
      <c r="P589" s="265"/>
      <c r="Q589" s="265"/>
      <c r="R589" s="265"/>
      <c r="S589" s="265"/>
      <c r="T589" s="266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7" t="s">
        <v>154</v>
      </c>
      <c r="AU589" s="267" t="s">
        <v>84</v>
      </c>
      <c r="AV589" s="14" t="s">
        <v>84</v>
      </c>
      <c r="AW589" s="14" t="s">
        <v>33</v>
      </c>
      <c r="AX589" s="14" t="s">
        <v>76</v>
      </c>
      <c r="AY589" s="267" t="s">
        <v>145</v>
      </c>
    </row>
    <row r="590" s="12" customFormat="1">
      <c r="A590" s="12"/>
      <c r="B590" s="224"/>
      <c r="C590" s="225"/>
      <c r="D590" s="226" t="s">
        <v>154</v>
      </c>
      <c r="E590" s="227" t="s">
        <v>1</v>
      </c>
      <c r="F590" s="228" t="s">
        <v>174</v>
      </c>
      <c r="G590" s="225"/>
      <c r="H590" s="229">
        <v>267.75</v>
      </c>
      <c r="I590" s="230"/>
      <c r="J590" s="225"/>
      <c r="K590" s="225"/>
      <c r="L590" s="231"/>
      <c r="M590" s="232"/>
      <c r="N590" s="233"/>
      <c r="O590" s="233"/>
      <c r="P590" s="233"/>
      <c r="Q590" s="233"/>
      <c r="R590" s="233"/>
      <c r="S590" s="233"/>
      <c r="T590" s="234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T590" s="235" t="s">
        <v>154</v>
      </c>
      <c r="AU590" s="235" t="s">
        <v>84</v>
      </c>
      <c r="AV590" s="12" t="s">
        <v>86</v>
      </c>
      <c r="AW590" s="12" t="s">
        <v>33</v>
      </c>
      <c r="AX590" s="12" t="s">
        <v>76</v>
      </c>
      <c r="AY590" s="235" t="s">
        <v>145</v>
      </c>
    </row>
    <row r="591" s="14" customFormat="1">
      <c r="A591" s="14"/>
      <c r="B591" s="258"/>
      <c r="C591" s="259"/>
      <c r="D591" s="226" t="s">
        <v>154</v>
      </c>
      <c r="E591" s="260" t="s">
        <v>1</v>
      </c>
      <c r="F591" s="261" t="s">
        <v>1026</v>
      </c>
      <c r="G591" s="259"/>
      <c r="H591" s="260" t="s">
        <v>1</v>
      </c>
      <c r="I591" s="262"/>
      <c r="J591" s="259"/>
      <c r="K591" s="259"/>
      <c r="L591" s="263"/>
      <c r="M591" s="264"/>
      <c r="N591" s="265"/>
      <c r="O591" s="265"/>
      <c r="P591" s="265"/>
      <c r="Q591" s="265"/>
      <c r="R591" s="265"/>
      <c r="S591" s="265"/>
      <c r="T591" s="26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7" t="s">
        <v>154</v>
      </c>
      <c r="AU591" s="267" t="s">
        <v>84</v>
      </c>
      <c r="AV591" s="14" t="s">
        <v>84</v>
      </c>
      <c r="AW591" s="14" t="s">
        <v>33</v>
      </c>
      <c r="AX591" s="14" t="s">
        <v>76</v>
      </c>
      <c r="AY591" s="267" t="s">
        <v>145</v>
      </c>
    </row>
    <row r="592" s="12" customFormat="1">
      <c r="A592" s="12"/>
      <c r="B592" s="224"/>
      <c r="C592" s="225"/>
      <c r="D592" s="226" t="s">
        <v>154</v>
      </c>
      <c r="E592" s="227" t="s">
        <v>1</v>
      </c>
      <c r="F592" s="228" t="s">
        <v>394</v>
      </c>
      <c r="G592" s="225"/>
      <c r="H592" s="229">
        <v>55</v>
      </c>
      <c r="I592" s="230"/>
      <c r="J592" s="225"/>
      <c r="K592" s="225"/>
      <c r="L592" s="231"/>
      <c r="M592" s="232"/>
      <c r="N592" s="233"/>
      <c r="O592" s="233"/>
      <c r="P592" s="233"/>
      <c r="Q592" s="233"/>
      <c r="R592" s="233"/>
      <c r="S592" s="233"/>
      <c r="T592" s="234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T592" s="235" t="s">
        <v>154</v>
      </c>
      <c r="AU592" s="235" t="s">
        <v>84</v>
      </c>
      <c r="AV592" s="12" t="s">
        <v>86</v>
      </c>
      <c r="AW592" s="12" t="s">
        <v>33</v>
      </c>
      <c r="AX592" s="12" t="s">
        <v>76</v>
      </c>
      <c r="AY592" s="235" t="s">
        <v>145</v>
      </c>
    </row>
    <row r="593" s="14" customFormat="1">
      <c r="A593" s="14"/>
      <c r="B593" s="258"/>
      <c r="C593" s="259"/>
      <c r="D593" s="226" t="s">
        <v>154</v>
      </c>
      <c r="E593" s="260" t="s">
        <v>1</v>
      </c>
      <c r="F593" s="261" t="s">
        <v>1027</v>
      </c>
      <c r="G593" s="259"/>
      <c r="H593" s="260" t="s">
        <v>1</v>
      </c>
      <c r="I593" s="262"/>
      <c r="J593" s="259"/>
      <c r="K593" s="259"/>
      <c r="L593" s="263"/>
      <c r="M593" s="264"/>
      <c r="N593" s="265"/>
      <c r="O593" s="265"/>
      <c r="P593" s="265"/>
      <c r="Q593" s="265"/>
      <c r="R593" s="265"/>
      <c r="S593" s="265"/>
      <c r="T593" s="266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67" t="s">
        <v>154</v>
      </c>
      <c r="AU593" s="267" t="s">
        <v>84</v>
      </c>
      <c r="AV593" s="14" t="s">
        <v>84</v>
      </c>
      <c r="AW593" s="14" t="s">
        <v>33</v>
      </c>
      <c r="AX593" s="14" t="s">
        <v>76</v>
      </c>
      <c r="AY593" s="267" t="s">
        <v>145</v>
      </c>
    </row>
    <row r="594" s="12" customFormat="1">
      <c r="A594" s="12"/>
      <c r="B594" s="224"/>
      <c r="C594" s="225"/>
      <c r="D594" s="226" t="s">
        <v>154</v>
      </c>
      <c r="E594" s="227" t="s">
        <v>1</v>
      </c>
      <c r="F594" s="228" t="s">
        <v>203</v>
      </c>
      <c r="G594" s="225"/>
      <c r="H594" s="229">
        <v>304.63999999999999</v>
      </c>
      <c r="I594" s="230"/>
      <c r="J594" s="225"/>
      <c r="K594" s="225"/>
      <c r="L594" s="231"/>
      <c r="M594" s="232"/>
      <c r="N594" s="233"/>
      <c r="O594" s="233"/>
      <c r="P594" s="233"/>
      <c r="Q594" s="233"/>
      <c r="R594" s="233"/>
      <c r="S594" s="233"/>
      <c r="T594" s="234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T594" s="235" t="s">
        <v>154</v>
      </c>
      <c r="AU594" s="235" t="s">
        <v>84</v>
      </c>
      <c r="AV594" s="12" t="s">
        <v>86</v>
      </c>
      <c r="AW594" s="12" t="s">
        <v>33</v>
      </c>
      <c r="AX594" s="12" t="s">
        <v>76</v>
      </c>
      <c r="AY594" s="235" t="s">
        <v>145</v>
      </c>
    </row>
    <row r="595" s="14" customFormat="1">
      <c r="A595" s="14"/>
      <c r="B595" s="258"/>
      <c r="C595" s="259"/>
      <c r="D595" s="226" t="s">
        <v>154</v>
      </c>
      <c r="E595" s="260" t="s">
        <v>1</v>
      </c>
      <c r="F595" s="261" t="s">
        <v>1028</v>
      </c>
      <c r="G595" s="259"/>
      <c r="H595" s="260" t="s">
        <v>1</v>
      </c>
      <c r="I595" s="262"/>
      <c r="J595" s="259"/>
      <c r="K595" s="259"/>
      <c r="L595" s="263"/>
      <c r="M595" s="264"/>
      <c r="N595" s="265"/>
      <c r="O595" s="265"/>
      <c r="P595" s="265"/>
      <c r="Q595" s="265"/>
      <c r="R595" s="265"/>
      <c r="S595" s="265"/>
      <c r="T595" s="266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7" t="s">
        <v>154</v>
      </c>
      <c r="AU595" s="267" t="s">
        <v>84</v>
      </c>
      <c r="AV595" s="14" t="s">
        <v>84</v>
      </c>
      <c r="AW595" s="14" t="s">
        <v>33</v>
      </c>
      <c r="AX595" s="14" t="s">
        <v>76</v>
      </c>
      <c r="AY595" s="267" t="s">
        <v>145</v>
      </c>
    </row>
    <row r="596" s="12" customFormat="1">
      <c r="A596" s="12"/>
      <c r="B596" s="224"/>
      <c r="C596" s="225"/>
      <c r="D596" s="226" t="s">
        <v>154</v>
      </c>
      <c r="E596" s="227" t="s">
        <v>1</v>
      </c>
      <c r="F596" s="228" t="s">
        <v>799</v>
      </c>
      <c r="G596" s="225"/>
      <c r="H596" s="229">
        <v>105.25</v>
      </c>
      <c r="I596" s="230"/>
      <c r="J596" s="225"/>
      <c r="K596" s="225"/>
      <c r="L596" s="231"/>
      <c r="M596" s="232"/>
      <c r="N596" s="233"/>
      <c r="O596" s="233"/>
      <c r="P596" s="233"/>
      <c r="Q596" s="233"/>
      <c r="R596" s="233"/>
      <c r="S596" s="233"/>
      <c r="T596" s="234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T596" s="235" t="s">
        <v>154</v>
      </c>
      <c r="AU596" s="235" t="s">
        <v>84</v>
      </c>
      <c r="AV596" s="12" t="s">
        <v>86</v>
      </c>
      <c r="AW596" s="12" t="s">
        <v>33</v>
      </c>
      <c r="AX596" s="12" t="s">
        <v>76</v>
      </c>
      <c r="AY596" s="235" t="s">
        <v>145</v>
      </c>
    </row>
    <row r="597" s="13" customFormat="1">
      <c r="A597" s="13"/>
      <c r="B597" s="236"/>
      <c r="C597" s="237"/>
      <c r="D597" s="226" t="s">
        <v>154</v>
      </c>
      <c r="E597" s="238" t="s">
        <v>1</v>
      </c>
      <c r="F597" s="239" t="s">
        <v>156</v>
      </c>
      <c r="G597" s="237"/>
      <c r="H597" s="240">
        <v>732.63999999999999</v>
      </c>
      <c r="I597" s="241"/>
      <c r="J597" s="237"/>
      <c r="K597" s="237"/>
      <c r="L597" s="242"/>
      <c r="M597" s="269"/>
      <c r="N597" s="270"/>
      <c r="O597" s="270"/>
      <c r="P597" s="270"/>
      <c r="Q597" s="270"/>
      <c r="R597" s="270"/>
      <c r="S597" s="270"/>
      <c r="T597" s="271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6" t="s">
        <v>154</v>
      </c>
      <c r="AU597" s="246" t="s">
        <v>84</v>
      </c>
      <c r="AV597" s="13" t="s">
        <v>150</v>
      </c>
      <c r="AW597" s="13" t="s">
        <v>33</v>
      </c>
      <c r="AX597" s="13" t="s">
        <v>84</v>
      </c>
      <c r="AY597" s="246" t="s">
        <v>145</v>
      </c>
    </row>
    <row r="598" s="2" customFormat="1" ht="6.96" customHeight="1">
      <c r="A598" s="37"/>
      <c r="B598" s="65"/>
      <c r="C598" s="66"/>
      <c r="D598" s="66"/>
      <c r="E598" s="66"/>
      <c r="F598" s="66"/>
      <c r="G598" s="66"/>
      <c r="H598" s="66"/>
      <c r="I598" s="66"/>
      <c r="J598" s="66"/>
      <c r="K598" s="66"/>
      <c r="L598" s="43"/>
      <c r="M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</row>
  </sheetData>
  <sheetProtection sheet="1" autoFilter="0" formatColumns="0" formatRows="0" objects="1" scenarios="1" spinCount="100000" saltValue="JMf1lvIY1YZUExNf3qj7Xx9C6hvEpbUW67459LXUeSEebYy2cW19Mxrbod+PVDlfIFSYa4obv4OPugVQhGWv4A==" hashValue="OT0SZN3PaXX3OwvJ8eIzGdrdjx9SB30XfV/RjdyLVAO0LoFX8NmchYxuqhcMmBj4ESY7Xs4gqjEtXMiysLXcRQ==" algorithmName="SHA-512" password="DCC9"/>
  <autoFilter ref="C132:K597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ÚPRAVA 5.6.2025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1029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ROUND((SUM(BE125:BE330)),  2)</f>
        <v>0</v>
      </c>
      <c r="G33" s="37"/>
      <c r="H33" s="37"/>
      <c r="I33" s="154">
        <v>0.20999999999999999</v>
      </c>
      <c r="J33" s="153">
        <f>ROUND(((SUM(BE125:BE330))*I33),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ROUND((SUM(BF125:BF330)),  2)</f>
        <v>0</v>
      </c>
      <c r="G34" s="37"/>
      <c r="H34" s="37"/>
      <c r="I34" s="154">
        <v>0.12</v>
      </c>
      <c r="J34" s="153">
        <f>ROUND(((SUM(BF125:BF330))*I34),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ROUND((SUM(BG125:BG330)),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ROUND((SUM(BH125:BH330)),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ROUND((SUM(BI125:BI330)),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ÚPRAVA 5.6.2025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SO_02 - Provedení učebny výpočetní techniky m.č. 218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5. 6. 2025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114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115</v>
      </c>
      <c r="E98" s="181"/>
      <c r="F98" s="181"/>
      <c r="G98" s="181"/>
      <c r="H98" s="181"/>
      <c r="I98" s="181"/>
      <c r="J98" s="182">
        <f>J168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116</v>
      </c>
      <c r="E99" s="181"/>
      <c r="F99" s="181"/>
      <c r="G99" s="181"/>
      <c r="H99" s="181"/>
      <c r="I99" s="181"/>
      <c r="J99" s="182">
        <f>J201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117</v>
      </c>
      <c r="E100" s="181"/>
      <c r="F100" s="181"/>
      <c r="G100" s="181"/>
      <c r="H100" s="181"/>
      <c r="I100" s="181"/>
      <c r="J100" s="182">
        <f>J219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119</v>
      </c>
      <c r="E101" s="181"/>
      <c r="F101" s="181"/>
      <c r="G101" s="181"/>
      <c r="H101" s="181"/>
      <c r="I101" s="181"/>
      <c r="J101" s="182">
        <f>J230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126</v>
      </c>
      <c r="E102" s="181"/>
      <c r="F102" s="181"/>
      <c r="G102" s="181"/>
      <c r="H102" s="181"/>
      <c r="I102" s="181"/>
      <c r="J102" s="182">
        <f>J234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127</v>
      </c>
      <c r="E103" s="181"/>
      <c r="F103" s="181"/>
      <c r="G103" s="181"/>
      <c r="H103" s="181"/>
      <c r="I103" s="181"/>
      <c r="J103" s="182">
        <f>J249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8"/>
      <c r="C104" s="179"/>
      <c r="D104" s="180" t="s">
        <v>128</v>
      </c>
      <c r="E104" s="181"/>
      <c r="F104" s="181"/>
      <c r="G104" s="181"/>
      <c r="H104" s="181"/>
      <c r="I104" s="181"/>
      <c r="J104" s="182">
        <f>J264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8"/>
      <c r="C105" s="179"/>
      <c r="D105" s="180" t="s">
        <v>129</v>
      </c>
      <c r="E105" s="181"/>
      <c r="F105" s="181"/>
      <c r="G105" s="181"/>
      <c r="H105" s="181"/>
      <c r="I105" s="181"/>
      <c r="J105" s="182">
        <f>J290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130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Podpora profesního rozvoje SPŠS Mělník - ÚPRAVA 5.6.2025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106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SO_02 - Provedení učebny výpočetní techniky m.č. 218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 xml:space="preserve"> </v>
      </c>
      <c r="G119" s="39"/>
      <c r="H119" s="39"/>
      <c r="I119" s="31" t="s">
        <v>22</v>
      </c>
      <c r="J119" s="78" t="str">
        <f>IF(J12="","",J12)</f>
        <v>5. 6. 2025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24</v>
      </c>
      <c r="D121" s="39"/>
      <c r="E121" s="39"/>
      <c r="F121" s="26" t="str">
        <f>E15</f>
        <v>SPŠS Mělník, Českobratrská 386, Mělník</v>
      </c>
      <c r="G121" s="39"/>
      <c r="H121" s="39"/>
      <c r="I121" s="31" t="s">
        <v>30</v>
      </c>
      <c r="J121" s="35" t="str">
        <f>E21</f>
        <v>Ing. David Horáček, ČKAIT 0006218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9"/>
      <c r="E122" s="39"/>
      <c r="F122" s="26" t="str">
        <f>IF(E18="","",E18)</f>
        <v>Vyplň údaj</v>
      </c>
      <c r="G122" s="39"/>
      <c r="H122" s="39"/>
      <c r="I122" s="31" t="s">
        <v>32</v>
      </c>
      <c r="J122" s="35" t="str">
        <f>E24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0" customFormat="1" ht="29.28" customHeight="1">
      <c r="A124" s="184"/>
      <c r="B124" s="185"/>
      <c r="C124" s="186" t="s">
        <v>131</v>
      </c>
      <c r="D124" s="187" t="s">
        <v>61</v>
      </c>
      <c r="E124" s="187" t="s">
        <v>57</v>
      </c>
      <c r="F124" s="187" t="s">
        <v>58</v>
      </c>
      <c r="G124" s="187" t="s">
        <v>132</v>
      </c>
      <c r="H124" s="187" t="s">
        <v>133</v>
      </c>
      <c r="I124" s="187" t="s">
        <v>134</v>
      </c>
      <c r="J124" s="188" t="s">
        <v>110</v>
      </c>
      <c r="K124" s="189" t="s">
        <v>135</v>
      </c>
      <c r="L124" s="190"/>
      <c r="M124" s="99" t="s">
        <v>1</v>
      </c>
      <c r="N124" s="100" t="s">
        <v>40</v>
      </c>
      <c r="O124" s="100" t="s">
        <v>136</v>
      </c>
      <c r="P124" s="100" t="s">
        <v>137</v>
      </c>
      <c r="Q124" s="100" t="s">
        <v>138</v>
      </c>
      <c r="R124" s="100" t="s">
        <v>139</v>
      </c>
      <c r="S124" s="100" t="s">
        <v>140</v>
      </c>
      <c r="T124" s="101" t="s">
        <v>141</v>
      </c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</row>
    <row r="125" s="2" customFormat="1" ht="22.8" customHeight="1">
      <c r="A125" s="37"/>
      <c r="B125" s="38"/>
      <c r="C125" s="106" t="s">
        <v>142</v>
      </c>
      <c r="D125" s="39"/>
      <c r="E125" s="39"/>
      <c r="F125" s="39"/>
      <c r="G125" s="39"/>
      <c r="H125" s="39"/>
      <c r="I125" s="39"/>
      <c r="J125" s="191">
        <f>BK125</f>
        <v>0</v>
      </c>
      <c r="K125" s="39"/>
      <c r="L125" s="43"/>
      <c r="M125" s="102"/>
      <c r="N125" s="192"/>
      <c r="O125" s="103"/>
      <c r="P125" s="193">
        <f>P126+P168+P201+P219+P230+P234+P249+P264+P290</f>
        <v>0</v>
      </c>
      <c r="Q125" s="103"/>
      <c r="R125" s="193">
        <f>R126+R168+R201+R219+R230+R234+R249+R264+R290</f>
        <v>4.5387576921999999</v>
      </c>
      <c r="S125" s="103"/>
      <c r="T125" s="194">
        <f>T126+T168+T201+T219+T230+T234+T249+T264+T290</f>
        <v>2.1158409000000002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75</v>
      </c>
      <c r="AU125" s="16" t="s">
        <v>112</v>
      </c>
      <c r="BK125" s="195">
        <f>BK126+BK168+BK201+BK219+BK230+BK234+BK249+BK264+BK290</f>
        <v>0</v>
      </c>
    </row>
    <row r="126" s="11" customFormat="1" ht="25.92" customHeight="1">
      <c r="A126" s="11"/>
      <c r="B126" s="196"/>
      <c r="C126" s="197"/>
      <c r="D126" s="198" t="s">
        <v>75</v>
      </c>
      <c r="E126" s="199" t="s">
        <v>170</v>
      </c>
      <c r="F126" s="199" t="s">
        <v>171</v>
      </c>
      <c r="G126" s="197"/>
      <c r="H126" s="197"/>
      <c r="I126" s="200"/>
      <c r="J126" s="201">
        <f>BK126</f>
        <v>0</v>
      </c>
      <c r="K126" s="197"/>
      <c r="L126" s="202"/>
      <c r="M126" s="203"/>
      <c r="N126" s="204"/>
      <c r="O126" s="204"/>
      <c r="P126" s="205">
        <f>SUM(P127:P167)</f>
        <v>0</v>
      </c>
      <c r="Q126" s="204"/>
      <c r="R126" s="205">
        <f>SUM(R127:R167)</f>
        <v>3.2521130099999995</v>
      </c>
      <c r="S126" s="204"/>
      <c r="T126" s="206">
        <f>SUM(T127:T167)</f>
        <v>9.87E-05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07" t="s">
        <v>84</v>
      </c>
      <c r="AT126" s="208" t="s">
        <v>75</v>
      </c>
      <c r="AU126" s="208" t="s">
        <v>76</v>
      </c>
      <c r="AY126" s="207" t="s">
        <v>145</v>
      </c>
      <c r="BK126" s="209">
        <f>SUM(BK127:BK167)</f>
        <v>0</v>
      </c>
    </row>
    <row r="127" s="2" customFormat="1" ht="24.15" customHeight="1">
      <c r="A127" s="37"/>
      <c r="B127" s="38"/>
      <c r="C127" s="210" t="s">
        <v>84</v>
      </c>
      <c r="D127" s="210" t="s">
        <v>146</v>
      </c>
      <c r="E127" s="211" t="s">
        <v>176</v>
      </c>
      <c r="F127" s="212" t="s">
        <v>177</v>
      </c>
      <c r="G127" s="213" t="s">
        <v>167</v>
      </c>
      <c r="H127" s="214">
        <v>9.8699999999999992</v>
      </c>
      <c r="I127" s="215"/>
      <c r="J127" s="216">
        <f>ROUND(I127*H127,2)</f>
        <v>0</v>
      </c>
      <c r="K127" s="217"/>
      <c r="L127" s="43"/>
      <c r="M127" s="218" t="s">
        <v>1</v>
      </c>
      <c r="N127" s="219" t="s">
        <v>41</v>
      </c>
      <c r="O127" s="90"/>
      <c r="P127" s="220">
        <f>O127*H127</f>
        <v>0</v>
      </c>
      <c r="Q127" s="220">
        <v>0.00038499999999999998</v>
      </c>
      <c r="R127" s="220">
        <f>Q127*H127</f>
        <v>0.0037999499999999994</v>
      </c>
      <c r="S127" s="220">
        <v>1.0000000000000001E-05</v>
      </c>
      <c r="T127" s="221">
        <f>S127*H127</f>
        <v>9.87E-05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2" t="s">
        <v>150</v>
      </c>
      <c r="AT127" s="222" t="s">
        <v>146</v>
      </c>
      <c r="AU127" s="222" t="s">
        <v>84</v>
      </c>
      <c r="AY127" s="16" t="s">
        <v>145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84</v>
      </c>
      <c r="BK127" s="223">
        <f>ROUND(I127*H127,2)</f>
        <v>0</v>
      </c>
      <c r="BL127" s="16" t="s">
        <v>150</v>
      </c>
      <c r="BM127" s="222" t="s">
        <v>86</v>
      </c>
    </row>
    <row r="128" s="12" customFormat="1">
      <c r="A128" s="12"/>
      <c r="B128" s="224"/>
      <c r="C128" s="225"/>
      <c r="D128" s="226" t="s">
        <v>154</v>
      </c>
      <c r="E128" s="227" t="s">
        <v>1</v>
      </c>
      <c r="F128" s="228" t="s">
        <v>1030</v>
      </c>
      <c r="G128" s="225"/>
      <c r="H128" s="229">
        <v>9.8699999999999992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235" t="s">
        <v>154</v>
      </c>
      <c r="AU128" s="235" t="s">
        <v>84</v>
      </c>
      <c r="AV128" s="12" t="s">
        <v>86</v>
      </c>
      <c r="AW128" s="12" t="s">
        <v>33</v>
      </c>
      <c r="AX128" s="12" t="s">
        <v>76</v>
      </c>
      <c r="AY128" s="235" t="s">
        <v>145</v>
      </c>
    </row>
    <row r="129" s="13" customFormat="1">
      <c r="A129" s="13"/>
      <c r="B129" s="236"/>
      <c r="C129" s="237"/>
      <c r="D129" s="226" t="s">
        <v>154</v>
      </c>
      <c r="E129" s="238" t="s">
        <v>1</v>
      </c>
      <c r="F129" s="239" t="s">
        <v>156</v>
      </c>
      <c r="G129" s="237"/>
      <c r="H129" s="240">
        <v>9.8699999999999992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154</v>
      </c>
      <c r="AU129" s="246" t="s">
        <v>84</v>
      </c>
      <c r="AV129" s="13" t="s">
        <v>150</v>
      </c>
      <c r="AW129" s="13" t="s">
        <v>33</v>
      </c>
      <c r="AX129" s="13" t="s">
        <v>84</v>
      </c>
      <c r="AY129" s="246" t="s">
        <v>145</v>
      </c>
    </row>
    <row r="130" s="2" customFormat="1" ht="24.15" customHeight="1">
      <c r="A130" s="37"/>
      <c r="B130" s="38"/>
      <c r="C130" s="210" t="s">
        <v>86</v>
      </c>
      <c r="D130" s="210" t="s">
        <v>146</v>
      </c>
      <c r="E130" s="211" t="s">
        <v>1031</v>
      </c>
      <c r="F130" s="212" t="s">
        <v>1032</v>
      </c>
      <c r="G130" s="213" t="s">
        <v>167</v>
      </c>
      <c r="H130" s="214">
        <v>84.290000000000006</v>
      </c>
      <c r="I130" s="215"/>
      <c r="J130" s="216">
        <f>ROUND(I130*H130,2)</f>
        <v>0</v>
      </c>
      <c r="K130" s="217"/>
      <c r="L130" s="43"/>
      <c r="M130" s="218" t="s">
        <v>1</v>
      </c>
      <c r="N130" s="219" t="s">
        <v>41</v>
      </c>
      <c r="O130" s="90"/>
      <c r="P130" s="220">
        <f>O130*H130</f>
        <v>0</v>
      </c>
      <c r="Q130" s="220">
        <v>0.000263</v>
      </c>
      <c r="R130" s="220">
        <f>Q130*H130</f>
        <v>0.02216827</v>
      </c>
      <c r="S130" s="220">
        <v>0</v>
      </c>
      <c r="T130" s="22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2" t="s">
        <v>150</v>
      </c>
      <c r="AT130" s="222" t="s">
        <v>146</v>
      </c>
      <c r="AU130" s="222" t="s">
        <v>84</v>
      </c>
      <c r="AY130" s="16" t="s">
        <v>145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6" t="s">
        <v>84</v>
      </c>
      <c r="BK130" s="223">
        <f>ROUND(I130*H130,2)</f>
        <v>0</v>
      </c>
      <c r="BL130" s="16" t="s">
        <v>150</v>
      </c>
      <c r="BM130" s="222" t="s">
        <v>150</v>
      </c>
    </row>
    <row r="131" s="12" customFormat="1">
      <c r="A131" s="12"/>
      <c r="B131" s="224"/>
      <c r="C131" s="225"/>
      <c r="D131" s="226" t="s">
        <v>154</v>
      </c>
      <c r="E131" s="227" t="s">
        <v>1</v>
      </c>
      <c r="F131" s="228" t="s">
        <v>1033</v>
      </c>
      <c r="G131" s="225"/>
      <c r="H131" s="229">
        <v>90.719999999999999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5" t="s">
        <v>154</v>
      </c>
      <c r="AU131" s="235" t="s">
        <v>84</v>
      </c>
      <c r="AV131" s="12" t="s">
        <v>86</v>
      </c>
      <c r="AW131" s="12" t="s">
        <v>33</v>
      </c>
      <c r="AX131" s="12" t="s">
        <v>76</v>
      </c>
      <c r="AY131" s="235" t="s">
        <v>145</v>
      </c>
    </row>
    <row r="132" s="14" customFormat="1">
      <c r="A132" s="14"/>
      <c r="B132" s="258"/>
      <c r="C132" s="259"/>
      <c r="D132" s="226" t="s">
        <v>154</v>
      </c>
      <c r="E132" s="260" t="s">
        <v>1</v>
      </c>
      <c r="F132" s="261" t="s">
        <v>1034</v>
      </c>
      <c r="G132" s="259"/>
      <c r="H132" s="260" t="s">
        <v>1</v>
      </c>
      <c r="I132" s="262"/>
      <c r="J132" s="259"/>
      <c r="K132" s="259"/>
      <c r="L132" s="263"/>
      <c r="M132" s="264"/>
      <c r="N132" s="265"/>
      <c r="O132" s="265"/>
      <c r="P132" s="265"/>
      <c r="Q132" s="265"/>
      <c r="R132" s="265"/>
      <c r="S132" s="265"/>
      <c r="T132" s="26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7" t="s">
        <v>154</v>
      </c>
      <c r="AU132" s="267" t="s">
        <v>84</v>
      </c>
      <c r="AV132" s="14" t="s">
        <v>84</v>
      </c>
      <c r="AW132" s="14" t="s">
        <v>33</v>
      </c>
      <c r="AX132" s="14" t="s">
        <v>76</v>
      </c>
      <c r="AY132" s="267" t="s">
        <v>145</v>
      </c>
    </row>
    <row r="133" s="12" customFormat="1">
      <c r="A133" s="12"/>
      <c r="B133" s="224"/>
      <c r="C133" s="225"/>
      <c r="D133" s="226" t="s">
        <v>154</v>
      </c>
      <c r="E133" s="227" t="s">
        <v>1</v>
      </c>
      <c r="F133" s="228" t="s">
        <v>1035</v>
      </c>
      <c r="G133" s="225"/>
      <c r="H133" s="229">
        <v>-11.67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5" t="s">
        <v>154</v>
      </c>
      <c r="AU133" s="235" t="s">
        <v>84</v>
      </c>
      <c r="AV133" s="12" t="s">
        <v>86</v>
      </c>
      <c r="AW133" s="12" t="s">
        <v>33</v>
      </c>
      <c r="AX133" s="12" t="s">
        <v>76</v>
      </c>
      <c r="AY133" s="235" t="s">
        <v>145</v>
      </c>
    </row>
    <row r="134" s="14" customFormat="1">
      <c r="A134" s="14"/>
      <c r="B134" s="258"/>
      <c r="C134" s="259"/>
      <c r="D134" s="226" t="s">
        <v>154</v>
      </c>
      <c r="E134" s="260" t="s">
        <v>1</v>
      </c>
      <c r="F134" s="261" t="s">
        <v>1036</v>
      </c>
      <c r="G134" s="259"/>
      <c r="H134" s="260" t="s">
        <v>1</v>
      </c>
      <c r="I134" s="262"/>
      <c r="J134" s="259"/>
      <c r="K134" s="259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154</v>
      </c>
      <c r="AU134" s="267" t="s">
        <v>84</v>
      </c>
      <c r="AV134" s="14" t="s">
        <v>84</v>
      </c>
      <c r="AW134" s="14" t="s">
        <v>33</v>
      </c>
      <c r="AX134" s="14" t="s">
        <v>76</v>
      </c>
      <c r="AY134" s="267" t="s">
        <v>145</v>
      </c>
    </row>
    <row r="135" s="12" customFormat="1">
      <c r="A135" s="12"/>
      <c r="B135" s="224"/>
      <c r="C135" s="225"/>
      <c r="D135" s="226" t="s">
        <v>154</v>
      </c>
      <c r="E135" s="227" t="s">
        <v>1</v>
      </c>
      <c r="F135" s="228" t="s">
        <v>1037</v>
      </c>
      <c r="G135" s="225"/>
      <c r="H135" s="229">
        <v>5.2400000000000002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5" t="s">
        <v>154</v>
      </c>
      <c r="AU135" s="235" t="s">
        <v>84</v>
      </c>
      <c r="AV135" s="12" t="s">
        <v>86</v>
      </c>
      <c r="AW135" s="12" t="s">
        <v>33</v>
      </c>
      <c r="AX135" s="12" t="s">
        <v>76</v>
      </c>
      <c r="AY135" s="235" t="s">
        <v>145</v>
      </c>
    </row>
    <row r="136" s="13" customFormat="1">
      <c r="A136" s="13"/>
      <c r="B136" s="236"/>
      <c r="C136" s="237"/>
      <c r="D136" s="226" t="s">
        <v>154</v>
      </c>
      <c r="E136" s="238" t="s">
        <v>1</v>
      </c>
      <c r="F136" s="239" t="s">
        <v>156</v>
      </c>
      <c r="G136" s="237"/>
      <c r="H136" s="240">
        <v>84.290000000000006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154</v>
      </c>
      <c r="AU136" s="246" t="s">
        <v>84</v>
      </c>
      <c r="AV136" s="13" t="s">
        <v>150</v>
      </c>
      <c r="AW136" s="13" t="s">
        <v>33</v>
      </c>
      <c r="AX136" s="13" t="s">
        <v>84</v>
      </c>
      <c r="AY136" s="246" t="s">
        <v>145</v>
      </c>
    </row>
    <row r="137" s="2" customFormat="1" ht="24.15" customHeight="1">
      <c r="A137" s="37"/>
      <c r="B137" s="38"/>
      <c r="C137" s="210" t="s">
        <v>157</v>
      </c>
      <c r="D137" s="210" t="s">
        <v>146</v>
      </c>
      <c r="E137" s="211" t="s">
        <v>1038</v>
      </c>
      <c r="F137" s="212" t="s">
        <v>1039</v>
      </c>
      <c r="G137" s="213" t="s">
        <v>167</v>
      </c>
      <c r="H137" s="214">
        <v>39.329999999999998</v>
      </c>
      <c r="I137" s="215"/>
      <c r="J137" s="216">
        <f>ROUND(I137*H137,2)</f>
        <v>0</v>
      </c>
      <c r="K137" s="217"/>
      <c r="L137" s="43"/>
      <c r="M137" s="218" t="s">
        <v>1</v>
      </c>
      <c r="N137" s="219" t="s">
        <v>41</v>
      </c>
      <c r="O137" s="90"/>
      <c r="P137" s="220">
        <f>O137*H137</f>
        <v>0</v>
      </c>
      <c r="Q137" s="220">
        <v>0.000263</v>
      </c>
      <c r="R137" s="220">
        <f>Q137*H137</f>
        <v>0.010343789999999999</v>
      </c>
      <c r="S137" s="220">
        <v>0</v>
      </c>
      <c r="T137" s="22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2" t="s">
        <v>150</v>
      </c>
      <c r="AT137" s="222" t="s">
        <v>146</v>
      </c>
      <c r="AU137" s="222" t="s">
        <v>84</v>
      </c>
      <c r="AY137" s="16" t="s">
        <v>145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6" t="s">
        <v>84</v>
      </c>
      <c r="BK137" s="223">
        <f>ROUND(I137*H137,2)</f>
        <v>0</v>
      </c>
      <c r="BL137" s="16" t="s">
        <v>150</v>
      </c>
      <c r="BM137" s="222" t="s">
        <v>160</v>
      </c>
    </row>
    <row r="138" s="12" customFormat="1">
      <c r="A138" s="12"/>
      <c r="B138" s="224"/>
      <c r="C138" s="225"/>
      <c r="D138" s="226" t="s">
        <v>154</v>
      </c>
      <c r="E138" s="227" t="s">
        <v>1</v>
      </c>
      <c r="F138" s="228" t="s">
        <v>1040</v>
      </c>
      <c r="G138" s="225"/>
      <c r="H138" s="229">
        <v>39.329999999999998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5" t="s">
        <v>154</v>
      </c>
      <c r="AU138" s="235" t="s">
        <v>84</v>
      </c>
      <c r="AV138" s="12" t="s">
        <v>86</v>
      </c>
      <c r="AW138" s="12" t="s">
        <v>33</v>
      </c>
      <c r="AX138" s="12" t="s">
        <v>76</v>
      </c>
      <c r="AY138" s="235" t="s">
        <v>145</v>
      </c>
    </row>
    <row r="139" s="13" customFormat="1">
      <c r="A139" s="13"/>
      <c r="B139" s="236"/>
      <c r="C139" s="237"/>
      <c r="D139" s="226" t="s">
        <v>154</v>
      </c>
      <c r="E139" s="238" t="s">
        <v>1</v>
      </c>
      <c r="F139" s="239" t="s">
        <v>156</v>
      </c>
      <c r="G139" s="237"/>
      <c r="H139" s="240">
        <v>39.329999999999998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154</v>
      </c>
      <c r="AU139" s="246" t="s">
        <v>84</v>
      </c>
      <c r="AV139" s="13" t="s">
        <v>150</v>
      </c>
      <c r="AW139" s="13" t="s">
        <v>33</v>
      </c>
      <c r="AX139" s="13" t="s">
        <v>84</v>
      </c>
      <c r="AY139" s="246" t="s">
        <v>145</v>
      </c>
    </row>
    <row r="140" s="2" customFormat="1" ht="21.75" customHeight="1">
      <c r="A140" s="37"/>
      <c r="B140" s="38"/>
      <c r="C140" s="210" t="s">
        <v>150</v>
      </c>
      <c r="D140" s="210" t="s">
        <v>146</v>
      </c>
      <c r="E140" s="211" t="s">
        <v>1041</v>
      </c>
      <c r="F140" s="212" t="s">
        <v>1042</v>
      </c>
      <c r="G140" s="213" t="s">
        <v>167</v>
      </c>
      <c r="H140" s="214">
        <v>84.290000000000006</v>
      </c>
      <c r="I140" s="215"/>
      <c r="J140" s="216">
        <f>ROUND(I140*H140,2)</f>
        <v>0</v>
      </c>
      <c r="K140" s="217"/>
      <c r="L140" s="43"/>
      <c r="M140" s="218" t="s">
        <v>1</v>
      </c>
      <c r="N140" s="219" t="s">
        <v>41</v>
      </c>
      <c r="O140" s="90"/>
      <c r="P140" s="220">
        <f>O140*H140</f>
        <v>0</v>
      </c>
      <c r="Q140" s="220">
        <v>0.0025000000000000001</v>
      </c>
      <c r="R140" s="220">
        <f>Q140*H140</f>
        <v>0.21072500000000002</v>
      </c>
      <c r="S140" s="220">
        <v>0</v>
      </c>
      <c r="T140" s="22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2" t="s">
        <v>150</v>
      </c>
      <c r="AT140" s="222" t="s">
        <v>146</v>
      </c>
      <c r="AU140" s="222" t="s">
        <v>84</v>
      </c>
      <c r="AY140" s="16" t="s">
        <v>145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84</v>
      </c>
      <c r="BK140" s="223">
        <f>ROUND(I140*H140,2)</f>
        <v>0</v>
      </c>
      <c r="BL140" s="16" t="s">
        <v>150</v>
      </c>
      <c r="BM140" s="222" t="s">
        <v>163</v>
      </c>
    </row>
    <row r="141" s="12" customFormat="1">
      <c r="A141" s="12"/>
      <c r="B141" s="224"/>
      <c r="C141" s="225"/>
      <c r="D141" s="226" t="s">
        <v>154</v>
      </c>
      <c r="E141" s="227" t="s">
        <v>1</v>
      </c>
      <c r="F141" s="228" t="s">
        <v>1033</v>
      </c>
      <c r="G141" s="225"/>
      <c r="H141" s="229">
        <v>90.719999999999999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5" t="s">
        <v>154</v>
      </c>
      <c r="AU141" s="235" t="s">
        <v>84</v>
      </c>
      <c r="AV141" s="12" t="s">
        <v>86</v>
      </c>
      <c r="AW141" s="12" t="s">
        <v>33</v>
      </c>
      <c r="AX141" s="12" t="s">
        <v>76</v>
      </c>
      <c r="AY141" s="235" t="s">
        <v>145</v>
      </c>
    </row>
    <row r="142" s="14" customFormat="1">
      <c r="A142" s="14"/>
      <c r="B142" s="258"/>
      <c r="C142" s="259"/>
      <c r="D142" s="226" t="s">
        <v>154</v>
      </c>
      <c r="E142" s="260" t="s">
        <v>1</v>
      </c>
      <c r="F142" s="261" t="s">
        <v>1043</v>
      </c>
      <c r="G142" s="259"/>
      <c r="H142" s="260" t="s">
        <v>1</v>
      </c>
      <c r="I142" s="262"/>
      <c r="J142" s="259"/>
      <c r="K142" s="259"/>
      <c r="L142" s="263"/>
      <c r="M142" s="264"/>
      <c r="N142" s="265"/>
      <c r="O142" s="265"/>
      <c r="P142" s="265"/>
      <c r="Q142" s="265"/>
      <c r="R142" s="265"/>
      <c r="S142" s="265"/>
      <c r="T142" s="26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7" t="s">
        <v>154</v>
      </c>
      <c r="AU142" s="267" t="s">
        <v>84</v>
      </c>
      <c r="AV142" s="14" t="s">
        <v>84</v>
      </c>
      <c r="AW142" s="14" t="s">
        <v>33</v>
      </c>
      <c r="AX142" s="14" t="s">
        <v>76</v>
      </c>
      <c r="AY142" s="267" t="s">
        <v>145</v>
      </c>
    </row>
    <row r="143" s="12" customFormat="1">
      <c r="A143" s="12"/>
      <c r="B143" s="224"/>
      <c r="C143" s="225"/>
      <c r="D143" s="226" t="s">
        <v>154</v>
      </c>
      <c r="E143" s="227" t="s">
        <v>1</v>
      </c>
      <c r="F143" s="228" t="s">
        <v>1035</v>
      </c>
      <c r="G143" s="225"/>
      <c r="H143" s="229">
        <v>-11.67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5" t="s">
        <v>154</v>
      </c>
      <c r="AU143" s="235" t="s">
        <v>84</v>
      </c>
      <c r="AV143" s="12" t="s">
        <v>86</v>
      </c>
      <c r="AW143" s="12" t="s">
        <v>33</v>
      </c>
      <c r="AX143" s="12" t="s">
        <v>76</v>
      </c>
      <c r="AY143" s="235" t="s">
        <v>145</v>
      </c>
    </row>
    <row r="144" s="14" customFormat="1">
      <c r="A144" s="14"/>
      <c r="B144" s="258"/>
      <c r="C144" s="259"/>
      <c r="D144" s="226" t="s">
        <v>154</v>
      </c>
      <c r="E144" s="260" t="s">
        <v>1</v>
      </c>
      <c r="F144" s="261" t="s">
        <v>1036</v>
      </c>
      <c r="G144" s="259"/>
      <c r="H144" s="260" t="s">
        <v>1</v>
      </c>
      <c r="I144" s="262"/>
      <c r="J144" s="259"/>
      <c r="K144" s="259"/>
      <c r="L144" s="263"/>
      <c r="M144" s="264"/>
      <c r="N144" s="265"/>
      <c r="O144" s="265"/>
      <c r="P144" s="265"/>
      <c r="Q144" s="265"/>
      <c r="R144" s="265"/>
      <c r="S144" s="265"/>
      <c r="T144" s="26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7" t="s">
        <v>154</v>
      </c>
      <c r="AU144" s="267" t="s">
        <v>84</v>
      </c>
      <c r="AV144" s="14" t="s">
        <v>84</v>
      </c>
      <c r="AW144" s="14" t="s">
        <v>33</v>
      </c>
      <c r="AX144" s="14" t="s">
        <v>76</v>
      </c>
      <c r="AY144" s="267" t="s">
        <v>145</v>
      </c>
    </row>
    <row r="145" s="12" customFormat="1">
      <c r="A145" s="12"/>
      <c r="B145" s="224"/>
      <c r="C145" s="225"/>
      <c r="D145" s="226" t="s">
        <v>154</v>
      </c>
      <c r="E145" s="227" t="s">
        <v>1</v>
      </c>
      <c r="F145" s="228" t="s">
        <v>1037</v>
      </c>
      <c r="G145" s="225"/>
      <c r="H145" s="229">
        <v>5.2400000000000002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5" t="s">
        <v>154</v>
      </c>
      <c r="AU145" s="235" t="s">
        <v>84</v>
      </c>
      <c r="AV145" s="12" t="s">
        <v>86</v>
      </c>
      <c r="AW145" s="12" t="s">
        <v>33</v>
      </c>
      <c r="AX145" s="12" t="s">
        <v>76</v>
      </c>
      <c r="AY145" s="235" t="s">
        <v>145</v>
      </c>
    </row>
    <row r="146" s="13" customFormat="1">
      <c r="A146" s="13"/>
      <c r="B146" s="236"/>
      <c r="C146" s="237"/>
      <c r="D146" s="226" t="s">
        <v>154</v>
      </c>
      <c r="E146" s="238" t="s">
        <v>1</v>
      </c>
      <c r="F146" s="239" t="s">
        <v>156</v>
      </c>
      <c r="G146" s="237"/>
      <c r="H146" s="240">
        <v>84.290000000000006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154</v>
      </c>
      <c r="AU146" s="246" t="s">
        <v>84</v>
      </c>
      <c r="AV146" s="13" t="s">
        <v>150</v>
      </c>
      <c r="AW146" s="13" t="s">
        <v>33</v>
      </c>
      <c r="AX146" s="13" t="s">
        <v>84</v>
      </c>
      <c r="AY146" s="246" t="s">
        <v>145</v>
      </c>
    </row>
    <row r="147" s="2" customFormat="1" ht="24.15" customHeight="1">
      <c r="A147" s="37"/>
      <c r="B147" s="38"/>
      <c r="C147" s="210" t="s">
        <v>164</v>
      </c>
      <c r="D147" s="210" t="s">
        <v>146</v>
      </c>
      <c r="E147" s="211" t="s">
        <v>1044</v>
      </c>
      <c r="F147" s="212" t="s">
        <v>1045</v>
      </c>
      <c r="G147" s="213" t="s">
        <v>167</v>
      </c>
      <c r="H147" s="214">
        <v>168.58000000000001</v>
      </c>
      <c r="I147" s="215"/>
      <c r="J147" s="216">
        <f>ROUND(I147*H147,2)</f>
        <v>0</v>
      </c>
      <c r="K147" s="217"/>
      <c r="L147" s="43"/>
      <c r="M147" s="218" t="s">
        <v>1</v>
      </c>
      <c r="N147" s="219" t="s">
        <v>41</v>
      </c>
      <c r="O147" s="90"/>
      <c r="P147" s="220">
        <f>O147*H147</f>
        <v>0</v>
      </c>
      <c r="Q147" s="220">
        <v>0.00125</v>
      </c>
      <c r="R147" s="220">
        <f>Q147*H147</f>
        <v>0.21072500000000002</v>
      </c>
      <c r="S147" s="220">
        <v>0</v>
      </c>
      <c r="T147" s="22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2" t="s">
        <v>150</v>
      </c>
      <c r="AT147" s="222" t="s">
        <v>146</v>
      </c>
      <c r="AU147" s="222" t="s">
        <v>84</v>
      </c>
      <c r="AY147" s="16" t="s">
        <v>145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84</v>
      </c>
      <c r="BK147" s="223">
        <f>ROUND(I147*H147,2)</f>
        <v>0</v>
      </c>
      <c r="BL147" s="16" t="s">
        <v>150</v>
      </c>
      <c r="BM147" s="222" t="s">
        <v>168</v>
      </c>
    </row>
    <row r="148" s="14" customFormat="1">
      <c r="A148" s="14"/>
      <c r="B148" s="258"/>
      <c r="C148" s="259"/>
      <c r="D148" s="226" t="s">
        <v>154</v>
      </c>
      <c r="E148" s="260" t="s">
        <v>1</v>
      </c>
      <c r="F148" s="261" t="s">
        <v>1046</v>
      </c>
      <c r="G148" s="259"/>
      <c r="H148" s="260" t="s">
        <v>1</v>
      </c>
      <c r="I148" s="262"/>
      <c r="J148" s="259"/>
      <c r="K148" s="259"/>
      <c r="L148" s="263"/>
      <c r="M148" s="264"/>
      <c r="N148" s="265"/>
      <c r="O148" s="265"/>
      <c r="P148" s="265"/>
      <c r="Q148" s="265"/>
      <c r="R148" s="265"/>
      <c r="S148" s="265"/>
      <c r="T148" s="26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7" t="s">
        <v>154</v>
      </c>
      <c r="AU148" s="267" t="s">
        <v>84</v>
      </c>
      <c r="AV148" s="14" t="s">
        <v>84</v>
      </c>
      <c r="AW148" s="14" t="s">
        <v>33</v>
      </c>
      <c r="AX148" s="14" t="s">
        <v>76</v>
      </c>
      <c r="AY148" s="267" t="s">
        <v>145</v>
      </c>
    </row>
    <row r="149" s="12" customFormat="1">
      <c r="A149" s="12"/>
      <c r="B149" s="224"/>
      <c r="C149" s="225"/>
      <c r="D149" s="226" t="s">
        <v>154</v>
      </c>
      <c r="E149" s="227" t="s">
        <v>1</v>
      </c>
      <c r="F149" s="228" t="s">
        <v>1047</v>
      </c>
      <c r="G149" s="225"/>
      <c r="H149" s="229">
        <v>168.58000000000001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5" t="s">
        <v>154</v>
      </c>
      <c r="AU149" s="235" t="s">
        <v>84</v>
      </c>
      <c r="AV149" s="12" t="s">
        <v>86</v>
      </c>
      <c r="AW149" s="12" t="s">
        <v>33</v>
      </c>
      <c r="AX149" s="12" t="s">
        <v>76</v>
      </c>
      <c r="AY149" s="235" t="s">
        <v>145</v>
      </c>
    </row>
    <row r="150" s="13" customFormat="1">
      <c r="A150" s="13"/>
      <c r="B150" s="236"/>
      <c r="C150" s="237"/>
      <c r="D150" s="226" t="s">
        <v>154</v>
      </c>
      <c r="E150" s="238" t="s">
        <v>1</v>
      </c>
      <c r="F150" s="239" t="s">
        <v>156</v>
      </c>
      <c r="G150" s="237"/>
      <c r="H150" s="240">
        <v>168.58000000000001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154</v>
      </c>
      <c r="AU150" s="246" t="s">
        <v>84</v>
      </c>
      <c r="AV150" s="13" t="s">
        <v>150</v>
      </c>
      <c r="AW150" s="13" t="s">
        <v>33</v>
      </c>
      <c r="AX150" s="13" t="s">
        <v>84</v>
      </c>
      <c r="AY150" s="246" t="s">
        <v>145</v>
      </c>
    </row>
    <row r="151" s="2" customFormat="1" ht="21.75" customHeight="1">
      <c r="A151" s="37"/>
      <c r="B151" s="38"/>
      <c r="C151" s="210" t="s">
        <v>160</v>
      </c>
      <c r="D151" s="210" t="s">
        <v>146</v>
      </c>
      <c r="E151" s="211" t="s">
        <v>1048</v>
      </c>
      <c r="F151" s="212" t="s">
        <v>1049</v>
      </c>
      <c r="G151" s="213" t="s">
        <v>167</v>
      </c>
      <c r="H151" s="214">
        <v>39.329999999999998</v>
      </c>
      <c r="I151" s="215"/>
      <c r="J151" s="216">
        <f>ROUND(I151*H151,2)</f>
        <v>0</v>
      </c>
      <c r="K151" s="217"/>
      <c r="L151" s="43"/>
      <c r="M151" s="218" t="s">
        <v>1</v>
      </c>
      <c r="N151" s="219" t="s">
        <v>41</v>
      </c>
      <c r="O151" s="90"/>
      <c r="P151" s="220">
        <f>O151*H151</f>
        <v>0</v>
      </c>
      <c r="Q151" s="220">
        <v>0.0025000000000000001</v>
      </c>
      <c r="R151" s="220">
        <f>Q151*H151</f>
        <v>0.098324999999999996</v>
      </c>
      <c r="S151" s="220">
        <v>0</v>
      </c>
      <c r="T151" s="22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2" t="s">
        <v>150</v>
      </c>
      <c r="AT151" s="222" t="s">
        <v>146</v>
      </c>
      <c r="AU151" s="222" t="s">
        <v>84</v>
      </c>
      <c r="AY151" s="16" t="s">
        <v>145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84</v>
      </c>
      <c r="BK151" s="223">
        <f>ROUND(I151*H151,2)</f>
        <v>0</v>
      </c>
      <c r="BL151" s="16" t="s">
        <v>150</v>
      </c>
      <c r="BM151" s="222" t="s">
        <v>8</v>
      </c>
    </row>
    <row r="152" s="12" customFormat="1">
      <c r="A152" s="12"/>
      <c r="B152" s="224"/>
      <c r="C152" s="225"/>
      <c r="D152" s="226" t="s">
        <v>154</v>
      </c>
      <c r="E152" s="227" t="s">
        <v>1</v>
      </c>
      <c r="F152" s="228" t="s">
        <v>1040</v>
      </c>
      <c r="G152" s="225"/>
      <c r="H152" s="229">
        <v>39.329999999999998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5" t="s">
        <v>154</v>
      </c>
      <c r="AU152" s="235" t="s">
        <v>84</v>
      </c>
      <c r="AV152" s="12" t="s">
        <v>86</v>
      </c>
      <c r="AW152" s="12" t="s">
        <v>33</v>
      </c>
      <c r="AX152" s="12" t="s">
        <v>76</v>
      </c>
      <c r="AY152" s="235" t="s">
        <v>145</v>
      </c>
    </row>
    <row r="153" s="13" customFormat="1">
      <c r="A153" s="13"/>
      <c r="B153" s="236"/>
      <c r="C153" s="237"/>
      <c r="D153" s="226" t="s">
        <v>154</v>
      </c>
      <c r="E153" s="238" t="s">
        <v>1</v>
      </c>
      <c r="F153" s="239" t="s">
        <v>156</v>
      </c>
      <c r="G153" s="237"/>
      <c r="H153" s="240">
        <v>39.329999999999998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154</v>
      </c>
      <c r="AU153" s="246" t="s">
        <v>84</v>
      </c>
      <c r="AV153" s="13" t="s">
        <v>150</v>
      </c>
      <c r="AW153" s="13" t="s">
        <v>33</v>
      </c>
      <c r="AX153" s="13" t="s">
        <v>84</v>
      </c>
      <c r="AY153" s="246" t="s">
        <v>145</v>
      </c>
    </row>
    <row r="154" s="2" customFormat="1" ht="24.15" customHeight="1">
      <c r="A154" s="37"/>
      <c r="B154" s="38"/>
      <c r="C154" s="210" t="s">
        <v>175</v>
      </c>
      <c r="D154" s="210" t="s">
        <v>146</v>
      </c>
      <c r="E154" s="211" t="s">
        <v>1050</v>
      </c>
      <c r="F154" s="212" t="s">
        <v>1051</v>
      </c>
      <c r="G154" s="213" t="s">
        <v>167</v>
      </c>
      <c r="H154" s="214">
        <v>78.659999999999997</v>
      </c>
      <c r="I154" s="215"/>
      <c r="J154" s="216">
        <f>ROUND(I154*H154,2)</f>
        <v>0</v>
      </c>
      <c r="K154" s="217"/>
      <c r="L154" s="43"/>
      <c r="M154" s="218" t="s">
        <v>1</v>
      </c>
      <c r="N154" s="219" t="s">
        <v>41</v>
      </c>
      <c r="O154" s="90"/>
      <c r="P154" s="220">
        <f>O154*H154</f>
        <v>0</v>
      </c>
      <c r="Q154" s="220">
        <v>0.00125</v>
      </c>
      <c r="R154" s="220">
        <f>Q154*H154</f>
        <v>0.098324999999999996</v>
      </c>
      <c r="S154" s="220">
        <v>0</v>
      </c>
      <c r="T154" s="22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2" t="s">
        <v>150</v>
      </c>
      <c r="AT154" s="222" t="s">
        <v>146</v>
      </c>
      <c r="AU154" s="222" t="s">
        <v>84</v>
      </c>
      <c r="AY154" s="16" t="s">
        <v>145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84</v>
      </c>
      <c r="BK154" s="223">
        <f>ROUND(I154*H154,2)</f>
        <v>0</v>
      </c>
      <c r="BL154" s="16" t="s">
        <v>150</v>
      </c>
      <c r="BM154" s="222" t="s">
        <v>178</v>
      </c>
    </row>
    <row r="155" s="14" customFormat="1">
      <c r="A155" s="14"/>
      <c r="B155" s="258"/>
      <c r="C155" s="259"/>
      <c r="D155" s="226" t="s">
        <v>154</v>
      </c>
      <c r="E155" s="260" t="s">
        <v>1</v>
      </c>
      <c r="F155" s="261" t="s">
        <v>1052</v>
      </c>
      <c r="G155" s="259"/>
      <c r="H155" s="260" t="s">
        <v>1</v>
      </c>
      <c r="I155" s="262"/>
      <c r="J155" s="259"/>
      <c r="K155" s="259"/>
      <c r="L155" s="263"/>
      <c r="M155" s="264"/>
      <c r="N155" s="265"/>
      <c r="O155" s="265"/>
      <c r="P155" s="265"/>
      <c r="Q155" s="265"/>
      <c r="R155" s="265"/>
      <c r="S155" s="265"/>
      <c r="T155" s="26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7" t="s">
        <v>154</v>
      </c>
      <c r="AU155" s="267" t="s">
        <v>84</v>
      </c>
      <c r="AV155" s="14" t="s">
        <v>84</v>
      </c>
      <c r="AW155" s="14" t="s">
        <v>33</v>
      </c>
      <c r="AX155" s="14" t="s">
        <v>76</v>
      </c>
      <c r="AY155" s="267" t="s">
        <v>145</v>
      </c>
    </row>
    <row r="156" s="12" customFormat="1">
      <c r="A156" s="12"/>
      <c r="B156" s="224"/>
      <c r="C156" s="225"/>
      <c r="D156" s="226" t="s">
        <v>154</v>
      </c>
      <c r="E156" s="227" t="s">
        <v>1</v>
      </c>
      <c r="F156" s="228" t="s">
        <v>1053</v>
      </c>
      <c r="G156" s="225"/>
      <c r="H156" s="229">
        <v>78.659999999999997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5" t="s">
        <v>154</v>
      </c>
      <c r="AU156" s="235" t="s">
        <v>84</v>
      </c>
      <c r="AV156" s="12" t="s">
        <v>86</v>
      </c>
      <c r="AW156" s="12" t="s">
        <v>33</v>
      </c>
      <c r="AX156" s="12" t="s">
        <v>76</v>
      </c>
      <c r="AY156" s="235" t="s">
        <v>145</v>
      </c>
    </row>
    <row r="157" s="13" customFormat="1">
      <c r="A157" s="13"/>
      <c r="B157" s="236"/>
      <c r="C157" s="237"/>
      <c r="D157" s="226" t="s">
        <v>154</v>
      </c>
      <c r="E157" s="238" t="s">
        <v>1</v>
      </c>
      <c r="F157" s="239" t="s">
        <v>156</v>
      </c>
      <c r="G157" s="237"/>
      <c r="H157" s="240">
        <v>78.659999999999997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154</v>
      </c>
      <c r="AU157" s="246" t="s">
        <v>84</v>
      </c>
      <c r="AV157" s="13" t="s">
        <v>150</v>
      </c>
      <c r="AW157" s="13" t="s">
        <v>33</v>
      </c>
      <c r="AX157" s="13" t="s">
        <v>84</v>
      </c>
      <c r="AY157" s="246" t="s">
        <v>145</v>
      </c>
    </row>
    <row r="158" s="2" customFormat="1" ht="44.25" customHeight="1">
      <c r="A158" s="37"/>
      <c r="B158" s="38"/>
      <c r="C158" s="210" t="s">
        <v>163</v>
      </c>
      <c r="D158" s="210" t="s">
        <v>146</v>
      </c>
      <c r="E158" s="211" t="s">
        <v>1054</v>
      </c>
      <c r="F158" s="212" t="s">
        <v>1055</v>
      </c>
      <c r="G158" s="213" t="s">
        <v>167</v>
      </c>
      <c r="H158" s="214">
        <v>84.290000000000006</v>
      </c>
      <c r="I158" s="215"/>
      <c r="J158" s="216">
        <f>ROUND(I158*H158,2)</f>
        <v>0</v>
      </c>
      <c r="K158" s="217"/>
      <c r="L158" s="43"/>
      <c r="M158" s="218" t="s">
        <v>1</v>
      </c>
      <c r="N158" s="219" t="s">
        <v>41</v>
      </c>
      <c r="O158" s="90"/>
      <c r="P158" s="220">
        <f>O158*H158</f>
        <v>0</v>
      </c>
      <c r="Q158" s="220">
        <v>0.0206</v>
      </c>
      <c r="R158" s="220">
        <f>Q158*H158</f>
        <v>1.7363740000000001</v>
      </c>
      <c r="S158" s="220">
        <v>0</v>
      </c>
      <c r="T158" s="22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2" t="s">
        <v>150</v>
      </c>
      <c r="AT158" s="222" t="s">
        <v>146</v>
      </c>
      <c r="AU158" s="222" t="s">
        <v>84</v>
      </c>
      <c r="AY158" s="16" t="s">
        <v>145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6" t="s">
        <v>84</v>
      </c>
      <c r="BK158" s="223">
        <f>ROUND(I158*H158,2)</f>
        <v>0</v>
      </c>
      <c r="BL158" s="16" t="s">
        <v>150</v>
      </c>
      <c r="BM158" s="222" t="s">
        <v>183</v>
      </c>
    </row>
    <row r="159" s="12" customFormat="1">
      <c r="A159" s="12"/>
      <c r="B159" s="224"/>
      <c r="C159" s="225"/>
      <c r="D159" s="226" t="s">
        <v>154</v>
      </c>
      <c r="E159" s="227" t="s">
        <v>1</v>
      </c>
      <c r="F159" s="228" t="s">
        <v>1033</v>
      </c>
      <c r="G159" s="225"/>
      <c r="H159" s="229">
        <v>90.719999999999999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35" t="s">
        <v>154</v>
      </c>
      <c r="AU159" s="235" t="s">
        <v>84</v>
      </c>
      <c r="AV159" s="12" t="s">
        <v>86</v>
      </c>
      <c r="AW159" s="12" t="s">
        <v>33</v>
      </c>
      <c r="AX159" s="12" t="s">
        <v>76</v>
      </c>
      <c r="AY159" s="235" t="s">
        <v>145</v>
      </c>
    </row>
    <row r="160" s="14" customFormat="1">
      <c r="A160" s="14"/>
      <c r="B160" s="258"/>
      <c r="C160" s="259"/>
      <c r="D160" s="226" t="s">
        <v>154</v>
      </c>
      <c r="E160" s="260" t="s">
        <v>1</v>
      </c>
      <c r="F160" s="261" t="s">
        <v>1043</v>
      </c>
      <c r="G160" s="259"/>
      <c r="H160" s="260" t="s">
        <v>1</v>
      </c>
      <c r="I160" s="262"/>
      <c r="J160" s="259"/>
      <c r="K160" s="259"/>
      <c r="L160" s="263"/>
      <c r="M160" s="264"/>
      <c r="N160" s="265"/>
      <c r="O160" s="265"/>
      <c r="P160" s="265"/>
      <c r="Q160" s="265"/>
      <c r="R160" s="265"/>
      <c r="S160" s="265"/>
      <c r="T160" s="26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7" t="s">
        <v>154</v>
      </c>
      <c r="AU160" s="267" t="s">
        <v>84</v>
      </c>
      <c r="AV160" s="14" t="s">
        <v>84</v>
      </c>
      <c r="AW160" s="14" t="s">
        <v>33</v>
      </c>
      <c r="AX160" s="14" t="s">
        <v>76</v>
      </c>
      <c r="AY160" s="267" t="s">
        <v>145</v>
      </c>
    </row>
    <row r="161" s="12" customFormat="1">
      <c r="A161" s="12"/>
      <c r="B161" s="224"/>
      <c r="C161" s="225"/>
      <c r="D161" s="226" t="s">
        <v>154</v>
      </c>
      <c r="E161" s="227" t="s">
        <v>1</v>
      </c>
      <c r="F161" s="228" t="s">
        <v>1035</v>
      </c>
      <c r="G161" s="225"/>
      <c r="H161" s="229">
        <v>-11.67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5" t="s">
        <v>154</v>
      </c>
      <c r="AU161" s="235" t="s">
        <v>84</v>
      </c>
      <c r="AV161" s="12" t="s">
        <v>86</v>
      </c>
      <c r="AW161" s="12" t="s">
        <v>33</v>
      </c>
      <c r="AX161" s="12" t="s">
        <v>76</v>
      </c>
      <c r="AY161" s="235" t="s">
        <v>145</v>
      </c>
    </row>
    <row r="162" s="14" customFormat="1">
      <c r="A162" s="14"/>
      <c r="B162" s="258"/>
      <c r="C162" s="259"/>
      <c r="D162" s="226" t="s">
        <v>154</v>
      </c>
      <c r="E162" s="260" t="s">
        <v>1</v>
      </c>
      <c r="F162" s="261" t="s">
        <v>1036</v>
      </c>
      <c r="G162" s="259"/>
      <c r="H162" s="260" t="s">
        <v>1</v>
      </c>
      <c r="I162" s="262"/>
      <c r="J162" s="259"/>
      <c r="K162" s="259"/>
      <c r="L162" s="263"/>
      <c r="M162" s="264"/>
      <c r="N162" s="265"/>
      <c r="O162" s="265"/>
      <c r="P162" s="265"/>
      <c r="Q162" s="265"/>
      <c r="R162" s="265"/>
      <c r="S162" s="265"/>
      <c r="T162" s="26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7" t="s">
        <v>154</v>
      </c>
      <c r="AU162" s="267" t="s">
        <v>84</v>
      </c>
      <c r="AV162" s="14" t="s">
        <v>84</v>
      </c>
      <c r="AW162" s="14" t="s">
        <v>33</v>
      </c>
      <c r="AX162" s="14" t="s">
        <v>76</v>
      </c>
      <c r="AY162" s="267" t="s">
        <v>145</v>
      </c>
    </row>
    <row r="163" s="12" customFormat="1">
      <c r="A163" s="12"/>
      <c r="B163" s="224"/>
      <c r="C163" s="225"/>
      <c r="D163" s="226" t="s">
        <v>154</v>
      </c>
      <c r="E163" s="227" t="s">
        <v>1</v>
      </c>
      <c r="F163" s="228" t="s">
        <v>1037</v>
      </c>
      <c r="G163" s="225"/>
      <c r="H163" s="229">
        <v>5.2400000000000002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5" t="s">
        <v>154</v>
      </c>
      <c r="AU163" s="235" t="s">
        <v>84</v>
      </c>
      <c r="AV163" s="12" t="s">
        <v>86</v>
      </c>
      <c r="AW163" s="12" t="s">
        <v>33</v>
      </c>
      <c r="AX163" s="12" t="s">
        <v>76</v>
      </c>
      <c r="AY163" s="235" t="s">
        <v>145</v>
      </c>
    </row>
    <row r="164" s="13" customFormat="1">
      <c r="A164" s="13"/>
      <c r="B164" s="236"/>
      <c r="C164" s="237"/>
      <c r="D164" s="226" t="s">
        <v>154</v>
      </c>
      <c r="E164" s="238" t="s">
        <v>1</v>
      </c>
      <c r="F164" s="239" t="s">
        <v>156</v>
      </c>
      <c r="G164" s="237"/>
      <c r="H164" s="240">
        <v>84.290000000000006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154</v>
      </c>
      <c r="AU164" s="246" t="s">
        <v>84</v>
      </c>
      <c r="AV164" s="13" t="s">
        <v>150</v>
      </c>
      <c r="AW164" s="13" t="s">
        <v>33</v>
      </c>
      <c r="AX164" s="13" t="s">
        <v>84</v>
      </c>
      <c r="AY164" s="246" t="s">
        <v>145</v>
      </c>
    </row>
    <row r="165" s="2" customFormat="1" ht="44.25" customHeight="1">
      <c r="A165" s="37"/>
      <c r="B165" s="38"/>
      <c r="C165" s="210" t="s">
        <v>185</v>
      </c>
      <c r="D165" s="210" t="s">
        <v>146</v>
      </c>
      <c r="E165" s="211" t="s">
        <v>1056</v>
      </c>
      <c r="F165" s="212" t="s">
        <v>1057</v>
      </c>
      <c r="G165" s="213" t="s">
        <v>167</v>
      </c>
      <c r="H165" s="214">
        <v>39.329999999999998</v>
      </c>
      <c r="I165" s="215"/>
      <c r="J165" s="216">
        <f>ROUND(I165*H165,2)</f>
        <v>0</v>
      </c>
      <c r="K165" s="217"/>
      <c r="L165" s="43"/>
      <c r="M165" s="218" t="s">
        <v>1</v>
      </c>
      <c r="N165" s="219" t="s">
        <v>41</v>
      </c>
      <c r="O165" s="90"/>
      <c r="P165" s="220">
        <f>O165*H165</f>
        <v>0</v>
      </c>
      <c r="Q165" s="220">
        <v>0.021899999999999999</v>
      </c>
      <c r="R165" s="220">
        <f>Q165*H165</f>
        <v>0.86132699999999995</v>
      </c>
      <c r="S165" s="220">
        <v>0</v>
      </c>
      <c r="T165" s="22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2" t="s">
        <v>150</v>
      </c>
      <c r="AT165" s="222" t="s">
        <v>146</v>
      </c>
      <c r="AU165" s="222" t="s">
        <v>84</v>
      </c>
      <c r="AY165" s="16" t="s">
        <v>145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6" t="s">
        <v>84</v>
      </c>
      <c r="BK165" s="223">
        <f>ROUND(I165*H165,2)</f>
        <v>0</v>
      </c>
      <c r="BL165" s="16" t="s">
        <v>150</v>
      </c>
      <c r="BM165" s="222" t="s">
        <v>188</v>
      </c>
    </row>
    <row r="166" s="12" customFormat="1">
      <c r="A166" s="12"/>
      <c r="B166" s="224"/>
      <c r="C166" s="225"/>
      <c r="D166" s="226" t="s">
        <v>154</v>
      </c>
      <c r="E166" s="227" t="s">
        <v>1</v>
      </c>
      <c r="F166" s="228" t="s">
        <v>1040</v>
      </c>
      <c r="G166" s="225"/>
      <c r="H166" s="229">
        <v>39.329999999999998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5" t="s">
        <v>154</v>
      </c>
      <c r="AU166" s="235" t="s">
        <v>84</v>
      </c>
      <c r="AV166" s="12" t="s">
        <v>86</v>
      </c>
      <c r="AW166" s="12" t="s">
        <v>33</v>
      </c>
      <c r="AX166" s="12" t="s">
        <v>76</v>
      </c>
      <c r="AY166" s="235" t="s">
        <v>145</v>
      </c>
    </row>
    <row r="167" s="13" customFormat="1">
      <c r="A167" s="13"/>
      <c r="B167" s="236"/>
      <c r="C167" s="237"/>
      <c r="D167" s="226" t="s">
        <v>154</v>
      </c>
      <c r="E167" s="238" t="s">
        <v>1</v>
      </c>
      <c r="F167" s="239" t="s">
        <v>156</v>
      </c>
      <c r="G167" s="237"/>
      <c r="H167" s="240">
        <v>39.329999999999998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154</v>
      </c>
      <c r="AU167" s="246" t="s">
        <v>84</v>
      </c>
      <c r="AV167" s="13" t="s">
        <v>150</v>
      </c>
      <c r="AW167" s="13" t="s">
        <v>33</v>
      </c>
      <c r="AX167" s="13" t="s">
        <v>84</v>
      </c>
      <c r="AY167" s="246" t="s">
        <v>145</v>
      </c>
    </row>
    <row r="168" s="11" customFormat="1" ht="25.92" customHeight="1">
      <c r="A168" s="11"/>
      <c r="B168" s="196"/>
      <c r="C168" s="197"/>
      <c r="D168" s="198" t="s">
        <v>75</v>
      </c>
      <c r="E168" s="199" t="s">
        <v>236</v>
      </c>
      <c r="F168" s="199" t="s">
        <v>237</v>
      </c>
      <c r="G168" s="197"/>
      <c r="H168" s="197"/>
      <c r="I168" s="200"/>
      <c r="J168" s="201">
        <f>BK168</f>
        <v>0</v>
      </c>
      <c r="K168" s="197"/>
      <c r="L168" s="202"/>
      <c r="M168" s="203"/>
      <c r="N168" s="204"/>
      <c r="O168" s="204"/>
      <c r="P168" s="205">
        <f>SUM(P169:P200)</f>
        <v>0</v>
      </c>
      <c r="Q168" s="204"/>
      <c r="R168" s="205">
        <f>SUM(R169:R200)</f>
        <v>0.006489449999999999</v>
      </c>
      <c r="S168" s="204"/>
      <c r="T168" s="206">
        <f>SUM(T169:T200)</f>
        <v>2.07742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207" t="s">
        <v>84</v>
      </c>
      <c r="AT168" s="208" t="s">
        <v>75</v>
      </c>
      <c r="AU168" s="208" t="s">
        <v>76</v>
      </c>
      <c r="AY168" s="207" t="s">
        <v>145</v>
      </c>
      <c r="BK168" s="209">
        <f>SUM(BK169:BK200)</f>
        <v>0</v>
      </c>
    </row>
    <row r="169" s="2" customFormat="1" ht="24.15" customHeight="1">
      <c r="A169" s="37"/>
      <c r="B169" s="38"/>
      <c r="C169" s="210" t="s">
        <v>168</v>
      </c>
      <c r="D169" s="210" t="s">
        <v>146</v>
      </c>
      <c r="E169" s="211" t="s">
        <v>1058</v>
      </c>
      <c r="F169" s="212" t="s">
        <v>1059</v>
      </c>
      <c r="G169" s="213" t="s">
        <v>265</v>
      </c>
      <c r="H169" s="214">
        <v>1</v>
      </c>
      <c r="I169" s="215"/>
      <c r="J169" s="216">
        <f>ROUND(I169*H169,2)</f>
        <v>0</v>
      </c>
      <c r="K169" s="217"/>
      <c r="L169" s="43"/>
      <c r="M169" s="218" t="s">
        <v>1</v>
      </c>
      <c r="N169" s="219" t="s">
        <v>41</v>
      </c>
      <c r="O169" s="90"/>
      <c r="P169" s="220">
        <f>O169*H169</f>
        <v>0</v>
      </c>
      <c r="Q169" s="220">
        <v>0</v>
      </c>
      <c r="R169" s="220">
        <f>Q169*H169</f>
        <v>0</v>
      </c>
      <c r="S169" s="220">
        <v>0</v>
      </c>
      <c r="T169" s="22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2" t="s">
        <v>150</v>
      </c>
      <c r="AT169" s="222" t="s">
        <v>146</v>
      </c>
      <c r="AU169" s="222" t="s">
        <v>84</v>
      </c>
      <c r="AY169" s="16" t="s">
        <v>145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16" t="s">
        <v>84</v>
      </c>
      <c r="BK169" s="223">
        <f>ROUND(I169*H169,2)</f>
        <v>0</v>
      </c>
      <c r="BL169" s="16" t="s">
        <v>150</v>
      </c>
      <c r="BM169" s="222" t="s">
        <v>193</v>
      </c>
    </row>
    <row r="170" s="2" customFormat="1" ht="33" customHeight="1">
      <c r="A170" s="37"/>
      <c r="B170" s="38"/>
      <c r="C170" s="210" t="s">
        <v>195</v>
      </c>
      <c r="D170" s="210" t="s">
        <v>146</v>
      </c>
      <c r="E170" s="211" t="s">
        <v>238</v>
      </c>
      <c r="F170" s="212" t="s">
        <v>239</v>
      </c>
      <c r="G170" s="213" t="s">
        <v>167</v>
      </c>
      <c r="H170" s="214">
        <v>39.329999999999998</v>
      </c>
      <c r="I170" s="215"/>
      <c r="J170" s="216">
        <f>ROUND(I170*H170,2)</f>
        <v>0</v>
      </c>
      <c r="K170" s="217"/>
      <c r="L170" s="43"/>
      <c r="M170" s="218" t="s">
        <v>1</v>
      </c>
      <c r="N170" s="219" t="s">
        <v>41</v>
      </c>
      <c r="O170" s="90"/>
      <c r="P170" s="220">
        <f>O170*H170</f>
        <v>0</v>
      </c>
      <c r="Q170" s="220">
        <v>0.00012999999999999999</v>
      </c>
      <c r="R170" s="220">
        <f>Q170*H170</f>
        <v>0.0051128999999999992</v>
      </c>
      <c r="S170" s="220">
        <v>0</v>
      </c>
      <c r="T170" s="22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2" t="s">
        <v>150</v>
      </c>
      <c r="AT170" s="222" t="s">
        <v>146</v>
      </c>
      <c r="AU170" s="222" t="s">
        <v>84</v>
      </c>
      <c r="AY170" s="16" t="s">
        <v>145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6" t="s">
        <v>84</v>
      </c>
      <c r="BK170" s="223">
        <f>ROUND(I170*H170,2)</f>
        <v>0</v>
      </c>
      <c r="BL170" s="16" t="s">
        <v>150</v>
      </c>
      <c r="BM170" s="222" t="s">
        <v>198</v>
      </c>
    </row>
    <row r="171" s="12" customFormat="1">
      <c r="A171" s="12"/>
      <c r="B171" s="224"/>
      <c r="C171" s="225"/>
      <c r="D171" s="226" t="s">
        <v>154</v>
      </c>
      <c r="E171" s="227" t="s">
        <v>1</v>
      </c>
      <c r="F171" s="228" t="s">
        <v>1040</v>
      </c>
      <c r="G171" s="225"/>
      <c r="H171" s="229">
        <v>39.329999999999998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5" t="s">
        <v>154</v>
      </c>
      <c r="AU171" s="235" t="s">
        <v>84</v>
      </c>
      <c r="AV171" s="12" t="s">
        <v>86</v>
      </c>
      <c r="AW171" s="12" t="s">
        <v>33</v>
      </c>
      <c r="AX171" s="12" t="s">
        <v>76</v>
      </c>
      <c r="AY171" s="235" t="s">
        <v>145</v>
      </c>
    </row>
    <row r="172" s="13" customFormat="1">
      <c r="A172" s="13"/>
      <c r="B172" s="236"/>
      <c r="C172" s="237"/>
      <c r="D172" s="226" t="s">
        <v>154</v>
      </c>
      <c r="E172" s="238" t="s">
        <v>1</v>
      </c>
      <c r="F172" s="239" t="s">
        <v>156</v>
      </c>
      <c r="G172" s="237"/>
      <c r="H172" s="240">
        <v>39.329999999999998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154</v>
      </c>
      <c r="AU172" s="246" t="s">
        <v>84</v>
      </c>
      <c r="AV172" s="13" t="s">
        <v>150</v>
      </c>
      <c r="AW172" s="13" t="s">
        <v>33</v>
      </c>
      <c r="AX172" s="13" t="s">
        <v>84</v>
      </c>
      <c r="AY172" s="246" t="s">
        <v>145</v>
      </c>
    </row>
    <row r="173" s="2" customFormat="1" ht="24.15" customHeight="1">
      <c r="A173" s="37"/>
      <c r="B173" s="38"/>
      <c r="C173" s="210" t="s">
        <v>8</v>
      </c>
      <c r="D173" s="210" t="s">
        <v>146</v>
      </c>
      <c r="E173" s="211" t="s">
        <v>242</v>
      </c>
      <c r="F173" s="212" t="s">
        <v>243</v>
      </c>
      <c r="G173" s="213" t="s">
        <v>167</v>
      </c>
      <c r="H173" s="214">
        <v>39.329999999999998</v>
      </c>
      <c r="I173" s="215"/>
      <c r="J173" s="216">
        <f>ROUND(I173*H173,2)</f>
        <v>0</v>
      </c>
      <c r="K173" s="217"/>
      <c r="L173" s="43"/>
      <c r="M173" s="218" t="s">
        <v>1</v>
      </c>
      <c r="N173" s="219" t="s">
        <v>41</v>
      </c>
      <c r="O173" s="90"/>
      <c r="P173" s="220">
        <f>O173*H173</f>
        <v>0</v>
      </c>
      <c r="Q173" s="220">
        <v>3.4999999999999997E-05</v>
      </c>
      <c r="R173" s="220">
        <f>Q173*H173</f>
        <v>0.0013765499999999998</v>
      </c>
      <c r="S173" s="220">
        <v>0</v>
      </c>
      <c r="T173" s="22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2" t="s">
        <v>150</v>
      </c>
      <c r="AT173" s="222" t="s">
        <v>146</v>
      </c>
      <c r="AU173" s="222" t="s">
        <v>84</v>
      </c>
      <c r="AY173" s="16" t="s">
        <v>145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16" t="s">
        <v>84</v>
      </c>
      <c r="BK173" s="223">
        <f>ROUND(I173*H173,2)</f>
        <v>0</v>
      </c>
      <c r="BL173" s="16" t="s">
        <v>150</v>
      </c>
      <c r="BM173" s="222" t="s">
        <v>202</v>
      </c>
    </row>
    <row r="174" s="12" customFormat="1">
      <c r="A174" s="12"/>
      <c r="B174" s="224"/>
      <c r="C174" s="225"/>
      <c r="D174" s="226" t="s">
        <v>154</v>
      </c>
      <c r="E174" s="227" t="s">
        <v>1</v>
      </c>
      <c r="F174" s="228" t="s">
        <v>1040</v>
      </c>
      <c r="G174" s="225"/>
      <c r="H174" s="229">
        <v>39.329999999999998</v>
      </c>
      <c r="I174" s="230"/>
      <c r="J174" s="225"/>
      <c r="K174" s="225"/>
      <c r="L174" s="231"/>
      <c r="M174" s="232"/>
      <c r="N174" s="233"/>
      <c r="O174" s="233"/>
      <c r="P174" s="233"/>
      <c r="Q174" s="233"/>
      <c r="R174" s="233"/>
      <c r="S174" s="233"/>
      <c r="T174" s="234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T174" s="235" t="s">
        <v>154</v>
      </c>
      <c r="AU174" s="235" t="s">
        <v>84</v>
      </c>
      <c r="AV174" s="12" t="s">
        <v>86</v>
      </c>
      <c r="AW174" s="12" t="s">
        <v>33</v>
      </c>
      <c r="AX174" s="12" t="s">
        <v>76</v>
      </c>
      <c r="AY174" s="235" t="s">
        <v>145</v>
      </c>
    </row>
    <row r="175" s="13" customFormat="1">
      <c r="A175" s="13"/>
      <c r="B175" s="236"/>
      <c r="C175" s="237"/>
      <c r="D175" s="226" t="s">
        <v>154</v>
      </c>
      <c r="E175" s="238" t="s">
        <v>1</v>
      </c>
      <c r="F175" s="239" t="s">
        <v>156</v>
      </c>
      <c r="G175" s="237"/>
      <c r="H175" s="240">
        <v>39.329999999999998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6" t="s">
        <v>154</v>
      </c>
      <c r="AU175" s="246" t="s">
        <v>84</v>
      </c>
      <c r="AV175" s="13" t="s">
        <v>150</v>
      </c>
      <c r="AW175" s="13" t="s">
        <v>33</v>
      </c>
      <c r="AX175" s="13" t="s">
        <v>84</v>
      </c>
      <c r="AY175" s="246" t="s">
        <v>145</v>
      </c>
    </row>
    <row r="176" s="2" customFormat="1" ht="24.15" customHeight="1">
      <c r="A176" s="37"/>
      <c r="B176" s="38"/>
      <c r="C176" s="210" t="s">
        <v>204</v>
      </c>
      <c r="D176" s="210" t="s">
        <v>146</v>
      </c>
      <c r="E176" s="211" t="s">
        <v>1060</v>
      </c>
      <c r="F176" s="212" t="s">
        <v>312</v>
      </c>
      <c r="G176" s="213" t="s">
        <v>265</v>
      </c>
      <c r="H176" s="214">
        <v>1</v>
      </c>
      <c r="I176" s="215"/>
      <c r="J176" s="216">
        <f>ROUND(I176*H176,2)</f>
        <v>0</v>
      </c>
      <c r="K176" s="217"/>
      <c r="L176" s="43"/>
      <c r="M176" s="218" t="s">
        <v>1</v>
      </c>
      <c r="N176" s="219" t="s">
        <v>41</v>
      </c>
      <c r="O176" s="90"/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2" t="s">
        <v>150</v>
      </c>
      <c r="AT176" s="222" t="s">
        <v>146</v>
      </c>
      <c r="AU176" s="222" t="s">
        <v>84</v>
      </c>
      <c r="AY176" s="16" t="s">
        <v>145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6" t="s">
        <v>84</v>
      </c>
      <c r="BK176" s="223">
        <f>ROUND(I176*H176,2)</f>
        <v>0</v>
      </c>
      <c r="BL176" s="16" t="s">
        <v>150</v>
      </c>
      <c r="BM176" s="222" t="s">
        <v>207</v>
      </c>
    </row>
    <row r="177" s="2" customFormat="1" ht="16.5" customHeight="1">
      <c r="A177" s="37"/>
      <c r="B177" s="38"/>
      <c r="C177" s="210" t="s">
        <v>178</v>
      </c>
      <c r="D177" s="210" t="s">
        <v>146</v>
      </c>
      <c r="E177" s="211" t="s">
        <v>1061</v>
      </c>
      <c r="F177" s="212" t="s">
        <v>308</v>
      </c>
      <c r="G177" s="213" t="s">
        <v>265</v>
      </c>
      <c r="H177" s="214">
        <v>1</v>
      </c>
      <c r="I177" s="215"/>
      <c r="J177" s="216">
        <f>ROUND(I177*H177,2)</f>
        <v>0</v>
      </c>
      <c r="K177" s="217"/>
      <c r="L177" s="43"/>
      <c r="M177" s="218" t="s">
        <v>1</v>
      </c>
      <c r="N177" s="219" t="s">
        <v>41</v>
      </c>
      <c r="O177" s="90"/>
      <c r="P177" s="220">
        <f>O177*H177</f>
        <v>0</v>
      </c>
      <c r="Q177" s="220">
        <v>0</v>
      </c>
      <c r="R177" s="220">
        <f>Q177*H177</f>
        <v>0</v>
      </c>
      <c r="S177" s="220">
        <v>0</v>
      </c>
      <c r="T177" s="22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2" t="s">
        <v>150</v>
      </c>
      <c r="AT177" s="222" t="s">
        <v>146</v>
      </c>
      <c r="AU177" s="222" t="s">
        <v>84</v>
      </c>
      <c r="AY177" s="16" t="s">
        <v>145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6" t="s">
        <v>84</v>
      </c>
      <c r="BK177" s="223">
        <f>ROUND(I177*H177,2)</f>
        <v>0</v>
      </c>
      <c r="BL177" s="16" t="s">
        <v>150</v>
      </c>
      <c r="BM177" s="222" t="s">
        <v>210</v>
      </c>
    </row>
    <row r="178" s="2" customFormat="1" ht="24.15" customHeight="1">
      <c r="A178" s="37"/>
      <c r="B178" s="38"/>
      <c r="C178" s="210" t="s">
        <v>213</v>
      </c>
      <c r="D178" s="210" t="s">
        <v>146</v>
      </c>
      <c r="E178" s="211" t="s">
        <v>271</v>
      </c>
      <c r="F178" s="212" t="s">
        <v>272</v>
      </c>
      <c r="G178" s="213" t="s">
        <v>167</v>
      </c>
      <c r="H178" s="214">
        <v>1.96</v>
      </c>
      <c r="I178" s="215"/>
      <c r="J178" s="216">
        <f>ROUND(I178*H178,2)</f>
        <v>0</v>
      </c>
      <c r="K178" s="217"/>
      <c r="L178" s="43"/>
      <c r="M178" s="218" t="s">
        <v>1</v>
      </c>
      <c r="N178" s="219" t="s">
        <v>41</v>
      </c>
      <c r="O178" s="90"/>
      <c r="P178" s="220">
        <f>O178*H178</f>
        <v>0</v>
      </c>
      <c r="Q178" s="220">
        <v>0</v>
      </c>
      <c r="R178" s="220">
        <f>Q178*H178</f>
        <v>0</v>
      </c>
      <c r="S178" s="220">
        <v>0.068000000000000005</v>
      </c>
      <c r="T178" s="221">
        <f>S178*H178</f>
        <v>0.13328000000000001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2" t="s">
        <v>150</v>
      </c>
      <c r="AT178" s="222" t="s">
        <v>146</v>
      </c>
      <c r="AU178" s="222" t="s">
        <v>84</v>
      </c>
      <c r="AY178" s="16" t="s">
        <v>145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6" t="s">
        <v>84</v>
      </c>
      <c r="BK178" s="223">
        <f>ROUND(I178*H178,2)</f>
        <v>0</v>
      </c>
      <c r="BL178" s="16" t="s">
        <v>150</v>
      </c>
      <c r="BM178" s="222" t="s">
        <v>216</v>
      </c>
    </row>
    <row r="179" s="12" customFormat="1">
      <c r="A179" s="12"/>
      <c r="B179" s="224"/>
      <c r="C179" s="225"/>
      <c r="D179" s="226" t="s">
        <v>154</v>
      </c>
      <c r="E179" s="227" t="s">
        <v>1</v>
      </c>
      <c r="F179" s="228" t="s">
        <v>1062</v>
      </c>
      <c r="G179" s="225"/>
      <c r="H179" s="229">
        <v>1.96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5" t="s">
        <v>154</v>
      </c>
      <c r="AU179" s="235" t="s">
        <v>84</v>
      </c>
      <c r="AV179" s="12" t="s">
        <v>86</v>
      </c>
      <c r="AW179" s="12" t="s">
        <v>33</v>
      </c>
      <c r="AX179" s="12" t="s">
        <v>76</v>
      </c>
      <c r="AY179" s="235" t="s">
        <v>145</v>
      </c>
    </row>
    <row r="180" s="13" customFormat="1">
      <c r="A180" s="13"/>
      <c r="B180" s="236"/>
      <c r="C180" s="237"/>
      <c r="D180" s="226" t="s">
        <v>154</v>
      </c>
      <c r="E180" s="238" t="s">
        <v>1</v>
      </c>
      <c r="F180" s="239" t="s">
        <v>156</v>
      </c>
      <c r="G180" s="237"/>
      <c r="H180" s="240">
        <v>1.96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154</v>
      </c>
      <c r="AU180" s="246" t="s">
        <v>84</v>
      </c>
      <c r="AV180" s="13" t="s">
        <v>150</v>
      </c>
      <c r="AW180" s="13" t="s">
        <v>33</v>
      </c>
      <c r="AX180" s="13" t="s">
        <v>84</v>
      </c>
      <c r="AY180" s="246" t="s">
        <v>145</v>
      </c>
    </row>
    <row r="181" s="2" customFormat="1" ht="37.8" customHeight="1">
      <c r="A181" s="37"/>
      <c r="B181" s="38"/>
      <c r="C181" s="210" t="s">
        <v>183</v>
      </c>
      <c r="D181" s="210" t="s">
        <v>146</v>
      </c>
      <c r="E181" s="211" t="s">
        <v>1063</v>
      </c>
      <c r="F181" s="212" t="s">
        <v>1064</v>
      </c>
      <c r="G181" s="213" t="s">
        <v>167</v>
      </c>
      <c r="H181" s="214">
        <v>84.290000000000006</v>
      </c>
      <c r="I181" s="215"/>
      <c r="J181" s="216">
        <f>ROUND(I181*H181,2)</f>
        <v>0</v>
      </c>
      <c r="K181" s="217"/>
      <c r="L181" s="43"/>
      <c r="M181" s="218" t="s">
        <v>1</v>
      </c>
      <c r="N181" s="219" t="s">
        <v>41</v>
      </c>
      <c r="O181" s="90"/>
      <c r="P181" s="220">
        <f>O181*H181</f>
        <v>0</v>
      </c>
      <c r="Q181" s="220">
        <v>0</v>
      </c>
      <c r="R181" s="220">
        <f>Q181*H181</f>
        <v>0</v>
      </c>
      <c r="S181" s="220">
        <v>0.01</v>
      </c>
      <c r="T181" s="221">
        <f>S181*H181</f>
        <v>0.84290000000000009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2" t="s">
        <v>150</v>
      </c>
      <c r="AT181" s="222" t="s">
        <v>146</v>
      </c>
      <c r="AU181" s="222" t="s">
        <v>84</v>
      </c>
      <c r="AY181" s="16" t="s">
        <v>145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6" t="s">
        <v>84</v>
      </c>
      <c r="BK181" s="223">
        <f>ROUND(I181*H181,2)</f>
        <v>0</v>
      </c>
      <c r="BL181" s="16" t="s">
        <v>150</v>
      </c>
      <c r="BM181" s="222" t="s">
        <v>223</v>
      </c>
    </row>
    <row r="182" s="12" customFormat="1">
      <c r="A182" s="12"/>
      <c r="B182" s="224"/>
      <c r="C182" s="225"/>
      <c r="D182" s="226" t="s">
        <v>154</v>
      </c>
      <c r="E182" s="227" t="s">
        <v>1</v>
      </c>
      <c r="F182" s="228" t="s">
        <v>1033</v>
      </c>
      <c r="G182" s="225"/>
      <c r="H182" s="229">
        <v>90.719999999999999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35" t="s">
        <v>154</v>
      </c>
      <c r="AU182" s="235" t="s">
        <v>84</v>
      </c>
      <c r="AV182" s="12" t="s">
        <v>86</v>
      </c>
      <c r="AW182" s="12" t="s">
        <v>33</v>
      </c>
      <c r="AX182" s="12" t="s">
        <v>76</v>
      </c>
      <c r="AY182" s="235" t="s">
        <v>145</v>
      </c>
    </row>
    <row r="183" s="14" customFormat="1">
      <c r="A183" s="14"/>
      <c r="B183" s="258"/>
      <c r="C183" s="259"/>
      <c r="D183" s="226" t="s">
        <v>154</v>
      </c>
      <c r="E183" s="260" t="s">
        <v>1</v>
      </c>
      <c r="F183" s="261" t="s">
        <v>1043</v>
      </c>
      <c r="G183" s="259"/>
      <c r="H183" s="260" t="s">
        <v>1</v>
      </c>
      <c r="I183" s="262"/>
      <c r="J183" s="259"/>
      <c r="K183" s="259"/>
      <c r="L183" s="263"/>
      <c r="M183" s="264"/>
      <c r="N183" s="265"/>
      <c r="O183" s="265"/>
      <c r="P183" s="265"/>
      <c r="Q183" s="265"/>
      <c r="R183" s="265"/>
      <c r="S183" s="265"/>
      <c r="T183" s="26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7" t="s">
        <v>154</v>
      </c>
      <c r="AU183" s="267" t="s">
        <v>84</v>
      </c>
      <c r="AV183" s="14" t="s">
        <v>84</v>
      </c>
      <c r="AW183" s="14" t="s">
        <v>33</v>
      </c>
      <c r="AX183" s="14" t="s">
        <v>76</v>
      </c>
      <c r="AY183" s="267" t="s">
        <v>145</v>
      </c>
    </row>
    <row r="184" s="12" customFormat="1">
      <c r="A184" s="12"/>
      <c r="B184" s="224"/>
      <c r="C184" s="225"/>
      <c r="D184" s="226" t="s">
        <v>154</v>
      </c>
      <c r="E184" s="227" t="s">
        <v>1</v>
      </c>
      <c r="F184" s="228" t="s">
        <v>1035</v>
      </c>
      <c r="G184" s="225"/>
      <c r="H184" s="229">
        <v>-11.67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5" t="s">
        <v>154</v>
      </c>
      <c r="AU184" s="235" t="s">
        <v>84</v>
      </c>
      <c r="AV184" s="12" t="s">
        <v>86</v>
      </c>
      <c r="AW184" s="12" t="s">
        <v>33</v>
      </c>
      <c r="AX184" s="12" t="s">
        <v>76</v>
      </c>
      <c r="AY184" s="235" t="s">
        <v>145</v>
      </c>
    </row>
    <row r="185" s="14" customFormat="1">
      <c r="A185" s="14"/>
      <c r="B185" s="258"/>
      <c r="C185" s="259"/>
      <c r="D185" s="226" t="s">
        <v>154</v>
      </c>
      <c r="E185" s="260" t="s">
        <v>1</v>
      </c>
      <c r="F185" s="261" t="s">
        <v>1036</v>
      </c>
      <c r="G185" s="259"/>
      <c r="H185" s="260" t="s">
        <v>1</v>
      </c>
      <c r="I185" s="262"/>
      <c r="J185" s="259"/>
      <c r="K185" s="259"/>
      <c r="L185" s="263"/>
      <c r="M185" s="264"/>
      <c r="N185" s="265"/>
      <c r="O185" s="265"/>
      <c r="P185" s="265"/>
      <c r="Q185" s="265"/>
      <c r="R185" s="265"/>
      <c r="S185" s="265"/>
      <c r="T185" s="26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7" t="s">
        <v>154</v>
      </c>
      <c r="AU185" s="267" t="s">
        <v>84</v>
      </c>
      <c r="AV185" s="14" t="s">
        <v>84</v>
      </c>
      <c r="AW185" s="14" t="s">
        <v>33</v>
      </c>
      <c r="AX185" s="14" t="s">
        <v>76</v>
      </c>
      <c r="AY185" s="267" t="s">
        <v>145</v>
      </c>
    </row>
    <row r="186" s="12" customFormat="1">
      <c r="A186" s="12"/>
      <c r="B186" s="224"/>
      <c r="C186" s="225"/>
      <c r="D186" s="226" t="s">
        <v>154</v>
      </c>
      <c r="E186" s="227" t="s">
        <v>1</v>
      </c>
      <c r="F186" s="228" t="s">
        <v>1037</v>
      </c>
      <c r="G186" s="225"/>
      <c r="H186" s="229">
        <v>5.2400000000000002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35" t="s">
        <v>154</v>
      </c>
      <c r="AU186" s="235" t="s">
        <v>84</v>
      </c>
      <c r="AV186" s="12" t="s">
        <v>86</v>
      </c>
      <c r="AW186" s="12" t="s">
        <v>33</v>
      </c>
      <c r="AX186" s="12" t="s">
        <v>76</v>
      </c>
      <c r="AY186" s="235" t="s">
        <v>145</v>
      </c>
    </row>
    <row r="187" s="13" customFormat="1">
      <c r="A187" s="13"/>
      <c r="B187" s="236"/>
      <c r="C187" s="237"/>
      <c r="D187" s="226" t="s">
        <v>154</v>
      </c>
      <c r="E187" s="238" t="s">
        <v>1</v>
      </c>
      <c r="F187" s="239" t="s">
        <v>156</v>
      </c>
      <c r="G187" s="237"/>
      <c r="H187" s="240">
        <v>84.290000000000006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154</v>
      </c>
      <c r="AU187" s="246" t="s">
        <v>84</v>
      </c>
      <c r="AV187" s="13" t="s">
        <v>150</v>
      </c>
      <c r="AW187" s="13" t="s">
        <v>33</v>
      </c>
      <c r="AX187" s="13" t="s">
        <v>84</v>
      </c>
      <c r="AY187" s="246" t="s">
        <v>145</v>
      </c>
    </row>
    <row r="188" s="2" customFormat="1" ht="37.8" customHeight="1">
      <c r="A188" s="37"/>
      <c r="B188" s="38"/>
      <c r="C188" s="210" t="s">
        <v>224</v>
      </c>
      <c r="D188" s="210" t="s">
        <v>146</v>
      </c>
      <c r="E188" s="211" t="s">
        <v>1065</v>
      </c>
      <c r="F188" s="212" t="s">
        <v>1066</v>
      </c>
      <c r="G188" s="213" t="s">
        <v>167</v>
      </c>
      <c r="H188" s="214">
        <v>39.329999999999998</v>
      </c>
      <c r="I188" s="215"/>
      <c r="J188" s="216">
        <f>ROUND(I188*H188,2)</f>
        <v>0</v>
      </c>
      <c r="K188" s="217"/>
      <c r="L188" s="43"/>
      <c r="M188" s="218" t="s">
        <v>1</v>
      </c>
      <c r="N188" s="219" t="s">
        <v>41</v>
      </c>
      <c r="O188" s="90"/>
      <c r="P188" s="220">
        <f>O188*H188</f>
        <v>0</v>
      </c>
      <c r="Q188" s="220">
        <v>0</v>
      </c>
      <c r="R188" s="220">
        <f>Q188*H188</f>
        <v>0</v>
      </c>
      <c r="S188" s="220">
        <v>0.01</v>
      </c>
      <c r="T188" s="221">
        <f>S188*H188</f>
        <v>0.39329999999999998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2" t="s">
        <v>150</v>
      </c>
      <c r="AT188" s="222" t="s">
        <v>146</v>
      </c>
      <c r="AU188" s="222" t="s">
        <v>84</v>
      </c>
      <c r="AY188" s="16" t="s">
        <v>145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6" t="s">
        <v>84</v>
      </c>
      <c r="BK188" s="223">
        <f>ROUND(I188*H188,2)</f>
        <v>0</v>
      </c>
      <c r="BL188" s="16" t="s">
        <v>150</v>
      </c>
      <c r="BM188" s="222" t="s">
        <v>227</v>
      </c>
    </row>
    <row r="189" s="12" customFormat="1">
      <c r="A189" s="12"/>
      <c r="B189" s="224"/>
      <c r="C189" s="225"/>
      <c r="D189" s="226" t="s">
        <v>154</v>
      </c>
      <c r="E189" s="227" t="s">
        <v>1</v>
      </c>
      <c r="F189" s="228" t="s">
        <v>1040</v>
      </c>
      <c r="G189" s="225"/>
      <c r="H189" s="229">
        <v>39.329999999999998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35" t="s">
        <v>154</v>
      </c>
      <c r="AU189" s="235" t="s">
        <v>84</v>
      </c>
      <c r="AV189" s="12" t="s">
        <v>86</v>
      </c>
      <c r="AW189" s="12" t="s">
        <v>33</v>
      </c>
      <c r="AX189" s="12" t="s">
        <v>76</v>
      </c>
      <c r="AY189" s="235" t="s">
        <v>145</v>
      </c>
    </row>
    <row r="190" s="13" customFormat="1">
      <c r="A190" s="13"/>
      <c r="B190" s="236"/>
      <c r="C190" s="237"/>
      <c r="D190" s="226" t="s">
        <v>154</v>
      </c>
      <c r="E190" s="238" t="s">
        <v>1</v>
      </c>
      <c r="F190" s="239" t="s">
        <v>156</v>
      </c>
      <c r="G190" s="237"/>
      <c r="H190" s="240">
        <v>39.329999999999998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154</v>
      </c>
      <c r="AU190" s="246" t="s">
        <v>84</v>
      </c>
      <c r="AV190" s="13" t="s">
        <v>150</v>
      </c>
      <c r="AW190" s="13" t="s">
        <v>33</v>
      </c>
      <c r="AX190" s="13" t="s">
        <v>84</v>
      </c>
      <c r="AY190" s="246" t="s">
        <v>145</v>
      </c>
    </row>
    <row r="191" s="2" customFormat="1" ht="24.15" customHeight="1">
      <c r="A191" s="37"/>
      <c r="B191" s="38"/>
      <c r="C191" s="210" t="s">
        <v>188</v>
      </c>
      <c r="D191" s="210" t="s">
        <v>146</v>
      </c>
      <c r="E191" s="211" t="s">
        <v>353</v>
      </c>
      <c r="F191" s="212" t="s">
        <v>354</v>
      </c>
      <c r="G191" s="213" t="s">
        <v>167</v>
      </c>
      <c r="H191" s="214">
        <v>39.329999999999998</v>
      </c>
      <c r="I191" s="215"/>
      <c r="J191" s="216">
        <f>ROUND(I191*H191,2)</f>
        <v>0</v>
      </c>
      <c r="K191" s="217"/>
      <c r="L191" s="43"/>
      <c r="M191" s="218" t="s">
        <v>1</v>
      </c>
      <c r="N191" s="219" t="s">
        <v>41</v>
      </c>
      <c r="O191" s="90"/>
      <c r="P191" s="220">
        <f>O191*H191</f>
        <v>0</v>
      </c>
      <c r="Q191" s="220">
        <v>0</v>
      </c>
      <c r="R191" s="220">
        <f>Q191*H191</f>
        <v>0</v>
      </c>
      <c r="S191" s="220">
        <v>0.0030000000000000001</v>
      </c>
      <c r="T191" s="221">
        <f>S191*H191</f>
        <v>0.11799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2" t="s">
        <v>150</v>
      </c>
      <c r="AT191" s="222" t="s">
        <v>146</v>
      </c>
      <c r="AU191" s="222" t="s">
        <v>84</v>
      </c>
      <c r="AY191" s="16" t="s">
        <v>145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6" t="s">
        <v>84</v>
      </c>
      <c r="BK191" s="223">
        <f>ROUND(I191*H191,2)</f>
        <v>0</v>
      </c>
      <c r="BL191" s="16" t="s">
        <v>150</v>
      </c>
      <c r="BM191" s="222" t="s">
        <v>231</v>
      </c>
    </row>
    <row r="192" s="14" customFormat="1">
      <c r="A192" s="14"/>
      <c r="B192" s="258"/>
      <c r="C192" s="259"/>
      <c r="D192" s="226" t="s">
        <v>154</v>
      </c>
      <c r="E192" s="260" t="s">
        <v>1</v>
      </c>
      <c r="F192" s="261" t="s">
        <v>1067</v>
      </c>
      <c r="G192" s="259"/>
      <c r="H192" s="260" t="s">
        <v>1</v>
      </c>
      <c r="I192" s="262"/>
      <c r="J192" s="259"/>
      <c r="K192" s="259"/>
      <c r="L192" s="263"/>
      <c r="M192" s="264"/>
      <c r="N192" s="265"/>
      <c r="O192" s="265"/>
      <c r="P192" s="265"/>
      <c r="Q192" s="265"/>
      <c r="R192" s="265"/>
      <c r="S192" s="265"/>
      <c r="T192" s="26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7" t="s">
        <v>154</v>
      </c>
      <c r="AU192" s="267" t="s">
        <v>84</v>
      </c>
      <c r="AV192" s="14" t="s">
        <v>84</v>
      </c>
      <c r="AW192" s="14" t="s">
        <v>33</v>
      </c>
      <c r="AX192" s="14" t="s">
        <v>76</v>
      </c>
      <c r="AY192" s="267" t="s">
        <v>145</v>
      </c>
    </row>
    <row r="193" s="12" customFormat="1">
      <c r="A193" s="12"/>
      <c r="B193" s="224"/>
      <c r="C193" s="225"/>
      <c r="D193" s="226" t="s">
        <v>154</v>
      </c>
      <c r="E193" s="227" t="s">
        <v>1</v>
      </c>
      <c r="F193" s="228" t="s">
        <v>1040</v>
      </c>
      <c r="G193" s="225"/>
      <c r="H193" s="229">
        <v>39.329999999999998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235" t="s">
        <v>154</v>
      </c>
      <c r="AU193" s="235" t="s">
        <v>84</v>
      </c>
      <c r="AV193" s="12" t="s">
        <v>86</v>
      </c>
      <c r="AW193" s="12" t="s">
        <v>33</v>
      </c>
      <c r="AX193" s="12" t="s">
        <v>76</v>
      </c>
      <c r="AY193" s="235" t="s">
        <v>145</v>
      </c>
    </row>
    <row r="194" s="13" customFormat="1">
      <c r="A194" s="13"/>
      <c r="B194" s="236"/>
      <c r="C194" s="237"/>
      <c r="D194" s="226" t="s">
        <v>154</v>
      </c>
      <c r="E194" s="238" t="s">
        <v>1</v>
      </c>
      <c r="F194" s="239" t="s">
        <v>156</v>
      </c>
      <c r="G194" s="237"/>
      <c r="H194" s="240">
        <v>39.329999999999998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154</v>
      </c>
      <c r="AU194" s="246" t="s">
        <v>84</v>
      </c>
      <c r="AV194" s="13" t="s">
        <v>150</v>
      </c>
      <c r="AW194" s="13" t="s">
        <v>33</v>
      </c>
      <c r="AX194" s="13" t="s">
        <v>84</v>
      </c>
      <c r="AY194" s="246" t="s">
        <v>145</v>
      </c>
    </row>
    <row r="195" s="2" customFormat="1" ht="21.75" customHeight="1">
      <c r="A195" s="37"/>
      <c r="B195" s="38"/>
      <c r="C195" s="210" t="s">
        <v>232</v>
      </c>
      <c r="D195" s="210" t="s">
        <v>146</v>
      </c>
      <c r="E195" s="211" t="s">
        <v>1068</v>
      </c>
      <c r="F195" s="212" t="s">
        <v>1069</v>
      </c>
      <c r="G195" s="213" t="s">
        <v>167</v>
      </c>
      <c r="H195" s="214">
        <v>39.329999999999998</v>
      </c>
      <c r="I195" s="215"/>
      <c r="J195" s="216">
        <f>ROUND(I195*H195,2)</f>
        <v>0</v>
      </c>
      <c r="K195" s="217"/>
      <c r="L195" s="43"/>
      <c r="M195" s="218" t="s">
        <v>1</v>
      </c>
      <c r="N195" s="219" t="s">
        <v>41</v>
      </c>
      <c r="O195" s="90"/>
      <c r="P195" s="220">
        <f>O195*H195</f>
        <v>0</v>
      </c>
      <c r="Q195" s="220">
        <v>0</v>
      </c>
      <c r="R195" s="220">
        <f>Q195*H195</f>
        <v>0</v>
      </c>
      <c r="S195" s="220">
        <v>0.014999999999999999</v>
      </c>
      <c r="T195" s="221">
        <f>S195*H195</f>
        <v>0.58994999999999997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2" t="s">
        <v>150</v>
      </c>
      <c r="AT195" s="222" t="s">
        <v>146</v>
      </c>
      <c r="AU195" s="222" t="s">
        <v>84</v>
      </c>
      <c r="AY195" s="16" t="s">
        <v>145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6" t="s">
        <v>84</v>
      </c>
      <c r="BK195" s="223">
        <f>ROUND(I195*H195,2)</f>
        <v>0</v>
      </c>
      <c r="BL195" s="16" t="s">
        <v>150</v>
      </c>
      <c r="BM195" s="222" t="s">
        <v>235</v>
      </c>
    </row>
    <row r="196" s="12" customFormat="1">
      <c r="A196" s="12"/>
      <c r="B196" s="224"/>
      <c r="C196" s="225"/>
      <c r="D196" s="226" t="s">
        <v>154</v>
      </c>
      <c r="E196" s="227" t="s">
        <v>1</v>
      </c>
      <c r="F196" s="228" t="s">
        <v>1040</v>
      </c>
      <c r="G196" s="225"/>
      <c r="H196" s="229">
        <v>39.329999999999998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5" t="s">
        <v>154</v>
      </c>
      <c r="AU196" s="235" t="s">
        <v>84</v>
      </c>
      <c r="AV196" s="12" t="s">
        <v>86</v>
      </c>
      <c r="AW196" s="12" t="s">
        <v>33</v>
      </c>
      <c r="AX196" s="12" t="s">
        <v>76</v>
      </c>
      <c r="AY196" s="235" t="s">
        <v>145</v>
      </c>
    </row>
    <row r="197" s="13" customFormat="1">
      <c r="A197" s="13"/>
      <c r="B197" s="236"/>
      <c r="C197" s="237"/>
      <c r="D197" s="226" t="s">
        <v>154</v>
      </c>
      <c r="E197" s="238" t="s">
        <v>1</v>
      </c>
      <c r="F197" s="239" t="s">
        <v>156</v>
      </c>
      <c r="G197" s="237"/>
      <c r="H197" s="240">
        <v>39.329999999999998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154</v>
      </c>
      <c r="AU197" s="246" t="s">
        <v>84</v>
      </c>
      <c r="AV197" s="13" t="s">
        <v>150</v>
      </c>
      <c r="AW197" s="13" t="s">
        <v>33</v>
      </c>
      <c r="AX197" s="13" t="s">
        <v>84</v>
      </c>
      <c r="AY197" s="246" t="s">
        <v>145</v>
      </c>
    </row>
    <row r="198" s="2" customFormat="1" ht="21.75" customHeight="1">
      <c r="A198" s="37"/>
      <c r="B198" s="38"/>
      <c r="C198" s="210" t="s">
        <v>193</v>
      </c>
      <c r="D198" s="210" t="s">
        <v>146</v>
      </c>
      <c r="E198" s="211" t="s">
        <v>1070</v>
      </c>
      <c r="F198" s="212" t="s">
        <v>1071</v>
      </c>
      <c r="G198" s="213" t="s">
        <v>182</v>
      </c>
      <c r="H198" s="214">
        <v>6.5999999999999996</v>
      </c>
      <c r="I198" s="215"/>
      <c r="J198" s="216">
        <f>ROUND(I198*H198,2)</f>
        <v>0</v>
      </c>
      <c r="K198" s="217"/>
      <c r="L198" s="43"/>
      <c r="M198" s="218" t="s">
        <v>1</v>
      </c>
      <c r="N198" s="219" t="s">
        <v>41</v>
      </c>
      <c r="O198" s="90"/>
      <c r="P198" s="220">
        <f>O198*H198</f>
        <v>0</v>
      </c>
      <c r="Q198" s="220">
        <v>0</v>
      </c>
      <c r="R198" s="220">
        <f>Q198*H198</f>
        <v>0</v>
      </c>
      <c r="S198" s="220">
        <v>0</v>
      </c>
      <c r="T198" s="22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2" t="s">
        <v>150</v>
      </c>
      <c r="AT198" s="222" t="s">
        <v>146</v>
      </c>
      <c r="AU198" s="222" t="s">
        <v>84</v>
      </c>
      <c r="AY198" s="16" t="s">
        <v>145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6" t="s">
        <v>84</v>
      </c>
      <c r="BK198" s="223">
        <f>ROUND(I198*H198,2)</f>
        <v>0</v>
      </c>
      <c r="BL198" s="16" t="s">
        <v>150</v>
      </c>
      <c r="BM198" s="222" t="s">
        <v>240</v>
      </c>
    </row>
    <row r="199" s="12" customFormat="1">
      <c r="A199" s="12"/>
      <c r="B199" s="224"/>
      <c r="C199" s="225"/>
      <c r="D199" s="226" t="s">
        <v>154</v>
      </c>
      <c r="E199" s="227" t="s">
        <v>1</v>
      </c>
      <c r="F199" s="228" t="s">
        <v>1072</v>
      </c>
      <c r="G199" s="225"/>
      <c r="H199" s="229">
        <v>6.5999999999999996</v>
      </c>
      <c r="I199" s="230"/>
      <c r="J199" s="225"/>
      <c r="K199" s="225"/>
      <c r="L199" s="231"/>
      <c r="M199" s="232"/>
      <c r="N199" s="233"/>
      <c r="O199" s="233"/>
      <c r="P199" s="233"/>
      <c r="Q199" s="233"/>
      <c r="R199" s="233"/>
      <c r="S199" s="233"/>
      <c r="T199" s="234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5" t="s">
        <v>154</v>
      </c>
      <c r="AU199" s="235" t="s">
        <v>84</v>
      </c>
      <c r="AV199" s="12" t="s">
        <v>86</v>
      </c>
      <c r="AW199" s="12" t="s">
        <v>33</v>
      </c>
      <c r="AX199" s="12" t="s">
        <v>76</v>
      </c>
      <c r="AY199" s="235" t="s">
        <v>145</v>
      </c>
    </row>
    <row r="200" s="13" customFormat="1">
      <c r="A200" s="13"/>
      <c r="B200" s="236"/>
      <c r="C200" s="237"/>
      <c r="D200" s="226" t="s">
        <v>154</v>
      </c>
      <c r="E200" s="238" t="s">
        <v>1</v>
      </c>
      <c r="F200" s="239" t="s">
        <v>156</v>
      </c>
      <c r="G200" s="237"/>
      <c r="H200" s="240">
        <v>6.5999999999999996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6" t="s">
        <v>154</v>
      </c>
      <c r="AU200" s="246" t="s">
        <v>84</v>
      </c>
      <c r="AV200" s="13" t="s">
        <v>150</v>
      </c>
      <c r="AW200" s="13" t="s">
        <v>33</v>
      </c>
      <c r="AX200" s="13" t="s">
        <v>84</v>
      </c>
      <c r="AY200" s="246" t="s">
        <v>145</v>
      </c>
    </row>
    <row r="201" s="11" customFormat="1" ht="25.92" customHeight="1">
      <c r="A201" s="11"/>
      <c r="B201" s="196"/>
      <c r="C201" s="197"/>
      <c r="D201" s="198" t="s">
        <v>75</v>
      </c>
      <c r="E201" s="199" t="s">
        <v>357</v>
      </c>
      <c r="F201" s="199" t="s">
        <v>358</v>
      </c>
      <c r="G201" s="197"/>
      <c r="H201" s="197"/>
      <c r="I201" s="200"/>
      <c r="J201" s="201">
        <f>BK201</f>
        <v>0</v>
      </c>
      <c r="K201" s="197"/>
      <c r="L201" s="202"/>
      <c r="M201" s="203"/>
      <c r="N201" s="204"/>
      <c r="O201" s="204"/>
      <c r="P201" s="205">
        <f>SUM(P202:P218)</f>
        <v>0</v>
      </c>
      <c r="Q201" s="204"/>
      <c r="R201" s="205">
        <f>SUM(R202:R218)</f>
        <v>0</v>
      </c>
      <c r="S201" s="204"/>
      <c r="T201" s="206">
        <f>SUM(T202:T218)</f>
        <v>0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R201" s="207" t="s">
        <v>84</v>
      </c>
      <c r="AT201" s="208" t="s">
        <v>75</v>
      </c>
      <c r="AU201" s="208" t="s">
        <v>76</v>
      </c>
      <c r="AY201" s="207" t="s">
        <v>145</v>
      </c>
      <c r="BK201" s="209">
        <f>SUM(BK202:BK218)</f>
        <v>0</v>
      </c>
    </row>
    <row r="202" s="2" customFormat="1" ht="16.5" customHeight="1">
      <c r="A202" s="37"/>
      <c r="B202" s="38"/>
      <c r="C202" s="210" t="s">
        <v>7</v>
      </c>
      <c r="D202" s="210" t="s">
        <v>146</v>
      </c>
      <c r="E202" s="211" t="s">
        <v>1073</v>
      </c>
      <c r="F202" s="212" t="s">
        <v>1074</v>
      </c>
      <c r="G202" s="213" t="s">
        <v>265</v>
      </c>
      <c r="H202" s="214">
        <v>1</v>
      </c>
      <c r="I202" s="215"/>
      <c r="J202" s="216">
        <f>ROUND(I202*H202,2)</f>
        <v>0</v>
      </c>
      <c r="K202" s="217"/>
      <c r="L202" s="43"/>
      <c r="M202" s="218" t="s">
        <v>1</v>
      </c>
      <c r="N202" s="219" t="s">
        <v>41</v>
      </c>
      <c r="O202" s="90"/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2" t="s">
        <v>150</v>
      </c>
      <c r="AT202" s="222" t="s">
        <v>146</v>
      </c>
      <c r="AU202" s="222" t="s">
        <v>84</v>
      </c>
      <c r="AY202" s="16" t="s">
        <v>145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6" t="s">
        <v>84</v>
      </c>
      <c r="BK202" s="223">
        <f>ROUND(I202*H202,2)</f>
        <v>0</v>
      </c>
      <c r="BL202" s="16" t="s">
        <v>150</v>
      </c>
      <c r="BM202" s="222" t="s">
        <v>244</v>
      </c>
    </row>
    <row r="203" s="2" customFormat="1" ht="16.5" customHeight="1">
      <c r="A203" s="37"/>
      <c r="B203" s="38"/>
      <c r="C203" s="210" t="s">
        <v>198</v>
      </c>
      <c r="D203" s="210" t="s">
        <v>146</v>
      </c>
      <c r="E203" s="211" t="s">
        <v>1075</v>
      </c>
      <c r="F203" s="212" t="s">
        <v>1076</v>
      </c>
      <c r="G203" s="213" t="s">
        <v>265</v>
      </c>
      <c r="H203" s="214">
        <v>1</v>
      </c>
      <c r="I203" s="215"/>
      <c r="J203" s="216">
        <f>ROUND(I203*H203,2)</f>
        <v>0</v>
      </c>
      <c r="K203" s="217"/>
      <c r="L203" s="43"/>
      <c r="M203" s="218" t="s">
        <v>1</v>
      </c>
      <c r="N203" s="219" t="s">
        <v>41</v>
      </c>
      <c r="O203" s="90"/>
      <c r="P203" s="220">
        <f>O203*H203</f>
        <v>0</v>
      </c>
      <c r="Q203" s="220">
        <v>0</v>
      </c>
      <c r="R203" s="220">
        <f>Q203*H203</f>
        <v>0</v>
      </c>
      <c r="S203" s="220">
        <v>0</v>
      </c>
      <c r="T203" s="22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2" t="s">
        <v>150</v>
      </c>
      <c r="AT203" s="222" t="s">
        <v>146</v>
      </c>
      <c r="AU203" s="222" t="s">
        <v>84</v>
      </c>
      <c r="AY203" s="16" t="s">
        <v>145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6" t="s">
        <v>84</v>
      </c>
      <c r="BK203" s="223">
        <f>ROUND(I203*H203,2)</f>
        <v>0</v>
      </c>
      <c r="BL203" s="16" t="s">
        <v>150</v>
      </c>
      <c r="BM203" s="222" t="s">
        <v>247</v>
      </c>
    </row>
    <row r="204" s="2" customFormat="1" ht="21.75" customHeight="1">
      <c r="A204" s="37"/>
      <c r="B204" s="38"/>
      <c r="C204" s="210" t="s">
        <v>249</v>
      </c>
      <c r="D204" s="210" t="s">
        <v>146</v>
      </c>
      <c r="E204" s="211" t="s">
        <v>1077</v>
      </c>
      <c r="F204" s="212" t="s">
        <v>1078</v>
      </c>
      <c r="G204" s="213" t="s">
        <v>149</v>
      </c>
      <c r="H204" s="214">
        <v>6</v>
      </c>
      <c r="I204" s="215"/>
      <c r="J204" s="216">
        <f>ROUND(I204*H204,2)</f>
        <v>0</v>
      </c>
      <c r="K204" s="217"/>
      <c r="L204" s="43"/>
      <c r="M204" s="218" t="s">
        <v>1</v>
      </c>
      <c r="N204" s="219" t="s">
        <v>41</v>
      </c>
      <c r="O204" s="90"/>
      <c r="P204" s="220">
        <f>O204*H204</f>
        <v>0</v>
      </c>
      <c r="Q204" s="220">
        <v>0</v>
      </c>
      <c r="R204" s="220">
        <f>Q204*H204</f>
        <v>0</v>
      </c>
      <c r="S204" s="220">
        <v>0</v>
      </c>
      <c r="T204" s="22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2" t="s">
        <v>150</v>
      </c>
      <c r="AT204" s="222" t="s">
        <v>146</v>
      </c>
      <c r="AU204" s="222" t="s">
        <v>84</v>
      </c>
      <c r="AY204" s="16" t="s">
        <v>145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6" t="s">
        <v>84</v>
      </c>
      <c r="BK204" s="223">
        <f>ROUND(I204*H204,2)</f>
        <v>0</v>
      </c>
      <c r="BL204" s="16" t="s">
        <v>150</v>
      </c>
      <c r="BM204" s="222" t="s">
        <v>252</v>
      </c>
    </row>
    <row r="205" s="2" customFormat="1" ht="37.8" customHeight="1">
      <c r="A205" s="37"/>
      <c r="B205" s="38"/>
      <c r="C205" s="210" t="s">
        <v>202</v>
      </c>
      <c r="D205" s="210" t="s">
        <v>146</v>
      </c>
      <c r="E205" s="211" t="s">
        <v>1079</v>
      </c>
      <c r="F205" s="212" t="s">
        <v>1080</v>
      </c>
      <c r="G205" s="213" t="s">
        <v>149</v>
      </c>
      <c r="H205" s="214">
        <v>2</v>
      </c>
      <c r="I205" s="215"/>
      <c r="J205" s="216">
        <f>ROUND(I205*H205,2)</f>
        <v>0</v>
      </c>
      <c r="K205" s="217"/>
      <c r="L205" s="43"/>
      <c r="M205" s="218" t="s">
        <v>1</v>
      </c>
      <c r="N205" s="219" t="s">
        <v>41</v>
      </c>
      <c r="O205" s="90"/>
      <c r="P205" s="220">
        <f>O205*H205</f>
        <v>0</v>
      </c>
      <c r="Q205" s="220">
        <v>0</v>
      </c>
      <c r="R205" s="220">
        <f>Q205*H205</f>
        <v>0</v>
      </c>
      <c r="S205" s="220">
        <v>0</v>
      </c>
      <c r="T205" s="22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2" t="s">
        <v>150</v>
      </c>
      <c r="AT205" s="222" t="s">
        <v>146</v>
      </c>
      <c r="AU205" s="222" t="s">
        <v>84</v>
      </c>
      <c r="AY205" s="16" t="s">
        <v>145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16" t="s">
        <v>84</v>
      </c>
      <c r="BK205" s="223">
        <f>ROUND(I205*H205,2)</f>
        <v>0</v>
      </c>
      <c r="BL205" s="16" t="s">
        <v>150</v>
      </c>
      <c r="BM205" s="222" t="s">
        <v>256</v>
      </c>
    </row>
    <row r="206" s="2" customFormat="1" ht="37.8" customHeight="1">
      <c r="A206" s="37"/>
      <c r="B206" s="38"/>
      <c r="C206" s="210" t="s">
        <v>258</v>
      </c>
      <c r="D206" s="210" t="s">
        <v>146</v>
      </c>
      <c r="E206" s="211" t="s">
        <v>1081</v>
      </c>
      <c r="F206" s="212" t="s">
        <v>1082</v>
      </c>
      <c r="G206" s="213" t="s">
        <v>265</v>
      </c>
      <c r="H206" s="214">
        <v>1</v>
      </c>
      <c r="I206" s="215"/>
      <c r="J206" s="216">
        <f>ROUND(I206*H206,2)</f>
        <v>0</v>
      </c>
      <c r="K206" s="217"/>
      <c r="L206" s="43"/>
      <c r="M206" s="218" t="s">
        <v>1</v>
      </c>
      <c r="N206" s="219" t="s">
        <v>41</v>
      </c>
      <c r="O206" s="90"/>
      <c r="P206" s="220">
        <f>O206*H206</f>
        <v>0</v>
      </c>
      <c r="Q206" s="220">
        <v>0</v>
      </c>
      <c r="R206" s="220">
        <f>Q206*H206</f>
        <v>0</v>
      </c>
      <c r="S206" s="220">
        <v>0</v>
      </c>
      <c r="T206" s="22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2" t="s">
        <v>150</v>
      </c>
      <c r="AT206" s="222" t="s">
        <v>146</v>
      </c>
      <c r="AU206" s="222" t="s">
        <v>84</v>
      </c>
      <c r="AY206" s="16" t="s">
        <v>145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6" t="s">
        <v>84</v>
      </c>
      <c r="BK206" s="223">
        <f>ROUND(I206*H206,2)</f>
        <v>0</v>
      </c>
      <c r="BL206" s="16" t="s">
        <v>150</v>
      </c>
      <c r="BM206" s="222" t="s">
        <v>261</v>
      </c>
    </row>
    <row r="207" s="14" customFormat="1">
      <c r="A207" s="14"/>
      <c r="B207" s="258"/>
      <c r="C207" s="259"/>
      <c r="D207" s="226" t="s">
        <v>154</v>
      </c>
      <c r="E207" s="260" t="s">
        <v>1</v>
      </c>
      <c r="F207" s="261" t="s">
        <v>1083</v>
      </c>
      <c r="G207" s="259"/>
      <c r="H207" s="260" t="s">
        <v>1</v>
      </c>
      <c r="I207" s="262"/>
      <c r="J207" s="259"/>
      <c r="K207" s="259"/>
      <c r="L207" s="263"/>
      <c r="M207" s="264"/>
      <c r="N207" s="265"/>
      <c r="O207" s="265"/>
      <c r="P207" s="265"/>
      <c r="Q207" s="265"/>
      <c r="R207" s="265"/>
      <c r="S207" s="265"/>
      <c r="T207" s="26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7" t="s">
        <v>154</v>
      </c>
      <c r="AU207" s="267" t="s">
        <v>84</v>
      </c>
      <c r="AV207" s="14" t="s">
        <v>84</v>
      </c>
      <c r="AW207" s="14" t="s">
        <v>33</v>
      </c>
      <c r="AX207" s="14" t="s">
        <v>76</v>
      </c>
      <c r="AY207" s="267" t="s">
        <v>145</v>
      </c>
    </row>
    <row r="208" s="14" customFormat="1">
      <c r="A208" s="14"/>
      <c r="B208" s="258"/>
      <c r="C208" s="259"/>
      <c r="D208" s="226" t="s">
        <v>154</v>
      </c>
      <c r="E208" s="260" t="s">
        <v>1</v>
      </c>
      <c r="F208" s="261" t="s">
        <v>1084</v>
      </c>
      <c r="G208" s="259"/>
      <c r="H208" s="260" t="s">
        <v>1</v>
      </c>
      <c r="I208" s="262"/>
      <c r="J208" s="259"/>
      <c r="K208" s="259"/>
      <c r="L208" s="263"/>
      <c r="M208" s="264"/>
      <c r="N208" s="265"/>
      <c r="O208" s="265"/>
      <c r="P208" s="265"/>
      <c r="Q208" s="265"/>
      <c r="R208" s="265"/>
      <c r="S208" s="265"/>
      <c r="T208" s="26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7" t="s">
        <v>154</v>
      </c>
      <c r="AU208" s="267" t="s">
        <v>84</v>
      </c>
      <c r="AV208" s="14" t="s">
        <v>84</v>
      </c>
      <c r="AW208" s="14" t="s">
        <v>33</v>
      </c>
      <c r="AX208" s="14" t="s">
        <v>76</v>
      </c>
      <c r="AY208" s="267" t="s">
        <v>145</v>
      </c>
    </row>
    <row r="209" s="14" customFormat="1">
      <c r="A209" s="14"/>
      <c r="B209" s="258"/>
      <c r="C209" s="259"/>
      <c r="D209" s="226" t="s">
        <v>154</v>
      </c>
      <c r="E209" s="260" t="s">
        <v>1</v>
      </c>
      <c r="F209" s="261" t="s">
        <v>1085</v>
      </c>
      <c r="G209" s="259"/>
      <c r="H209" s="260" t="s">
        <v>1</v>
      </c>
      <c r="I209" s="262"/>
      <c r="J209" s="259"/>
      <c r="K209" s="259"/>
      <c r="L209" s="263"/>
      <c r="M209" s="264"/>
      <c r="N209" s="265"/>
      <c r="O209" s="265"/>
      <c r="P209" s="265"/>
      <c r="Q209" s="265"/>
      <c r="R209" s="265"/>
      <c r="S209" s="265"/>
      <c r="T209" s="26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7" t="s">
        <v>154</v>
      </c>
      <c r="AU209" s="267" t="s">
        <v>84</v>
      </c>
      <c r="AV209" s="14" t="s">
        <v>84</v>
      </c>
      <c r="AW209" s="14" t="s">
        <v>33</v>
      </c>
      <c r="AX209" s="14" t="s">
        <v>76</v>
      </c>
      <c r="AY209" s="267" t="s">
        <v>145</v>
      </c>
    </row>
    <row r="210" s="14" customFormat="1">
      <c r="A210" s="14"/>
      <c r="B210" s="258"/>
      <c r="C210" s="259"/>
      <c r="D210" s="226" t="s">
        <v>154</v>
      </c>
      <c r="E210" s="260" t="s">
        <v>1</v>
      </c>
      <c r="F210" s="261" t="s">
        <v>1086</v>
      </c>
      <c r="G210" s="259"/>
      <c r="H210" s="260" t="s">
        <v>1</v>
      </c>
      <c r="I210" s="262"/>
      <c r="J210" s="259"/>
      <c r="K210" s="259"/>
      <c r="L210" s="263"/>
      <c r="M210" s="264"/>
      <c r="N210" s="265"/>
      <c r="O210" s="265"/>
      <c r="P210" s="265"/>
      <c r="Q210" s="265"/>
      <c r="R210" s="265"/>
      <c r="S210" s="265"/>
      <c r="T210" s="26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7" t="s">
        <v>154</v>
      </c>
      <c r="AU210" s="267" t="s">
        <v>84</v>
      </c>
      <c r="AV210" s="14" t="s">
        <v>84</v>
      </c>
      <c r="AW210" s="14" t="s">
        <v>33</v>
      </c>
      <c r="AX210" s="14" t="s">
        <v>76</v>
      </c>
      <c r="AY210" s="267" t="s">
        <v>145</v>
      </c>
    </row>
    <row r="211" s="14" customFormat="1">
      <c r="A211" s="14"/>
      <c r="B211" s="258"/>
      <c r="C211" s="259"/>
      <c r="D211" s="226" t="s">
        <v>154</v>
      </c>
      <c r="E211" s="260" t="s">
        <v>1</v>
      </c>
      <c r="F211" s="261" t="s">
        <v>1087</v>
      </c>
      <c r="G211" s="259"/>
      <c r="H211" s="260" t="s">
        <v>1</v>
      </c>
      <c r="I211" s="262"/>
      <c r="J211" s="259"/>
      <c r="K211" s="259"/>
      <c r="L211" s="263"/>
      <c r="M211" s="264"/>
      <c r="N211" s="265"/>
      <c r="O211" s="265"/>
      <c r="P211" s="265"/>
      <c r="Q211" s="265"/>
      <c r="R211" s="265"/>
      <c r="S211" s="265"/>
      <c r="T211" s="26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7" t="s">
        <v>154</v>
      </c>
      <c r="AU211" s="267" t="s">
        <v>84</v>
      </c>
      <c r="AV211" s="14" t="s">
        <v>84</v>
      </c>
      <c r="AW211" s="14" t="s">
        <v>33</v>
      </c>
      <c r="AX211" s="14" t="s">
        <v>76</v>
      </c>
      <c r="AY211" s="267" t="s">
        <v>145</v>
      </c>
    </row>
    <row r="212" s="14" customFormat="1">
      <c r="A212" s="14"/>
      <c r="B212" s="258"/>
      <c r="C212" s="259"/>
      <c r="D212" s="226" t="s">
        <v>154</v>
      </c>
      <c r="E212" s="260" t="s">
        <v>1</v>
      </c>
      <c r="F212" s="261" t="s">
        <v>1088</v>
      </c>
      <c r="G212" s="259"/>
      <c r="H212" s="260" t="s">
        <v>1</v>
      </c>
      <c r="I212" s="262"/>
      <c r="J212" s="259"/>
      <c r="K212" s="259"/>
      <c r="L212" s="263"/>
      <c r="M212" s="264"/>
      <c r="N212" s="265"/>
      <c r="O212" s="265"/>
      <c r="P212" s="265"/>
      <c r="Q212" s="265"/>
      <c r="R212" s="265"/>
      <c r="S212" s="265"/>
      <c r="T212" s="26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7" t="s">
        <v>154</v>
      </c>
      <c r="AU212" s="267" t="s">
        <v>84</v>
      </c>
      <c r="AV212" s="14" t="s">
        <v>84</v>
      </c>
      <c r="AW212" s="14" t="s">
        <v>33</v>
      </c>
      <c r="AX212" s="14" t="s">
        <v>76</v>
      </c>
      <c r="AY212" s="267" t="s">
        <v>145</v>
      </c>
    </row>
    <row r="213" s="14" customFormat="1">
      <c r="A213" s="14"/>
      <c r="B213" s="258"/>
      <c r="C213" s="259"/>
      <c r="D213" s="226" t="s">
        <v>154</v>
      </c>
      <c r="E213" s="260" t="s">
        <v>1</v>
      </c>
      <c r="F213" s="261" t="s">
        <v>1089</v>
      </c>
      <c r="G213" s="259"/>
      <c r="H213" s="260" t="s">
        <v>1</v>
      </c>
      <c r="I213" s="262"/>
      <c r="J213" s="259"/>
      <c r="K213" s="259"/>
      <c r="L213" s="263"/>
      <c r="M213" s="264"/>
      <c r="N213" s="265"/>
      <c r="O213" s="265"/>
      <c r="P213" s="265"/>
      <c r="Q213" s="265"/>
      <c r="R213" s="265"/>
      <c r="S213" s="265"/>
      <c r="T213" s="26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7" t="s">
        <v>154</v>
      </c>
      <c r="AU213" s="267" t="s">
        <v>84</v>
      </c>
      <c r="AV213" s="14" t="s">
        <v>84</v>
      </c>
      <c r="AW213" s="14" t="s">
        <v>33</v>
      </c>
      <c r="AX213" s="14" t="s">
        <v>76</v>
      </c>
      <c r="AY213" s="267" t="s">
        <v>145</v>
      </c>
    </row>
    <row r="214" s="14" customFormat="1">
      <c r="A214" s="14"/>
      <c r="B214" s="258"/>
      <c r="C214" s="259"/>
      <c r="D214" s="226" t="s">
        <v>154</v>
      </c>
      <c r="E214" s="260" t="s">
        <v>1</v>
      </c>
      <c r="F214" s="261" t="s">
        <v>1090</v>
      </c>
      <c r="G214" s="259"/>
      <c r="H214" s="260" t="s">
        <v>1</v>
      </c>
      <c r="I214" s="262"/>
      <c r="J214" s="259"/>
      <c r="K214" s="259"/>
      <c r="L214" s="263"/>
      <c r="M214" s="264"/>
      <c r="N214" s="265"/>
      <c r="O214" s="265"/>
      <c r="P214" s="265"/>
      <c r="Q214" s="265"/>
      <c r="R214" s="265"/>
      <c r="S214" s="265"/>
      <c r="T214" s="26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7" t="s">
        <v>154</v>
      </c>
      <c r="AU214" s="267" t="s">
        <v>84</v>
      </c>
      <c r="AV214" s="14" t="s">
        <v>84</v>
      </c>
      <c r="AW214" s="14" t="s">
        <v>33</v>
      </c>
      <c r="AX214" s="14" t="s">
        <v>76</v>
      </c>
      <c r="AY214" s="267" t="s">
        <v>145</v>
      </c>
    </row>
    <row r="215" s="14" customFormat="1">
      <c r="A215" s="14"/>
      <c r="B215" s="258"/>
      <c r="C215" s="259"/>
      <c r="D215" s="226" t="s">
        <v>154</v>
      </c>
      <c r="E215" s="260" t="s">
        <v>1</v>
      </c>
      <c r="F215" s="261" t="s">
        <v>1091</v>
      </c>
      <c r="G215" s="259"/>
      <c r="H215" s="260" t="s">
        <v>1</v>
      </c>
      <c r="I215" s="262"/>
      <c r="J215" s="259"/>
      <c r="K215" s="259"/>
      <c r="L215" s="263"/>
      <c r="M215" s="264"/>
      <c r="N215" s="265"/>
      <c r="O215" s="265"/>
      <c r="P215" s="265"/>
      <c r="Q215" s="265"/>
      <c r="R215" s="265"/>
      <c r="S215" s="265"/>
      <c r="T215" s="26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7" t="s">
        <v>154</v>
      </c>
      <c r="AU215" s="267" t="s">
        <v>84</v>
      </c>
      <c r="AV215" s="14" t="s">
        <v>84</v>
      </c>
      <c r="AW215" s="14" t="s">
        <v>33</v>
      </c>
      <c r="AX215" s="14" t="s">
        <v>76</v>
      </c>
      <c r="AY215" s="267" t="s">
        <v>145</v>
      </c>
    </row>
    <row r="216" s="12" customFormat="1">
      <c r="A216" s="12"/>
      <c r="B216" s="224"/>
      <c r="C216" s="225"/>
      <c r="D216" s="226" t="s">
        <v>154</v>
      </c>
      <c r="E216" s="227" t="s">
        <v>1</v>
      </c>
      <c r="F216" s="228" t="s">
        <v>84</v>
      </c>
      <c r="G216" s="225"/>
      <c r="H216" s="229">
        <v>1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35" t="s">
        <v>154</v>
      </c>
      <c r="AU216" s="235" t="s">
        <v>84</v>
      </c>
      <c r="AV216" s="12" t="s">
        <v>86</v>
      </c>
      <c r="AW216" s="12" t="s">
        <v>33</v>
      </c>
      <c r="AX216" s="12" t="s">
        <v>84</v>
      </c>
      <c r="AY216" s="235" t="s">
        <v>145</v>
      </c>
    </row>
    <row r="217" s="2" customFormat="1" ht="24.15" customHeight="1">
      <c r="A217" s="37"/>
      <c r="B217" s="38"/>
      <c r="C217" s="210" t="s">
        <v>207</v>
      </c>
      <c r="D217" s="210" t="s">
        <v>146</v>
      </c>
      <c r="E217" s="211" t="s">
        <v>1092</v>
      </c>
      <c r="F217" s="212" t="s">
        <v>1093</v>
      </c>
      <c r="G217" s="213" t="s">
        <v>265</v>
      </c>
      <c r="H217" s="214">
        <v>1</v>
      </c>
      <c r="I217" s="215"/>
      <c r="J217" s="216">
        <f>ROUND(I217*H217,2)</f>
        <v>0</v>
      </c>
      <c r="K217" s="217"/>
      <c r="L217" s="43"/>
      <c r="M217" s="218" t="s">
        <v>1</v>
      </c>
      <c r="N217" s="219" t="s">
        <v>41</v>
      </c>
      <c r="O217" s="90"/>
      <c r="P217" s="220">
        <f>O217*H217</f>
        <v>0</v>
      </c>
      <c r="Q217" s="220">
        <v>0</v>
      </c>
      <c r="R217" s="220">
        <f>Q217*H217</f>
        <v>0</v>
      </c>
      <c r="S217" s="220">
        <v>0</v>
      </c>
      <c r="T217" s="22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2" t="s">
        <v>150</v>
      </c>
      <c r="AT217" s="222" t="s">
        <v>146</v>
      </c>
      <c r="AU217" s="222" t="s">
        <v>84</v>
      </c>
      <c r="AY217" s="16" t="s">
        <v>145</v>
      </c>
      <c r="BE217" s="223">
        <f>IF(N217="základní",J217,0)</f>
        <v>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16" t="s">
        <v>84</v>
      </c>
      <c r="BK217" s="223">
        <f>ROUND(I217*H217,2)</f>
        <v>0</v>
      </c>
      <c r="BL217" s="16" t="s">
        <v>150</v>
      </c>
      <c r="BM217" s="222" t="s">
        <v>266</v>
      </c>
    </row>
    <row r="218" s="2" customFormat="1" ht="24.15" customHeight="1">
      <c r="A218" s="37"/>
      <c r="B218" s="38"/>
      <c r="C218" s="210" t="s">
        <v>267</v>
      </c>
      <c r="D218" s="210" t="s">
        <v>146</v>
      </c>
      <c r="E218" s="211" t="s">
        <v>1094</v>
      </c>
      <c r="F218" s="212" t="s">
        <v>1095</v>
      </c>
      <c r="G218" s="213" t="s">
        <v>265</v>
      </c>
      <c r="H218" s="214">
        <v>1</v>
      </c>
      <c r="I218" s="215"/>
      <c r="J218" s="216">
        <f>ROUND(I218*H218,2)</f>
        <v>0</v>
      </c>
      <c r="K218" s="217"/>
      <c r="L218" s="43"/>
      <c r="M218" s="218" t="s">
        <v>1</v>
      </c>
      <c r="N218" s="219" t="s">
        <v>41</v>
      </c>
      <c r="O218" s="90"/>
      <c r="P218" s="220">
        <f>O218*H218</f>
        <v>0</v>
      </c>
      <c r="Q218" s="220">
        <v>0</v>
      </c>
      <c r="R218" s="220">
        <f>Q218*H218</f>
        <v>0</v>
      </c>
      <c r="S218" s="220">
        <v>0</v>
      </c>
      <c r="T218" s="22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2" t="s">
        <v>150</v>
      </c>
      <c r="AT218" s="222" t="s">
        <v>146</v>
      </c>
      <c r="AU218" s="222" t="s">
        <v>84</v>
      </c>
      <c r="AY218" s="16" t="s">
        <v>145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6" t="s">
        <v>84</v>
      </c>
      <c r="BK218" s="223">
        <f>ROUND(I218*H218,2)</f>
        <v>0</v>
      </c>
      <c r="BL218" s="16" t="s">
        <v>150</v>
      </c>
      <c r="BM218" s="222" t="s">
        <v>270</v>
      </c>
    </row>
    <row r="219" s="11" customFormat="1" ht="25.92" customHeight="1">
      <c r="A219" s="11"/>
      <c r="B219" s="196"/>
      <c r="C219" s="197"/>
      <c r="D219" s="198" t="s">
        <v>75</v>
      </c>
      <c r="E219" s="199" t="s">
        <v>630</v>
      </c>
      <c r="F219" s="199" t="s">
        <v>631</v>
      </c>
      <c r="G219" s="197"/>
      <c r="H219" s="197"/>
      <c r="I219" s="200"/>
      <c r="J219" s="201">
        <f>BK219</f>
        <v>0</v>
      </c>
      <c r="K219" s="197"/>
      <c r="L219" s="202"/>
      <c r="M219" s="203"/>
      <c r="N219" s="204"/>
      <c r="O219" s="204"/>
      <c r="P219" s="205">
        <f>SUM(P220:P229)</f>
        <v>0</v>
      </c>
      <c r="Q219" s="204"/>
      <c r="R219" s="205">
        <f>SUM(R220:R229)</f>
        <v>0</v>
      </c>
      <c r="S219" s="204"/>
      <c r="T219" s="206">
        <f>SUM(T220:T229)</f>
        <v>0</v>
      </c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R219" s="207" t="s">
        <v>84</v>
      </c>
      <c r="AT219" s="208" t="s">
        <v>75</v>
      </c>
      <c r="AU219" s="208" t="s">
        <v>76</v>
      </c>
      <c r="AY219" s="207" t="s">
        <v>145</v>
      </c>
      <c r="BK219" s="209">
        <f>SUM(BK220:BK229)</f>
        <v>0</v>
      </c>
    </row>
    <row r="220" s="2" customFormat="1" ht="24.15" customHeight="1">
      <c r="A220" s="37"/>
      <c r="B220" s="38"/>
      <c r="C220" s="210" t="s">
        <v>210</v>
      </c>
      <c r="D220" s="210" t="s">
        <v>146</v>
      </c>
      <c r="E220" s="211" t="s">
        <v>632</v>
      </c>
      <c r="F220" s="212" t="s">
        <v>633</v>
      </c>
      <c r="G220" s="213" t="s">
        <v>634</v>
      </c>
      <c r="H220" s="214">
        <v>2.1819999999999999</v>
      </c>
      <c r="I220" s="215"/>
      <c r="J220" s="216">
        <f>ROUND(I220*H220,2)</f>
        <v>0</v>
      </c>
      <c r="K220" s="217"/>
      <c r="L220" s="43"/>
      <c r="M220" s="218" t="s">
        <v>1</v>
      </c>
      <c r="N220" s="219" t="s">
        <v>41</v>
      </c>
      <c r="O220" s="90"/>
      <c r="P220" s="220">
        <f>O220*H220</f>
        <v>0</v>
      </c>
      <c r="Q220" s="220">
        <v>0</v>
      </c>
      <c r="R220" s="220">
        <f>Q220*H220</f>
        <v>0</v>
      </c>
      <c r="S220" s="220">
        <v>0</v>
      </c>
      <c r="T220" s="22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2" t="s">
        <v>150</v>
      </c>
      <c r="AT220" s="222" t="s">
        <v>146</v>
      </c>
      <c r="AU220" s="222" t="s">
        <v>84</v>
      </c>
      <c r="AY220" s="16" t="s">
        <v>145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16" t="s">
        <v>84</v>
      </c>
      <c r="BK220" s="223">
        <f>ROUND(I220*H220,2)</f>
        <v>0</v>
      </c>
      <c r="BL220" s="16" t="s">
        <v>150</v>
      </c>
      <c r="BM220" s="222" t="s">
        <v>273</v>
      </c>
    </row>
    <row r="221" s="2" customFormat="1" ht="24.15" customHeight="1">
      <c r="A221" s="37"/>
      <c r="B221" s="38"/>
      <c r="C221" s="210" t="s">
        <v>276</v>
      </c>
      <c r="D221" s="210" t="s">
        <v>146</v>
      </c>
      <c r="E221" s="211" t="s">
        <v>637</v>
      </c>
      <c r="F221" s="212" t="s">
        <v>638</v>
      </c>
      <c r="G221" s="213" t="s">
        <v>634</v>
      </c>
      <c r="H221" s="214">
        <v>2.1819999999999999</v>
      </c>
      <c r="I221" s="215"/>
      <c r="J221" s="216">
        <f>ROUND(I221*H221,2)</f>
        <v>0</v>
      </c>
      <c r="K221" s="217"/>
      <c r="L221" s="43"/>
      <c r="M221" s="218" t="s">
        <v>1</v>
      </c>
      <c r="N221" s="219" t="s">
        <v>41</v>
      </c>
      <c r="O221" s="90"/>
      <c r="P221" s="220">
        <f>O221*H221</f>
        <v>0</v>
      </c>
      <c r="Q221" s="220">
        <v>0</v>
      </c>
      <c r="R221" s="220">
        <f>Q221*H221</f>
        <v>0</v>
      </c>
      <c r="S221" s="220">
        <v>0</v>
      </c>
      <c r="T221" s="22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2" t="s">
        <v>150</v>
      </c>
      <c r="AT221" s="222" t="s">
        <v>146</v>
      </c>
      <c r="AU221" s="222" t="s">
        <v>84</v>
      </c>
      <c r="AY221" s="16" t="s">
        <v>145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6" t="s">
        <v>84</v>
      </c>
      <c r="BK221" s="223">
        <f>ROUND(I221*H221,2)</f>
        <v>0</v>
      </c>
      <c r="BL221" s="16" t="s">
        <v>150</v>
      </c>
      <c r="BM221" s="222" t="s">
        <v>279</v>
      </c>
    </row>
    <row r="222" s="2" customFormat="1" ht="21.75" customHeight="1">
      <c r="A222" s="37"/>
      <c r="B222" s="38"/>
      <c r="C222" s="210" t="s">
        <v>216</v>
      </c>
      <c r="D222" s="210" t="s">
        <v>146</v>
      </c>
      <c r="E222" s="211" t="s">
        <v>640</v>
      </c>
      <c r="F222" s="212" t="s">
        <v>641</v>
      </c>
      <c r="G222" s="213" t="s">
        <v>634</v>
      </c>
      <c r="H222" s="214">
        <v>2.1819999999999999</v>
      </c>
      <c r="I222" s="215"/>
      <c r="J222" s="216">
        <f>ROUND(I222*H222,2)</f>
        <v>0</v>
      </c>
      <c r="K222" s="217"/>
      <c r="L222" s="43"/>
      <c r="M222" s="218" t="s">
        <v>1</v>
      </c>
      <c r="N222" s="219" t="s">
        <v>41</v>
      </c>
      <c r="O222" s="90"/>
      <c r="P222" s="220">
        <f>O222*H222</f>
        <v>0</v>
      </c>
      <c r="Q222" s="220">
        <v>0</v>
      </c>
      <c r="R222" s="220">
        <f>Q222*H222</f>
        <v>0</v>
      </c>
      <c r="S222" s="220">
        <v>0</v>
      </c>
      <c r="T222" s="22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2" t="s">
        <v>150</v>
      </c>
      <c r="AT222" s="222" t="s">
        <v>146</v>
      </c>
      <c r="AU222" s="222" t="s">
        <v>84</v>
      </c>
      <c r="AY222" s="16" t="s">
        <v>145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16" t="s">
        <v>84</v>
      </c>
      <c r="BK222" s="223">
        <f>ROUND(I222*H222,2)</f>
        <v>0</v>
      </c>
      <c r="BL222" s="16" t="s">
        <v>150</v>
      </c>
      <c r="BM222" s="222" t="s">
        <v>291</v>
      </c>
    </row>
    <row r="223" s="2" customFormat="1" ht="24.15" customHeight="1">
      <c r="A223" s="37"/>
      <c r="B223" s="38"/>
      <c r="C223" s="210" t="s">
        <v>293</v>
      </c>
      <c r="D223" s="210" t="s">
        <v>146</v>
      </c>
      <c r="E223" s="211" t="s">
        <v>644</v>
      </c>
      <c r="F223" s="212" t="s">
        <v>645</v>
      </c>
      <c r="G223" s="213" t="s">
        <v>634</v>
      </c>
      <c r="H223" s="214">
        <v>2.1819999999999999</v>
      </c>
      <c r="I223" s="215"/>
      <c r="J223" s="216">
        <f>ROUND(I223*H223,2)</f>
        <v>0</v>
      </c>
      <c r="K223" s="217"/>
      <c r="L223" s="43"/>
      <c r="M223" s="218" t="s">
        <v>1</v>
      </c>
      <c r="N223" s="219" t="s">
        <v>41</v>
      </c>
      <c r="O223" s="90"/>
      <c r="P223" s="220">
        <f>O223*H223</f>
        <v>0</v>
      </c>
      <c r="Q223" s="220">
        <v>0</v>
      </c>
      <c r="R223" s="220">
        <f>Q223*H223</f>
        <v>0</v>
      </c>
      <c r="S223" s="220">
        <v>0</v>
      </c>
      <c r="T223" s="22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2" t="s">
        <v>150</v>
      </c>
      <c r="AT223" s="222" t="s">
        <v>146</v>
      </c>
      <c r="AU223" s="222" t="s">
        <v>84</v>
      </c>
      <c r="AY223" s="16" t="s">
        <v>145</v>
      </c>
      <c r="BE223" s="223">
        <f>IF(N223="základní",J223,0)</f>
        <v>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16" t="s">
        <v>84</v>
      </c>
      <c r="BK223" s="223">
        <f>ROUND(I223*H223,2)</f>
        <v>0</v>
      </c>
      <c r="BL223" s="16" t="s">
        <v>150</v>
      </c>
      <c r="BM223" s="222" t="s">
        <v>296</v>
      </c>
    </row>
    <row r="224" s="2" customFormat="1" ht="24.15" customHeight="1">
      <c r="A224" s="37"/>
      <c r="B224" s="38"/>
      <c r="C224" s="210" t="s">
        <v>223</v>
      </c>
      <c r="D224" s="210" t="s">
        <v>146</v>
      </c>
      <c r="E224" s="211" t="s">
        <v>647</v>
      </c>
      <c r="F224" s="212" t="s">
        <v>648</v>
      </c>
      <c r="G224" s="213" t="s">
        <v>634</v>
      </c>
      <c r="H224" s="214">
        <v>52.368000000000002</v>
      </c>
      <c r="I224" s="215"/>
      <c r="J224" s="216">
        <f>ROUND(I224*H224,2)</f>
        <v>0</v>
      </c>
      <c r="K224" s="217"/>
      <c r="L224" s="43"/>
      <c r="M224" s="218" t="s">
        <v>1</v>
      </c>
      <c r="N224" s="219" t="s">
        <v>41</v>
      </c>
      <c r="O224" s="90"/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2" t="s">
        <v>150</v>
      </c>
      <c r="AT224" s="222" t="s">
        <v>146</v>
      </c>
      <c r="AU224" s="222" t="s">
        <v>84</v>
      </c>
      <c r="AY224" s="16" t="s">
        <v>145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6" t="s">
        <v>84</v>
      </c>
      <c r="BK224" s="223">
        <f>ROUND(I224*H224,2)</f>
        <v>0</v>
      </c>
      <c r="BL224" s="16" t="s">
        <v>150</v>
      </c>
      <c r="BM224" s="222" t="s">
        <v>300</v>
      </c>
    </row>
    <row r="225" s="14" customFormat="1">
      <c r="A225" s="14"/>
      <c r="B225" s="258"/>
      <c r="C225" s="259"/>
      <c r="D225" s="226" t="s">
        <v>154</v>
      </c>
      <c r="E225" s="260" t="s">
        <v>1</v>
      </c>
      <c r="F225" s="261" t="s">
        <v>1096</v>
      </c>
      <c r="G225" s="259"/>
      <c r="H225" s="260" t="s">
        <v>1</v>
      </c>
      <c r="I225" s="262"/>
      <c r="J225" s="259"/>
      <c r="K225" s="259"/>
      <c r="L225" s="263"/>
      <c r="M225" s="264"/>
      <c r="N225" s="265"/>
      <c r="O225" s="265"/>
      <c r="P225" s="265"/>
      <c r="Q225" s="265"/>
      <c r="R225" s="265"/>
      <c r="S225" s="265"/>
      <c r="T225" s="26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7" t="s">
        <v>154</v>
      </c>
      <c r="AU225" s="267" t="s">
        <v>84</v>
      </c>
      <c r="AV225" s="14" t="s">
        <v>84</v>
      </c>
      <c r="AW225" s="14" t="s">
        <v>33</v>
      </c>
      <c r="AX225" s="14" t="s">
        <v>76</v>
      </c>
      <c r="AY225" s="267" t="s">
        <v>145</v>
      </c>
    </row>
    <row r="226" s="12" customFormat="1">
      <c r="A226" s="12"/>
      <c r="B226" s="224"/>
      <c r="C226" s="225"/>
      <c r="D226" s="226" t="s">
        <v>154</v>
      </c>
      <c r="E226" s="227" t="s">
        <v>1</v>
      </c>
      <c r="F226" s="228" t="s">
        <v>1097</v>
      </c>
      <c r="G226" s="225"/>
      <c r="H226" s="229">
        <v>52.368000000000002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T226" s="235" t="s">
        <v>154</v>
      </c>
      <c r="AU226" s="235" t="s">
        <v>84</v>
      </c>
      <c r="AV226" s="12" t="s">
        <v>86</v>
      </c>
      <c r="AW226" s="12" t="s">
        <v>33</v>
      </c>
      <c r="AX226" s="12" t="s">
        <v>76</v>
      </c>
      <c r="AY226" s="235" t="s">
        <v>145</v>
      </c>
    </row>
    <row r="227" s="13" customFormat="1">
      <c r="A227" s="13"/>
      <c r="B227" s="236"/>
      <c r="C227" s="237"/>
      <c r="D227" s="226" t="s">
        <v>154</v>
      </c>
      <c r="E227" s="238" t="s">
        <v>1</v>
      </c>
      <c r="F227" s="239" t="s">
        <v>156</v>
      </c>
      <c r="G227" s="237"/>
      <c r="H227" s="240">
        <v>52.368000000000002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154</v>
      </c>
      <c r="AU227" s="246" t="s">
        <v>84</v>
      </c>
      <c r="AV227" s="13" t="s">
        <v>150</v>
      </c>
      <c r="AW227" s="13" t="s">
        <v>33</v>
      </c>
      <c r="AX227" s="13" t="s">
        <v>84</v>
      </c>
      <c r="AY227" s="246" t="s">
        <v>145</v>
      </c>
    </row>
    <row r="228" s="2" customFormat="1" ht="33" customHeight="1">
      <c r="A228" s="37"/>
      <c r="B228" s="38"/>
      <c r="C228" s="210" t="s">
        <v>302</v>
      </c>
      <c r="D228" s="210" t="s">
        <v>146</v>
      </c>
      <c r="E228" s="211" t="s">
        <v>653</v>
      </c>
      <c r="F228" s="212" t="s">
        <v>654</v>
      </c>
      <c r="G228" s="213" t="s">
        <v>634</v>
      </c>
      <c r="H228" s="214">
        <v>2.1819999999999999</v>
      </c>
      <c r="I228" s="215"/>
      <c r="J228" s="216">
        <f>ROUND(I228*H228,2)</f>
        <v>0</v>
      </c>
      <c r="K228" s="217"/>
      <c r="L228" s="43"/>
      <c r="M228" s="218" t="s">
        <v>1</v>
      </c>
      <c r="N228" s="219" t="s">
        <v>41</v>
      </c>
      <c r="O228" s="90"/>
      <c r="P228" s="220">
        <f>O228*H228</f>
        <v>0</v>
      </c>
      <c r="Q228" s="220">
        <v>0</v>
      </c>
      <c r="R228" s="220">
        <f>Q228*H228</f>
        <v>0</v>
      </c>
      <c r="S228" s="220">
        <v>0</v>
      </c>
      <c r="T228" s="22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2" t="s">
        <v>150</v>
      </c>
      <c r="AT228" s="222" t="s">
        <v>146</v>
      </c>
      <c r="AU228" s="222" t="s">
        <v>84</v>
      </c>
      <c r="AY228" s="16" t="s">
        <v>145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16" t="s">
        <v>84</v>
      </c>
      <c r="BK228" s="223">
        <f>ROUND(I228*H228,2)</f>
        <v>0</v>
      </c>
      <c r="BL228" s="16" t="s">
        <v>150</v>
      </c>
      <c r="BM228" s="222" t="s">
        <v>305</v>
      </c>
    </row>
    <row r="229" s="2" customFormat="1" ht="24.15" customHeight="1">
      <c r="A229" s="37"/>
      <c r="B229" s="38"/>
      <c r="C229" s="210" t="s">
        <v>227</v>
      </c>
      <c r="D229" s="210" t="s">
        <v>146</v>
      </c>
      <c r="E229" s="211" t="s">
        <v>662</v>
      </c>
      <c r="F229" s="212" t="s">
        <v>663</v>
      </c>
      <c r="G229" s="213" t="s">
        <v>634</v>
      </c>
      <c r="H229" s="214">
        <v>3.7210000000000001</v>
      </c>
      <c r="I229" s="215"/>
      <c r="J229" s="216">
        <f>ROUND(I229*H229,2)</f>
        <v>0</v>
      </c>
      <c r="K229" s="217"/>
      <c r="L229" s="43"/>
      <c r="M229" s="218" t="s">
        <v>1</v>
      </c>
      <c r="N229" s="219" t="s">
        <v>41</v>
      </c>
      <c r="O229" s="90"/>
      <c r="P229" s="220">
        <f>O229*H229</f>
        <v>0</v>
      </c>
      <c r="Q229" s="220">
        <v>0</v>
      </c>
      <c r="R229" s="220">
        <f>Q229*H229</f>
        <v>0</v>
      </c>
      <c r="S229" s="220">
        <v>0</v>
      </c>
      <c r="T229" s="22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2" t="s">
        <v>150</v>
      </c>
      <c r="AT229" s="222" t="s">
        <v>146</v>
      </c>
      <c r="AU229" s="222" t="s">
        <v>84</v>
      </c>
      <c r="AY229" s="16" t="s">
        <v>145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6" t="s">
        <v>84</v>
      </c>
      <c r="BK229" s="223">
        <f>ROUND(I229*H229,2)</f>
        <v>0</v>
      </c>
      <c r="BL229" s="16" t="s">
        <v>150</v>
      </c>
      <c r="BM229" s="222" t="s">
        <v>309</v>
      </c>
    </row>
    <row r="230" s="11" customFormat="1" ht="25.92" customHeight="1">
      <c r="A230" s="11"/>
      <c r="B230" s="196"/>
      <c r="C230" s="197"/>
      <c r="D230" s="198" t="s">
        <v>75</v>
      </c>
      <c r="E230" s="199" t="s">
        <v>680</v>
      </c>
      <c r="F230" s="199" t="s">
        <v>681</v>
      </c>
      <c r="G230" s="197"/>
      <c r="H230" s="197"/>
      <c r="I230" s="200"/>
      <c r="J230" s="201">
        <f>BK230</f>
        <v>0</v>
      </c>
      <c r="K230" s="197"/>
      <c r="L230" s="202"/>
      <c r="M230" s="203"/>
      <c r="N230" s="204"/>
      <c r="O230" s="204"/>
      <c r="P230" s="205">
        <f>SUM(P231:P233)</f>
        <v>0</v>
      </c>
      <c r="Q230" s="204"/>
      <c r="R230" s="205">
        <f>SUM(R231:R233)</f>
        <v>0.024408810200000002</v>
      </c>
      <c r="S230" s="204"/>
      <c r="T230" s="206">
        <f>SUM(T231:T233)</f>
        <v>0</v>
      </c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R230" s="207" t="s">
        <v>86</v>
      </c>
      <c r="AT230" s="208" t="s">
        <v>75</v>
      </c>
      <c r="AU230" s="208" t="s">
        <v>76</v>
      </c>
      <c r="AY230" s="207" t="s">
        <v>145</v>
      </c>
      <c r="BK230" s="209">
        <f>SUM(BK231:BK233)</f>
        <v>0</v>
      </c>
    </row>
    <row r="231" s="2" customFormat="1" ht="24.15" customHeight="1">
      <c r="A231" s="37"/>
      <c r="B231" s="38"/>
      <c r="C231" s="210" t="s">
        <v>310</v>
      </c>
      <c r="D231" s="210" t="s">
        <v>146</v>
      </c>
      <c r="E231" s="211" t="s">
        <v>732</v>
      </c>
      <c r="F231" s="212" t="s">
        <v>733</v>
      </c>
      <c r="G231" s="213" t="s">
        <v>265</v>
      </c>
      <c r="H231" s="214">
        <v>1</v>
      </c>
      <c r="I231" s="215"/>
      <c r="J231" s="216">
        <f>ROUND(I231*H231,2)</f>
        <v>0</v>
      </c>
      <c r="K231" s="217"/>
      <c r="L231" s="43"/>
      <c r="M231" s="218" t="s">
        <v>1</v>
      </c>
      <c r="N231" s="219" t="s">
        <v>41</v>
      </c>
      <c r="O231" s="90"/>
      <c r="P231" s="220">
        <f>O231*H231</f>
        <v>0</v>
      </c>
      <c r="Q231" s="220">
        <v>0.022130530200000002</v>
      </c>
      <c r="R231" s="220">
        <f>Q231*H231</f>
        <v>0.022130530200000002</v>
      </c>
      <c r="S231" s="220">
        <v>0</v>
      </c>
      <c r="T231" s="22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2" t="s">
        <v>183</v>
      </c>
      <c r="AT231" s="222" t="s">
        <v>146</v>
      </c>
      <c r="AU231" s="222" t="s">
        <v>84</v>
      </c>
      <c r="AY231" s="16" t="s">
        <v>145</v>
      </c>
      <c r="BE231" s="223">
        <f>IF(N231="základní",J231,0)</f>
        <v>0</v>
      </c>
      <c r="BF231" s="223">
        <f>IF(N231="snížená",J231,0)</f>
        <v>0</v>
      </c>
      <c r="BG231" s="223">
        <f>IF(N231="zákl. přenesená",J231,0)</f>
        <v>0</v>
      </c>
      <c r="BH231" s="223">
        <f>IF(N231="sníž. přenesená",J231,0)</f>
        <v>0</v>
      </c>
      <c r="BI231" s="223">
        <f>IF(N231="nulová",J231,0)</f>
        <v>0</v>
      </c>
      <c r="BJ231" s="16" t="s">
        <v>84</v>
      </c>
      <c r="BK231" s="223">
        <f>ROUND(I231*H231,2)</f>
        <v>0</v>
      </c>
      <c r="BL231" s="16" t="s">
        <v>183</v>
      </c>
      <c r="BM231" s="222" t="s">
        <v>313</v>
      </c>
    </row>
    <row r="232" s="2" customFormat="1" ht="24.15" customHeight="1">
      <c r="A232" s="37"/>
      <c r="B232" s="38"/>
      <c r="C232" s="210" t="s">
        <v>231</v>
      </c>
      <c r="D232" s="210" t="s">
        <v>146</v>
      </c>
      <c r="E232" s="211" t="s">
        <v>735</v>
      </c>
      <c r="F232" s="212" t="s">
        <v>736</v>
      </c>
      <c r="G232" s="213" t="s">
        <v>265</v>
      </c>
      <c r="H232" s="214">
        <v>2</v>
      </c>
      <c r="I232" s="215"/>
      <c r="J232" s="216">
        <f>ROUND(I232*H232,2)</f>
        <v>0</v>
      </c>
      <c r="K232" s="217"/>
      <c r="L232" s="43"/>
      <c r="M232" s="218" t="s">
        <v>1</v>
      </c>
      <c r="N232" s="219" t="s">
        <v>41</v>
      </c>
      <c r="O232" s="90"/>
      <c r="P232" s="220">
        <f>O232*H232</f>
        <v>0</v>
      </c>
      <c r="Q232" s="220">
        <v>0.00023913999999999999</v>
      </c>
      <c r="R232" s="220">
        <f>Q232*H232</f>
        <v>0.00047827999999999998</v>
      </c>
      <c r="S232" s="220">
        <v>0</v>
      </c>
      <c r="T232" s="22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2" t="s">
        <v>183</v>
      </c>
      <c r="AT232" s="222" t="s">
        <v>146</v>
      </c>
      <c r="AU232" s="222" t="s">
        <v>84</v>
      </c>
      <c r="AY232" s="16" t="s">
        <v>145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6" t="s">
        <v>84</v>
      </c>
      <c r="BK232" s="223">
        <f>ROUND(I232*H232,2)</f>
        <v>0</v>
      </c>
      <c r="BL232" s="16" t="s">
        <v>183</v>
      </c>
      <c r="BM232" s="222" t="s">
        <v>316</v>
      </c>
    </row>
    <row r="233" s="2" customFormat="1" ht="21.75" customHeight="1">
      <c r="A233" s="37"/>
      <c r="B233" s="38"/>
      <c r="C233" s="210" t="s">
        <v>317</v>
      </c>
      <c r="D233" s="210" t="s">
        <v>146</v>
      </c>
      <c r="E233" s="211" t="s">
        <v>739</v>
      </c>
      <c r="F233" s="212" t="s">
        <v>740</v>
      </c>
      <c r="G233" s="213" t="s">
        <v>265</v>
      </c>
      <c r="H233" s="214">
        <v>1</v>
      </c>
      <c r="I233" s="215"/>
      <c r="J233" s="216">
        <f>ROUND(I233*H233,2)</f>
        <v>0</v>
      </c>
      <c r="K233" s="217"/>
      <c r="L233" s="43"/>
      <c r="M233" s="218" t="s">
        <v>1</v>
      </c>
      <c r="N233" s="219" t="s">
        <v>41</v>
      </c>
      <c r="O233" s="90"/>
      <c r="P233" s="220">
        <f>O233*H233</f>
        <v>0</v>
      </c>
      <c r="Q233" s="220">
        <v>0.0018</v>
      </c>
      <c r="R233" s="220">
        <f>Q233*H233</f>
        <v>0.0018</v>
      </c>
      <c r="S233" s="220">
        <v>0</v>
      </c>
      <c r="T233" s="22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2" t="s">
        <v>183</v>
      </c>
      <c r="AT233" s="222" t="s">
        <v>146</v>
      </c>
      <c r="AU233" s="222" t="s">
        <v>84</v>
      </c>
      <c r="AY233" s="16" t="s">
        <v>145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6" t="s">
        <v>84</v>
      </c>
      <c r="BK233" s="223">
        <f>ROUND(I233*H233,2)</f>
        <v>0</v>
      </c>
      <c r="BL233" s="16" t="s">
        <v>183</v>
      </c>
      <c r="BM233" s="222" t="s">
        <v>320</v>
      </c>
    </row>
    <row r="234" s="11" customFormat="1" ht="25.92" customHeight="1">
      <c r="A234" s="11"/>
      <c r="B234" s="196"/>
      <c r="C234" s="197"/>
      <c r="D234" s="198" t="s">
        <v>75</v>
      </c>
      <c r="E234" s="199" t="s">
        <v>905</v>
      </c>
      <c r="F234" s="199" t="s">
        <v>906</v>
      </c>
      <c r="G234" s="197"/>
      <c r="H234" s="197"/>
      <c r="I234" s="200"/>
      <c r="J234" s="201">
        <f>BK234</f>
        <v>0</v>
      </c>
      <c r="K234" s="197"/>
      <c r="L234" s="202"/>
      <c r="M234" s="203"/>
      <c r="N234" s="204"/>
      <c r="O234" s="204"/>
      <c r="P234" s="205">
        <f>SUM(P235:P248)</f>
        <v>0</v>
      </c>
      <c r="Q234" s="204"/>
      <c r="R234" s="205">
        <f>SUM(R235:R248)</f>
        <v>1.002915</v>
      </c>
      <c r="S234" s="204"/>
      <c r="T234" s="206">
        <f>SUM(T235:T248)</f>
        <v>0</v>
      </c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R234" s="207" t="s">
        <v>86</v>
      </c>
      <c r="AT234" s="208" t="s">
        <v>75</v>
      </c>
      <c r="AU234" s="208" t="s">
        <v>76</v>
      </c>
      <c r="AY234" s="207" t="s">
        <v>145</v>
      </c>
      <c r="BK234" s="209">
        <f>SUM(BK235:BK248)</f>
        <v>0</v>
      </c>
    </row>
    <row r="235" s="2" customFormat="1" ht="24.15" customHeight="1">
      <c r="A235" s="37"/>
      <c r="B235" s="38"/>
      <c r="C235" s="210" t="s">
        <v>235</v>
      </c>
      <c r="D235" s="210" t="s">
        <v>146</v>
      </c>
      <c r="E235" s="211" t="s">
        <v>911</v>
      </c>
      <c r="F235" s="212" t="s">
        <v>912</v>
      </c>
      <c r="G235" s="213" t="s">
        <v>167</v>
      </c>
      <c r="H235" s="214">
        <v>39.329999999999998</v>
      </c>
      <c r="I235" s="215"/>
      <c r="J235" s="216">
        <f>ROUND(I235*H235,2)</f>
        <v>0</v>
      </c>
      <c r="K235" s="217"/>
      <c r="L235" s="43"/>
      <c r="M235" s="218" t="s">
        <v>1</v>
      </c>
      <c r="N235" s="219" t="s">
        <v>41</v>
      </c>
      <c r="O235" s="90"/>
      <c r="P235" s="220">
        <f>O235*H235</f>
        <v>0</v>
      </c>
      <c r="Q235" s="220">
        <v>0.025499999999999998</v>
      </c>
      <c r="R235" s="220">
        <f>Q235*H235</f>
        <v>1.002915</v>
      </c>
      <c r="S235" s="220">
        <v>0</v>
      </c>
      <c r="T235" s="22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2" t="s">
        <v>183</v>
      </c>
      <c r="AT235" s="222" t="s">
        <v>146</v>
      </c>
      <c r="AU235" s="222" t="s">
        <v>84</v>
      </c>
      <c r="AY235" s="16" t="s">
        <v>145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16" t="s">
        <v>84</v>
      </c>
      <c r="BK235" s="223">
        <f>ROUND(I235*H235,2)</f>
        <v>0</v>
      </c>
      <c r="BL235" s="16" t="s">
        <v>183</v>
      </c>
      <c r="BM235" s="222" t="s">
        <v>325</v>
      </c>
    </row>
    <row r="236" s="12" customFormat="1">
      <c r="A236" s="12"/>
      <c r="B236" s="224"/>
      <c r="C236" s="225"/>
      <c r="D236" s="226" t="s">
        <v>154</v>
      </c>
      <c r="E236" s="227" t="s">
        <v>1</v>
      </c>
      <c r="F236" s="228" t="s">
        <v>1040</v>
      </c>
      <c r="G236" s="225"/>
      <c r="H236" s="229">
        <v>39.329999999999998</v>
      </c>
      <c r="I236" s="230"/>
      <c r="J236" s="225"/>
      <c r="K236" s="225"/>
      <c r="L236" s="231"/>
      <c r="M236" s="232"/>
      <c r="N236" s="233"/>
      <c r="O236" s="233"/>
      <c r="P236" s="233"/>
      <c r="Q236" s="233"/>
      <c r="R236" s="233"/>
      <c r="S236" s="233"/>
      <c r="T236" s="234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235" t="s">
        <v>154</v>
      </c>
      <c r="AU236" s="235" t="s">
        <v>84</v>
      </c>
      <c r="AV236" s="12" t="s">
        <v>86</v>
      </c>
      <c r="AW236" s="12" t="s">
        <v>33</v>
      </c>
      <c r="AX236" s="12" t="s">
        <v>76</v>
      </c>
      <c r="AY236" s="235" t="s">
        <v>145</v>
      </c>
    </row>
    <row r="237" s="13" customFormat="1">
      <c r="A237" s="13"/>
      <c r="B237" s="236"/>
      <c r="C237" s="237"/>
      <c r="D237" s="226" t="s">
        <v>154</v>
      </c>
      <c r="E237" s="238" t="s">
        <v>1</v>
      </c>
      <c r="F237" s="239" t="s">
        <v>156</v>
      </c>
      <c r="G237" s="237"/>
      <c r="H237" s="240">
        <v>39.329999999999998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154</v>
      </c>
      <c r="AU237" s="246" t="s">
        <v>84</v>
      </c>
      <c r="AV237" s="13" t="s">
        <v>150</v>
      </c>
      <c r="AW237" s="13" t="s">
        <v>33</v>
      </c>
      <c r="AX237" s="13" t="s">
        <v>84</v>
      </c>
      <c r="AY237" s="246" t="s">
        <v>145</v>
      </c>
    </row>
    <row r="238" s="2" customFormat="1" ht="16.5" customHeight="1">
      <c r="A238" s="37"/>
      <c r="B238" s="38"/>
      <c r="C238" s="210" t="s">
        <v>328</v>
      </c>
      <c r="D238" s="210" t="s">
        <v>146</v>
      </c>
      <c r="E238" s="211" t="s">
        <v>1098</v>
      </c>
      <c r="F238" s="212" t="s">
        <v>1099</v>
      </c>
      <c r="G238" s="213" t="s">
        <v>182</v>
      </c>
      <c r="H238" s="214">
        <v>25.899999999999999</v>
      </c>
      <c r="I238" s="215"/>
      <c r="J238" s="216">
        <f>ROUND(I238*H238,2)</f>
        <v>0</v>
      </c>
      <c r="K238" s="217"/>
      <c r="L238" s="43"/>
      <c r="M238" s="218" t="s">
        <v>1</v>
      </c>
      <c r="N238" s="219" t="s">
        <v>41</v>
      </c>
      <c r="O238" s="90"/>
      <c r="P238" s="220">
        <f>O238*H238</f>
        <v>0</v>
      </c>
      <c r="Q238" s="220">
        <v>0</v>
      </c>
      <c r="R238" s="220">
        <f>Q238*H238</f>
        <v>0</v>
      </c>
      <c r="S238" s="220">
        <v>0</v>
      </c>
      <c r="T238" s="22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2" t="s">
        <v>183</v>
      </c>
      <c r="AT238" s="222" t="s">
        <v>146</v>
      </c>
      <c r="AU238" s="222" t="s">
        <v>84</v>
      </c>
      <c r="AY238" s="16" t="s">
        <v>145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6" t="s">
        <v>84</v>
      </c>
      <c r="BK238" s="223">
        <f>ROUND(I238*H238,2)</f>
        <v>0</v>
      </c>
      <c r="BL238" s="16" t="s">
        <v>183</v>
      </c>
      <c r="BM238" s="222" t="s">
        <v>331</v>
      </c>
    </row>
    <row r="239" s="12" customFormat="1">
      <c r="A239" s="12"/>
      <c r="B239" s="224"/>
      <c r="C239" s="225"/>
      <c r="D239" s="226" t="s">
        <v>154</v>
      </c>
      <c r="E239" s="227" t="s">
        <v>1</v>
      </c>
      <c r="F239" s="228" t="s">
        <v>1100</v>
      </c>
      <c r="G239" s="225"/>
      <c r="H239" s="229">
        <v>25.899999999999999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T239" s="235" t="s">
        <v>154</v>
      </c>
      <c r="AU239" s="235" t="s">
        <v>84</v>
      </c>
      <c r="AV239" s="12" t="s">
        <v>86</v>
      </c>
      <c r="AW239" s="12" t="s">
        <v>33</v>
      </c>
      <c r="AX239" s="12" t="s">
        <v>76</v>
      </c>
      <c r="AY239" s="235" t="s">
        <v>145</v>
      </c>
    </row>
    <row r="240" s="13" customFormat="1">
      <c r="A240" s="13"/>
      <c r="B240" s="236"/>
      <c r="C240" s="237"/>
      <c r="D240" s="226" t="s">
        <v>154</v>
      </c>
      <c r="E240" s="238" t="s">
        <v>1</v>
      </c>
      <c r="F240" s="239" t="s">
        <v>156</v>
      </c>
      <c r="G240" s="237"/>
      <c r="H240" s="240">
        <v>25.899999999999999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6" t="s">
        <v>154</v>
      </c>
      <c r="AU240" s="246" t="s">
        <v>84</v>
      </c>
      <c r="AV240" s="13" t="s">
        <v>150</v>
      </c>
      <c r="AW240" s="13" t="s">
        <v>33</v>
      </c>
      <c r="AX240" s="13" t="s">
        <v>84</v>
      </c>
      <c r="AY240" s="246" t="s">
        <v>145</v>
      </c>
    </row>
    <row r="241" s="2" customFormat="1" ht="16.5" customHeight="1">
      <c r="A241" s="37"/>
      <c r="B241" s="38"/>
      <c r="C241" s="210" t="s">
        <v>240</v>
      </c>
      <c r="D241" s="210" t="s">
        <v>146</v>
      </c>
      <c r="E241" s="211" t="s">
        <v>1101</v>
      </c>
      <c r="F241" s="212" t="s">
        <v>1102</v>
      </c>
      <c r="G241" s="213" t="s">
        <v>167</v>
      </c>
      <c r="H241" s="214">
        <v>39.329999999999998</v>
      </c>
      <c r="I241" s="215"/>
      <c r="J241" s="216">
        <f>ROUND(I241*H241,2)</f>
        <v>0</v>
      </c>
      <c r="K241" s="217"/>
      <c r="L241" s="43"/>
      <c r="M241" s="218" t="s">
        <v>1</v>
      </c>
      <c r="N241" s="219" t="s">
        <v>41</v>
      </c>
      <c r="O241" s="90"/>
      <c r="P241" s="220">
        <f>O241*H241</f>
        <v>0</v>
      </c>
      <c r="Q241" s="220">
        <v>0</v>
      </c>
      <c r="R241" s="220">
        <f>Q241*H241</f>
        <v>0</v>
      </c>
      <c r="S241" s="220">
        <v>0</v>
      </c>
      <c r="T241" s="22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2" t="s">
        <v>183</v>
      </c>
      <c r="AT241" s="222" t="s">
        <v>146</v>
      </c>
      <c r="AU241" s="222" t="s">
        <v>84</v>
      </c>
      <c r="AY241" s="16" t="s">
        <v>145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16" t="s">
        <v>84</v>
      </c>
      <c r="BK241" s="223">
        <f>ROUND(I241*H241,2)</f>
        <v>0</v>
      </c>
      <c r="BL241" s="16" t="s">
        <v>183</v>
      </c>
      <c r="BM241" s="222" t="s">
        <v>336</v>
      </c>
    </row>
    <row r="242" s="12" customFormat="1">
      <c r="A242" s="12"/>
      <c r="B242" s="224"/>
      <c r="C242" s="225"/>
      <c r="D242" s="226" t="s">
        <v>154</v>
      </c>
      <c r="E242" s="227" t="s">
        <v>1</v>
      </c>
      <c r="F242" s="228" t="s">
        <v>1040</v>
      </c>
      <c r="G242" s="225"/>
      <c r="H242" s="229">
        <v>39.329999999999998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T242" s="235" t="s">
        <v>154</v>
      </c>
      <c r="AU242" s="235" t="s">
        <v>84</v>
      </c>
      <c r="AV242" s="12" t="s">
        <v>86</v>
      </c>
      <c r="AW242" s="12" t="s">
        <v>33</v>
      </c>
      <c r="AX242" s="12" t="s">
        <v>76</v>
      </c>
      <c r="AY242" s="235" t="s">
        <v>145</v>
      </c>
    </row>
    <row r="243" s="13" customFormat="1">
      <c r="A243" s="13"/>
      <c r="B243" s="236"/>
      <c r="C243" s="237"/>
      <c r="D243" s="226" t="s">
        <v>154</v>
      </c>
      <c r="E243" s="238" t="s">
        <v>1</v>
      </c>
      <c r="F243" s="239" t="s">
        <v>156</v>
      </c>
      <c r="G243" s="237"/>
      <c r="H243" s="240">
        <v>39.329999999999998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154</v>
      </c>
      <c r="AU243" s="246" t="s">
        <v>84</v>
      </c>
      <c r="AV243" s="13" t="s">
        <v>150</v>
      </c>
      <c r="AW243" s="13" t="s">
        <v>33</v>
      </c>
      <c r="AX243" s="13" t="s">
        <v>84</v>
      </c>
      <c r="AY243" s="246" t="s">
        <v>145</v>
      </c>
    </row>
    <row r="244" s="2" customFormat="1" ht="16.5" customHeight="1">
      <c r="A244" s="37"/>
      <c r="B244" s="38"/>
      <c r="C244" s="210" t="s">
        <v>338</v>
      </c>
      <c r="D244" s="210" t="s">
        <v>146</v>
      </c>
      <c r="E244" s="211" t="s">
        <v>922</v>
      </c>
      <c r="F244" s="212" t="s">
        <v>923</v>
      </c>
      <c r="G244" s="213" t="s">
        <v>149</v>
      </c>
      <c r="H244" s="214">
        <v>1</v>
      </c>
      <c r="I244" s="215"/>
      <c r="J244" s="216">
        <f>ROUND(I244*H244,2)</f>
        <v>0</v>
      </c>
      <c r="K244" s="217"/>
      <c r="L244" s="43"/>
      <c r="M244" s="218" t="s">
        <v>1</v>
      </c>
      <c r="N244" s="219" t="s">
        <v>41</v>
      </c>
      <c r="O244" s="90"/>
      <c r="P244" s="220">
        <f>O244*H244</f>
        <v>0</v>
      </c>
      <c r="Q244" s="220">
        <v>0</v>
      </c>
      <c r="R244" s="220">
        <f>Q244*H244</f>
        <v>0</v>
      </c>
      <c r="S244" s="220">
        <v>0</v>
      </c>
      <c r="T244" s="22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2" t="s">
        <v>183</v>
      </c>
      <c r="AT244" s="222" t="s">
        <v>146</v>
      </c>
      <c r="AU244" s="222" t="s">
        <v>84</v>
      </c>
      <c r="AY244" s="16" t="s">
        <v>145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6" t="s">
        <v>84</v>
      </c>
      <c r="BK244" s="223">
        <f>ROUND(I244*H244,2)</f>
        <v>0</v>
      </c>
      <c r="BL244" s="16" t="s">
        <v>183</v>
      </c>
      <c r="BM244" s="222" t="s">
        <v>341</v>
      </c>
    </row>
    <row r="245" s="2" customFormat="1" ht="16.5" customHeight="1">
      <c r="A245" s="37"/>
      <c r="B245" s="38"/>
      <c r="C245" s="247" t="s">
        <v>244</v>
      </c>
      <c r="D245" s="247" t="s">
        <v>190</v>
      </c>
      <c r="E245" s="248" t="s">
        <v>1103</v>
      </c>
      <c r="F245" s="249" t="s">
        <v>1104</v>
      </c>
      <c r="G245" s="250" t="s">
        <v>167</v>
      </c>
      <c r="H245" s="251">
        <v>43.262999999999998</v>
      </c>
      <c r="I245" s="252"/>
      <c r="J245" s="253">
        <f>ROUND(I245*H245,2)</f>
        <v>0</v>
      </c>
      <c r="K245" s="254"/>
      <c r="L245" s="255"/>
      <c r="M245" s="256" t="s">
        <v>1</v>
      </c>
      <c r="N245" s="257" t="s">
        <v>41</v>
      </c>
      <c r="O245" s="90"/>
      <c r="P245" s="220">
        <f>O245*H245</f>
        <v>0</v>
      </c>
      <c r="Q245" s="220">
        <v>0</v>
      </c>
      <c r="R245" s="220">
        <f>Q245*H245</f>
        <v>0</v>
      </c>
      <c r="S245" s="220">
        <v>0</v>
      </c>
      <c r="T245" s="22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2" t="s">
        <v>223</v>
      </c>
      <c r="AT245" s="222" t="s">
        <v>190</v>
      </c>
      <c r="AU245" s="222" t="s">
        <v>84</v>
      </c>
      <c r="AY245" s="16" t="s">
        <v>145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16" t="s">
        <v>84</v>
      </c>
      <c r="BK245" s="223">
        <f>ROUND(I245*H245,2)</f>
        <v>0</v>
      </c>
      <c r="BL245" s="16" t="s">
        <v>183</v>
      </c>
      <c r="BM245" s="222" t="s">
        <v>344</v>
      </c>
    </row>
    <row r="246" s="12" customFormat="1">
      <c r="A246" s="12"/>
      <c r="B246" s="224"/>
      <c r="C246" s="225"/>
      <c r="D246" s="226" t="s">
        <v>154</v>
      </c>
      <c r="E246" s="227" t="s">
        <v>1</v>
      </c>
      <c r="F246" s="228" t="s">
        <v>1105</v>
      </c>
      <c r="G246" s="225"/>
      <c r="H246" s="229">
        <v>43.262999999999998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T246" s="235" t="s">
        <v>154</v>
      </c>
      <c r="AU246" s="235" t="s">
        <v>84</v>
      </c>
      <c r="AV246" s="12" t="s">
        <v>86</v>
      </c>
      <c r="AW246" s="12" t="s">
        <v>33</v>
      </c>
      <c r="AX246" s="12" t="s">
        <v>76</v>
      </c>
      <c r="AY246" s="235" t="s">
        <v>145</v>
      </c>
    </row>
    <row r="247" s="13" customFormat="1">
      <c r="A247" s="13"/>
      <c r="B247" s="236"/>
      <c r="C247" s="237"/>
      <c r="D247" s="226" t="s">
        <v>154</v>
      </c>
      <c r="E247" s="238" t="s">
        <v>1</v>
      </c>
      <c r="F247" s="239" t="s">
        <v>156</v>
      </c>
      <c r="G247" s="237"/>
      <c r="H247" s="240">
        <v>43.262999999999998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154</v>
      </c>
      <c r="AU247" s="246" t="s">
        <v>84</v>
      </c>
      <c r="AV247" s="13" t="s">
        <v>150</v>
      </c>
      <c r="AW247" s="13" t="s">
        <v>33</v>
      </c>
      <c r="AX247" s="13" t="s">
        <v>84</v>
      </c>
      <c r="AY247" s="246" t="s">
        <v>145</v>
      </c>
    </row>
    <row r="248" s="2" customFormat="1" ht="24.15" customHeight="1">
      <c r="A248" s="37"/>
      <c r="B248" s="38"/>
      <c r="C248" s="210" t="s">
        <v>346</v>
      </c>
      <c r="D248" s="210" t="s">
        <v>146</v>
      </c>
      <c r="E248" s="211" t="s">
        <v>930</v>
      </c>
      <c r="F248" s="212" t="s">
        <v>931</v>
      </c>
      <c r="G248" s="213" t="s">
        <v>678</v>
      </c>
      <c r="H248" s="268"/>
      <c r="I248" s="215"/>
      <c r="J248" s="216">
        <f>ROUND(I248*H248,2)</f>
        <v>0</v>
      </c>
      <c r="K248" s="217"/>
      <c r="L248" s="43"/>
      <c r="M248" s="218" t="s">
        <v>1</v>
      </c>
      <c r="N248" s="219" t="s">
        <v>41</v>
      </c>
      <c r="O248" s="90"/>
      <c r="P248" s="220">
        <f>O248*H248</f>
        <v>0</v>
      </c>
      <c r="Q248" s="220">
        <v>0</v>
      </c>
      <c r="R248" s="220">
        <f>Q248*H248</f>
        <v>0</v>
      </c>
      <c r="S248" s="220">
        <v>0</v>
      </c>
      <c r="T248" s="22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2" t="s">
        <v>183</v>
      </c>
      <c r="AT248" s="222" t="s">
        <v>146</v>
      </c>
      <c r="AU248" s="222" t="s">
        <v>84</v>
      </c>
      <c r="AY248" s="16" t="s">
        <v>145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16" t="s">
        <v>84</v>
      </c>
      <c r="BK248" s="223">
        <f>ROUND(I248*H248,2)</f>
        <v>0</v>
      </c>
      <c r="BL248" s="16" t="s">
        <v>183</v>
      </c>
      <c r="BM248" s="222" t="s">
        <v>349</v>
      </c>
    </row>
    <row r="249" s="11" customFormat="1" ht="25.92" customHeight="1">
      <c r="A249" s="11"/>
      <c r="B249" s="196"/>
      <c r="C249" s="197"/>
      <c r="D249" s="198" t="s">
        <v>75</v>
      </c>
      <c r="E249" s="199" t="s">
        <v>933</v>
      </c>
      <c r="F249" s="199" t="s">
        <v>934</v>
      </c>
      <c r="G249" s="197"/>
      <c r="H249" s="197"/>
      <c r="I249" s="200"/>
      <c r="J249" s="201">
        <f>BK249</f>
        <v>0</v>
      </c>
      <c r="K249" s="197"/>
      <c r="L249" s="202"/>
      <c r="M249" s="203"/>
      <c r="N249" s="204"/>
      <c r="O249" s="204"/>
      <c r="P249" s="205">
        <f>SUM(P250:P263)</f>
        <v>0</v>
      </c>
      <c r="Q249" s="204"/>
      <c r="R249" s="205">
        <f>SUM(R250:R263)</f>
        <v>0.058023779999999997</v>
      </c>
      <c r="S249" s="204"/>
      <c r="T249" s="206">
        <f>SUM(T250:T263)</f>
        <v>0</v>
      </c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R249" s="207" t="s">
        <v>86</v>
      </c>
      <c r="AT249" s="208" t="s">
        <v>75</v>
      </c>
      <c r="AU249" s="208" t="s">
        <v>76</v>
      </c>
      <c r="AY249" s="207" t="s">
        <v>145</v>
      </c>
      <c r="BK249" s="209">
        <f>SUM(BK250:BK263)</f>
        <v>0</v>
      </c>
    </row>
    <row r="250" s="2" customFormat="1" ht="33" customHeight="1">
      <c r="A250" s="37"/>
      <c r="B250" s="38"/>
      <c r="C250" s="210" t="s">
        <v>247</v>
      </c>
      <c r="D250" s="210" t="s">
        <v>146</v>
      </c>
      <c r="E250" s="211" t="s">
        <v>936</v>
      </c>
      <c r="F250" s="212" t="s">
        <v>937</v>
      </c>
      <c r="G250" s="213" t="s">
        <v>167</v>
      </c>
      <c r="H250" s="214">
        <v>1.96</v>
      </c>
      <c r="I250" s="215"/>
      <c r="J250" s="216">
        <f>ROUND(I250*H250,2)</f>
        <v>0</v>
      </c>
      <c r="K250" s="217"/>
      <c r="L250" s="43"/>
      <c r="M250" s="218" t="s">
        <v>1</v>
      </c>
      <c r="N250" s="219" t="s">
        <v>41</v>
      </c>
      <c r="O250" s="90"/>
      <c r="P250" s="220">
        <f>O250*H250</f>
        <v>0</v>
      </c>
      <c r="Q250" s="220">
        <v>0.0090880000000000006</v>
      </c>
      <c r="R250" s="220">
        <f>Q250*H250</f>
        <v>0.017812480000000002</v>
      </c>
      <c r="S250" s="220">
        <v>0</v>
      </c>
      <c r="T250" s="22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2" t="s">
        <v>183</v>
      </c>
      <c r="AT250" s="222" t="s">
        <v>146</v>
      </c>
      <c r="AU250" s="222" t="s">
        <v>84</v>
      </c>
      <c r="AY250" s="16" t="s">
        <v>145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16" t="s">
        <v>84</v>
      </c>
      <c r="BK250" s="223">
        <f>ROUND(I250*H250,2)</f>
        <v>0</v>
      </c>
      <c r="BL250" s="16" t="s">
        <v>183</v>
      </c>
      <c r="BM250" s="222" t="s">
        <v>355</v>
      </c>
    </row>
    <row r="251" s="12" customFormat="1">
      <c r="A251" s="12"/>
      <c r="B251" s="224"/>
      <c r="C251" s="225"/>
      <c r="D251" s="226" t="s">
        <v>154</v>
      </c>
      <c r="E251" s="227" t="s">
        <v>1</v>
      </c>
      <c r="F251" s="228" t="s">
        <v>1062</v>
      </c>
      <c r="G251" s="225"/>
      <c r="H251" s="229">
        <v>1.96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T251" s="235" t="s">
        <v>154</v>
      </c>
      <c r="AU251" s="235" t="s">
        <v>84</v>
      </c>
      <c r="AV251" s="12" t="s">
        <v>86</v>
      </c>
      <c r="AW251" s="12" t="s">
        <v>33</v>
      </c>
      <c r="AX251" s="12" t="s">
        <v>76</v>
      </c>
      <c r="AY251" s="235" t="s">
        <v>145</v>
      </c>
    </row>
    <row r="252" s="13" customFormat="1">
      <c r="A252" s="13"/>
      <c r="B252" s="236"/>
      <c r="C252" s="237"/>
      <c r="D252" s="226" t="s">
        <v>154</v>
      </c>
      <c r="E252" s="238" t="s">
        <v>1</v>
      </c>
      <c r="F252" s="239" t="s">
        <v>156</v>
      </c>
      <c r="G252" s="237"/>
      <c r="H252" s="240">
        <v>1.96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154</v>
      </c>
      <c r="AU252" s="246" t="s">
        <v>84</v>
      </c>
      <c r="AV252" s="13" t="s">
        <v>150</v>
      </c>
      <c r="AW252" s="13" t="s">
        <v>33</v>
      </c>
      <c r="AX252" s="13" t="s">
        <v>84</v>
      </c>
      <c r="AY252" s="246" t="s">
        <v>145</v>
      </c>
    </row>
    <row r="253" s="2" customFormat="1" ht="24.15" customHeight="1">
      <c r="A253" s="37"/>
      <c r="B253" s="38"/>
      <c r="C253" s="247" t="s">
        <v>359</v>
      </c>
      <c r="D253" s="247" t="s">
        <v>190</v>
      </c>
      <c r="E253" s="248" t="s">
        <v>941</v>
      </c>
      <c r="F253" s="249" t="s">
        <v>942</v>
      </c>
      <c r="G253" s="250" t="s">
        <v>167</v>
      </c>
      <c r="H253" s="251">
        <v>2</v>
      </c>
      <c r="I253" s="252"/>
      <c r="J253" s="253">
        <f>ROUND(I253*H253,2)</f>
        <v>0</v>
      </c>
      <c r="K253" s="254"/>
      <c r="L253" s="255"/>
      <c r="M253" s="256" t="s">
        <v>1</v>
      </c>
      <c r="N253" s="257" t="s">
        <v>41</v>
      </c>
      <c r="O253" s="90"/>
      <c r="P253" s="220">
        <f>O253*H253</f>
        <v>0</v>
      </c>
      <c r="Q253" s="220">
        <v>0.019</v>
      </c>
      <c r="R253" s="220">
        <f>Q253*H253</f>
        <v>0.037999999999999999</v>
      </c>
      <c r="S253" s="220">
        <v>0</v>
      </c>
      <c r="T253" s="22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2" t="s">
        <v>223</v>
      </c>
      <c r="AT253" s="222" t="s">
        <v>190</v>
      </c>
      <c r="AU253" s="222" t="s">
        <v>84</v>
      </c>
      <c r="AY253" s="16" t="s">
        <v>145</v>
      </c>
      <c r="BE253" s="223">
        <f>IF(N253="základní",J253,0)</f>
        <v>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16" t="s">
        <v>84</v>
      </c>
      <c r="BK253" s="223">
        <f>ROUND(I253*H253,2)</f>
        <v>0</v>
      </c>
      <c r="BL253" s="16" t="s">
        <v>183</v>
      </c>
      <c r="BM253" s="222" t="s">
        <v>1106</v>
      </c>
    </row>
    <row r="254" s="12" customFormat="1">
      <c r="A254" s="12"/>
      <c r="B254" s="224"/>
      <c r="C254" s="225"/>
      <c r="D254" s="226" t="s">
        <v>154</v>
      </c>
      <c r="E254" s="227" t="s">
        <v>1</v>
      </c>
      <c r="F254" s="228" t="s">
        <v>86</v>
      </c>
      <c r="G254" s="225"/>
      <c r="H254" s="229">
        <v>2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T254" s="235" t="s">
        <v>154</v>
      </c>
      <c r="AU254" s="235" t="s">
        <v>84</v>
      </c>
      <c r="AV254" s="12" t="s">
        <v>86</v>
      </c>
      <c r="AW254" s="12" t="s">
        <v>33</v>
      </c>
      <c r="AX254" s="12" t="s">
        <v>76</v>
      </c>
      <c r="AY254" s="235" t="s">
        <v>145</v>
      </c>
    </row>
    <row r="255" s="13" customFormat="1">
      <c r="A255" s="13"/>
      <c r="B255" s="236"/>
      <c r="C255" s="237"/>
      <c r="D255" s="226" t="s">
        <v>154</v>
      </c>
      <c r="E255" s="238" t="s">
        <v>1</v>
      </c>
      <c r="F255" s="239" t="s">
        <v>156</v>
      </c>
      <c r="G255" s="237"/>
      <c r="H255" s="240">
        <v>2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6" t="s">
        <v>154</v>
      </c>
      <c r="AU255" s="246" t="s">
        <v>84</v>
      </c>
      <c r="AV255" s="13" t="s">
        <v>150</v>
      </c>
      <c r="AW255" s="13" t="s">
        <v>33</v>
      </c>
      <c r="AX255" s="13" t="s">
        <v>84</v>
      </c>
      <c r="AY255" s="246" t="s">
        <v>145</v>
      </c>
    </row>
    <row r="256" s="2" customFormat="1" ht="24.15" customHeight="1">
      <c r="A256" s="37"/>
      <c r="B256" s="38"/>
      <c r="C256" s="210" t="s">
        <v>252</v>
      </c>
      <c r="D256" s="210" t="s">
        <v>146</v>
      </c>
      <c r="E256" s="211" t="s">
        <v>947</v>
      </c>
      <c r="F256" s="212" t="s">
        <v>948</v>
      </c>
      <c r="G256" s="213" t="s">
        <v>182</v>
      </c>
      <c r="H256" s="214">
        <v>4.2000000000000002</v>
      </c>
      <c r="I256" s="215"/>
      <c r="J256" s="216">
        <f>ROUND(I256*H256,2)</f>
        <v>0</v>
      </c>
      <c r="K256" s="217"/>
      <c r="L256" s="43"/>
      <c r="M256" s="218" t="s">
        <v>1</v>
      </c>
      <c r="N256" s="219" t="s">
        <v>41</v>
      </c>
      <c r="O256" s="90"/>
      <c r="P256" s="220">
        <f>O256*H256</f>
        <v>0</v>
      </c>
      <c r="Q256" s="220">
        <v>0.00018000000000000001</v>
      </c>
      <c r="R256" s="220">
        <f>Q256*H256</f>
        <v>0.00075600000000000005</v>
      </c>
      <c r="S256" s="220">
        <v>0</v>
      </c>
      <c r="T256" s="22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2" t="s">
        <v>183</v>
      </c>
      <c r="AT256" s="222" t="s">
        <v>146</v>
      </c>
      <c r="AU256" s="222" t="s">
        <v>84</v>
      </c>
      <c r="AY256" s="16" t="s">
        <v>145</v>
      </c>
      <c r="BE256" s="223">
        <f>IF(N256="základní",J256,0)</f>
        <v>0</v>
      </c>
      <c r="BF256" s="223">
        <f>IF(N256="snížená",J256,0)</f>
        <v>0</v>
      </c>
      <c r="BG256" s="223">
        <f>IF(N256="zákl. přenesená",J256,0)</f>
        <v>0</v>
      </c>
      <c r="BH256" s="223">
        <f>IF(N256="sníž. přenesená",J256,0)</f>
        <v>0</v>
      </c>
      <c r="BI256" s="223">
        <f>IF(N256="nulová",J256,0)</f>
        <v>0</v>
      </c>
      <c r="BJ256" s="16" t="s">
        <v>84</v>
      </c>
      <c r="BK256" s="223">
        <f>ROUND(I256*H256,2)</f>
        <v>0</v>
      </c>
      <c r="BL256" s="16" t="s">
        <v>183</v>
      </c>
      <c r="BM256" s="222" t="s">
        <v>1107</v>
      </c>
    </row>
    <row r="257" s="12" customFormat="1">
      <c r="A257" s="12"/>
      <c r="B257" s="224"/>
      <c r="C257" s="225"/>
      <c r="D257" s="226" t="s">
        <v>154</v>
      </c>
      <c r="E257" s="227" t="s">
        <v>1</v>
      </c>
      <c r="F257" s="228" t="s">
        <v>1108</v>
      </c>
      <c r="G257" s="225"/>
      <c r="H257" s="229">
        <v>4.2000000000000002</v>
      </c>
      <c r="I257" s="230"/>
      <c r="J257" s="225"/>
      <c r="K257" s="225"/>
      <c r="L257" s="231"/>
      <c r="M257" s="232"/>
      <c r="N257" s="233"/>
      <c r="O257" s="233"/>
      <c r="P257" s="233"/>
      <c r="Q257" s="233"/>
      <c r="R257" s="233"/>
      <c r="S257" s="233"/>
      <c r="T257" s="234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T257" s="235" t="s">
        <v>154</v>
      </c>
      <c r="AU257" s="235" t="s">
        <v>84</v>
      </c>
      <c r="AV257" s="12" t="s">
        <v>86</v>
      </c>
      <c r="AW257" s="12" t="s">
        <v>33</v>
      </c>
      <c r="AX257" s="12" t="s">
        <v>76</v>
      </c>
      <c r="AY257" s="235" t="s">
        <v>145</v>
      </c>
    </row>
    <row r="258" s="13" customFormat="1">
      <c r="A258" s="13"/>
      <c r="B258" s="236"/>
      <c r="C258" s="237"/>
      <c r="D258" s="226" t="s">
        <v>154</v>
      </c>
      <c r="E258" s="238" t="s">
        <v>1</v>
      </c>
      <c r="F258" s="239" t="s">
        <v>156</v>
      </c>
      <c r="G258" s="237"/>
      <c r="H258" s="240">
        <v>4.2000000000000002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154</v>
      </c>
      <c r="AU258" s="246" t="s">
        <v>84</v>
      </c>
      <c r="AV258" s="13" t="s">
        <v>150</v>
      </c>
      <c r="AW258" s="13" t="s">
        <v>33</v>
      </c>
      <c r="AX258" s="13" t="s">
        <v>84</v>
      </c>
      <c r="AY258" s="246" t="s">
        <v>145</v>
      </c>
    </row>
    <row r="259" s="2" customFormat="1" ht="16.5" customHeight="1">
      <c r="A259" s="37"/>
      <c r="B259" s="38"/>
      <c r="C259" s="247" t="s">
        <v>366</v>
      </c>
      <c r="D259" s="247" t="s">
        <v>190</v>
      </c>
      <c r="E259" s="248" t="s">
        <v>952</v>
      </c>
      <c r="F259" s="249" t="s">
        <v>953</v>
      </c>
      <c r="G259" s="250" t="s">
        <v>182</v>
      </c>
      <c r="H259" s="251">
        <v>4.851</v>
      </c>
      <c r="I259" s="252"/>
      <c r="J259" s="253">
        <f>ROUND(I259*H259,2)</f>
        <v>0</v>
      </c>
      <c r="K259" s="254"/>
      <c r="L259" s="255"/>
      <c r="M259" s="256" t="s">
        <v>1</v>
      </c>
      <c r="N259" s="257" t="s">
        <v>41</v>
      </c>
      <c r="O259" s="90"/>
      <c r="P259" s="220">
        <f>O259*H259</f>
        <v>0</v>
      </c>
      <c r="Q259" s="220">
        <v>0.00029999999999999997</v>
      </c>
      <c r="R259" s="220">
        <f>Q259*H259</f>
        <v>0.0014552999999999999</v>
      </c>
      <c r="S259" s="220">
        <v>0</v>
      </c>
      <c r="T259" s="22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2" t="s">
        <v>223</v>
      </c>
      <c r="AT259" s="222" t="s">
        <v>190</v>
      </c>
      <c r="AU259" s="222" t="s">
        <v>84</v>
      </c>
      <c r="AY259" s="16" t="s">
        <v>145</v>
      </c>
      <c r="BE259" s="223">
        <f>IF(N259="základní",J259,0)</f>
        <v>0</v>
      </c>
      <c r="BF259" s="223">
        <f>IF(N259="snížená",J259,0)</f>
        <v>0</v>
      </c>
      <c r="BG259" s="223">
        <f>IF(N259="zákl. přenesená",J259,0)</f>
        <v>0</v>
      </c>
      <c r="BH259" s="223">
        <f>IF(N259="sníž. přenesená",J259,0)</f>
        <v>0</v>
      </c>
      <c r="BI259" s="223">
        <f>IF(N259="nulová",J259,0)</f>
        <v>0</v>
      </c>
      <c r="BJ259" s="16" t="s">
        <v>84</v>
      </c>
      <c r="BK259" s="223">
        <f>ROUND(I259*H259,2)</f>
        <v>0</v>
      </c>
      <c r="BL259" s="16" t="s">
        <v>183</v>
      </c>
      <c r="BM259" s="222" t="s">
        <v>1109</v>
      </c>
    </row>
    <row r="260" s="12" customFormat="1">
      <c r="A260" s="12"/>
      <c r="B260" s="224"/>
      <c r="C260" s="225"/>
      <c r="D260" s="226" t="s">
        <v>154</v>
      </c>
      <c r="E260" s="227" t="s">
        <v>1</v>
      </c>
      <c r="F260" s="228" t="s">
        <v>1110</v>
      </c>
      <c r="G260" s="225"/>
      <c r="H260" s="229">
        <v>4.6200000000000001</v>
      </c>
      <c r="I260" s="230"/>
      <c r="J260" s="225"/>
      <c r="K260" s="225"/>
      <c r="L260" s="231"/>
      <c r="M260" s="232"/>
      <c r="N260" s="233"/>
      <c r="O260" s="233"/>
      <c r="P260" s="233"/>
      <c r="Q260" s="233"/>
      <c r="R260" s="233"/>
      <c r="S260" s="233"/>
      <c r="T260" s="234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T260" s="235" t="s">
        <v>154</v>
      </c>
      <c r="AU260" s="235" t="s">
        <v>84</v>
      </c>
      <c r="AV260" s="12" t="s">
        <v>86</v>
      </c>
      <c r="AW260" s="12" t="s">
        <v>33</v>
      </c>
      <c r="AX260" s="12" t="s">
        <v>76</v>
      </c>
      <c r="AY260" s="235" t="s">
        <v>145</v>
      </c>
    </row>
    <row r="261" s="13" customFormat="1">
      <c r="A261" s="13"/>
      <c r="B261" s="236"/>
      <c r="C261" s="237"/>
      <c r="D261" s="226" t="s">
        <v>154</v>
      </c>
      <c r="E261" s="238" t="s">
        <v>1</v>
      </c>
      <c r="F261" s="239" t="s">
        <v>156</v>
      </c>
      <c r="G261" s="237"/>
      <c r="H261" s="240">
        <v>4.6200000000000001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154</v>
      </c>
      <c r="AU261" s="246" t="s">
        <v>84</v>
      </c>
      <c r="AV261" s="13" t="s">
        <v>150</v>
      </c>
      <c r="AW261" s="13" t="s">
        <v>33</v>
      </c>
      <c r="AX261" s="13" t="s">
        <v>84</v>
      </c>
      <c r="AY261" s="246" t="s">
        <v>145</v>
      </c>
    </row>
    <row r="262" s="12" customFormat="1">
      <c r="A262" s="12"/>
      <c r="B262" s="224"/>
      <c r="C262" s="225"/>
      <c r="D262" s="226" t="s">
        <v>154</v>
      </c>
      <c r="E262" s="225"/>
      <c r="F262" s="228" t="s">
        <v>1111</v>
      </c>
      <c r="G262" s="225"/>
      <c r="H262" s="229">
        <v>4.851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T262" s="235" t="s">
        <v>154</v>
      </c>
      <c r="AU262" s="235" t="s">
        <v>84</v>
      </c>
      <c r="AV262" s="12" t="s">
        <v>86</v>
      </c>
      <c r="AW262" s="12" t="s">
        <v>4</v>
      </c>
      <c r="AX262" s="12" t="s">
        <v>84</v>
      </c>
      <c r="AY262" s="235" t="s">
        <v>145</v>
      </c>
    </row>
    <row r="263" s="2" customFormat="1" ht="24.15" customHeight="1">
      <c r="A263" s="37"/>
      <c r="B263" s="38"/>
      <c r="C263" s="210" t="s">
        <v>256</v>
      </c>
      <c r="D263" s="210" t="s">
        <v>146</v>
      </c>
      <c r="E263" s="211" t="s">
        <v>979</v>
      </c>
      <c r="F263" s="212" t="s">
        <v>980</v>
      </c>
      <c r="G263" s="213" t="s">
        <v>678</v>
      </c>
      <c r="H263" s="268"/>
      <c r="I263" s="215"/>
      <c r="J263" s="216">
        <f>ROUND(I263*H263,2)</f>
        <v>0</v>
      </c>
      <c r="K263" s="217"/>
      <c r="L263" s="43"/>
      <c r="M263" s="218" t="s">
        <v>1</v>
      </c>
      <c r="N263" s="219" t="s">
        <v>41</v>
      </c>
      <c r="O263" s="90"/>
      <c r="P263" s="220">
        <f>O263*H263</f>
        <v>0</v>
      </c>
      <c r="Q263" s="220">
        <v>0</v>
      </c>
      <c r="R263" s="220">
        <f>Q263*H263</f>
        <v>0</v>
      </c>
      <c r="S263" s="220">
        <v>0</v>
      </c>
      <c r="T263" s="22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2" t="s">
        <v>183</v>
      </c>
      <c r="AT263" s="222" t="s">
        <v>146</v>
      </c>
      <c r="AU263" s="222" t="s">
        <v>84</v>
      </c>
      <c r="AY263" s="16" t="s">
        <v>145</v>
      </c>
      <c r="BE263" s="223">
        <f>IF(N263="základní",J263,0)</f>
        <v>0</v>
      </c>
      <c r="BF263" s="223">
        <f>IF(N263="snížená",J263,0)</f>
        <v>0</v>
      </c>
      <c r="BG263" s="223">
        <f>IF(N263="zákl. přenesená",J263,0)</f>
        <v>0</v>
      </c>
      <c r="BH263" s="223">
        <f>IF(N263="sníž. přenesená",J263,0)</f>
        <v>0</v>
      </c>
      <c r="BI263" s="223">
        <f>IF(N263="nulová",J263,0)</f>
        <v>0</v>
      </c>
      <c r="BJ263" s="16" t="s">
        <v>84</v>
      </c>
      <c r="BK263" s="223">
        <f>ROUND(I263*H263,2)</f>
        <v>0</v>
      </c>
      <c r="BL263" s="16" t="s">
        <v>183</v>
      </c>
      <c r="BM263" s="222" t="s">
        <v>365</v>
      </c>
    </row>
    <row r="264" s="11" customFormat="1" ht="25.92" customHeight="1">
      <c r="A264" s="11"/>
      <c r="B264" s="196"/>
      <c r="C264" s="197"/>
      <c r="D264" s="198" t="s">
        <v>75</v>
      </c>
      <c r="E264" s="199" t="s">
        <v>982</v>
      </c>
      <c r="F264" s="199" t="s">
        <v>983</v>
      </c>
      <c r="G264" s="197"/>
      <c r="H264" s="197"/>
      <c r="I264" s="200"/>
      <c r="J264" s="201">
        <f>BK264</f>
        <v>0</v>
      </c>
      <c r="K264" s="197"/>
      <c r="L264" s="202"/>
      <c r="M264" s="203"/>
      <c r="N264" s="204"/>
      <c r="O264" s="204"/>
      <c r="P264" s="205">
        <f>SUM(P265:P289)</f>
        <v>0</v>
      </c>
      <c r="Q264" s="204"/>
      <c r="R264" s="205">
        <f>SUM(R265:R289)</f>
        <v>0.0093776420000000003</v>
      </c>
      <c r="S264" s="204"/>
      <c r="T264" s="206">
        <f>SUM(T265:T289)</f>
        <v>0</v>
      </c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R264" s="207" t="s">
        <v>86</v>
      </c>
      <c r="AT264" s="208" t="s">
        <v>75</v>
      </c>
      <c r="AU264" s="208" t="s">
        <v>76</v>
      </c>
      <c r="AY264" s="207" t="s">
        <v>145</v>
      </c>
      <c r="BK264" s="209">
        <f>SUM(BK265:BK289)</f>
        <v>0</v>
      </c>
    </row>
    <row r="265" s="2" customFormat="1" ht="24.15" customHeight="1">
      <c r="A265" s="37"/>
      <c r="B265" s="38"/>
      <c r="C265" s="210" t="s">
        <v>373</v>
      </c>
      <c r="D265" s="210" t="s">
        <v>146</v>
      </c>
      <c r="E265" s="211" t="s">
        <v>1112</v>
      </c>
      <c r="F265" s="212" t="s">
        <v>1113</v>
      </c>
      <c r="G265" s="213" t="s">
        <v>167</v>
      </c>
      <c r="H265" s="214">
        <v>20</v>
      </c>
      <c r="I265" s="215"/>
      <c r="J265" s="216">
        <f>ROUND(I265*H265,2)</f>
        <v>0</v>
      </c>
      <c r="K265" s="217"/>
      <c r="L265" s="43"/>
      <c r="M265" s="218" t="s">
        <v>1</v>
      </c>
      <c r="N265" s="219" t="s">
        <v>41</v>
      </c>
      <c r="O265" s="90"/>
      <c r="P265" s="220">
        <f>O265*H265</f>
        <v>0</v>
      </c>
      <c r="Q265" s="220">
        <v>0</v>
      </c>
      <c r="R265" s="220">
        <f>Q265*H265</f>
        <v>0</v>
      </c>
      <c r="S265" s="220">
        <v>0</v>
      </c>
      <c r="T265" s="22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2" t="s">
        <v>183</v>
      </c>
      <c r="AT265" s="222" t="s">
        <v>146</v>
      </c>
      <c r="AU265" s="222" t="s">
        <v>84</v>
      </c>
      <c r="AY265" s="16" t="s">
        <v>145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6" t="s">
        <v>84</v>
      </c>
      <c r="BK265" s="223">
        <f>ROUND(I265*H265,2)</f>
        <v>0</v>
      </c>
      <c r="BL265" s="16" t="s">
        <v>183</v>
      </c>
      <c r="BM265" s="222" t="s">
        <v>372</v>
      </c>
    </row>
    <row r="266" s="12" customFormat="1">
      <c r="A266" s="12"/>
      <c r="B266" s="224"/>
      <c r="C266" s="225"/>
      <c r="D266" s="226" t="s">
        <v>154</v>
      </c>
      <c r="E266" s="227" t="s">
        <v>1</v>
      </c>
      <c r="F266" s="228" t="s">
        <v>1114</v>
      </c>
      <c r="G266" s="225"/>
      <c r="H266" s="229">
        <v>20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T266" s="235" t="s">
        <v>154</v>
      </c>
      <c r="AU266" s="235" t="s">
        <v>84</v>
      </c>
      <c r="AV266" s="12" t="s">
        <v>86</v>
      </c>
      <c r="AW266" s="12" t="s">
        <v>33</v>
      </c>
      <c r="AX266" s="12" t="s">
        <v>76</v>
      </c>
      <c r="AY266" s="235" t="s">
        <v>145</v>
      </c>
    </row>
    <row r="267" s="13" customFormat="1">
      <c r="A267" s="13"/>
      <c r="B267" s="236"/>
      <c r="C267" s="237"/>
      <c r="D267" s="226" t="s">
        <v>154</v>
      </c>
      <c r="E267" s="238" t="s">
        <v>1</v>
      </c>
      <c r="F267" s="239" t="s">
        <v>156</v>
      </c>
      <c r="G267" s="237"/>
      <c r="H267" s="240">
        <v>20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6" t="s">
        <v>154</v>
      </c>
      <c r="AU267" s="246" t="s">
        <v>84</v>
      </c>
      <c r="AV267" s="13" t="s">
        <v>150</v>
      </c>
      <c r="AW267" s="13" t="s">
        <v>33</v>
      </c>
      <c r="AX267" s="13" t="s">
        <v>84</v>
      </c>
      <c r="AY267" s="246" t="s">
        <v>145</v>
      </c>
    </row>
    <row r="268" s="2" customFormat="1" ht="24.15" customHeight="1">
      <c r="A268" s="37"/>
      <c r="B268" s="38"/>
      <c r="C268" s="210" t="s">
        <v>261</v>
      </c>
      <c r="D268" s="210" t="s">
        <v>146</v>
      </c>
      <c r="E268" s="211" t="s">
        <v>1115</v>
      </c>
      <c r="F268" s="212" t="s">
        <v>1116</v>
      </c>
      <c r="G268" s="213" t="s">
        <v>167</v>
      </c>
      <c r="H268" s="214">
        <v>20</v>
      </c>
      <c r="I268" s="215"/>
      <c r="J268" s="216">
        <f>ROUND(I268*H268,2)</f>
        <v>0</v>
      </c>
      <c r="K268" s="217"/>
      <c r="L268" s="43"/>
      <c r="M268" s="218" t="s">
        <v>1</v>
      </c>
      <c r="N268" s="219" t="s">
        <v>41</v>
      </c>
      <c r="O268" s="90"/>
      <c r="P268" s="220">
        <f>O268*H268</f>
        <v>0</v>
      </c>
      <c r="Q268" s="220">
        <v>0.00015870000000000001</v>
      </c>
      <c r="R268" s="220">
        <f>Q268*H268</f>
        <v>0.0031740000000000002</v>
      </c>
      <c r="S268" s="220">
        <v>0</v>
      </c>
      <c r="T268" s="22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2" t="s">
        <v>183</v>
      </c>
      <c r="AT268" s="222" t="s">
        <v>146</v>
      </c>
      <c r="AU268" s="222" t="s">
        <v>84</v>
      </c>
      <c r="AY268" s="16" t="s">
        <v>145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16" t="s">
        <v>84</v>
      </c>
      <c r="BK268" s="223">
        <f>ROUND(I268*H268,2)</f>
        <v>0</v>
      </c>
      <c r="BL268" s="16" t="s">
        <v>183</v>
      </c>
      <c r="BM268" s="222" t="s">
        <v>376</v>
      </c>
    </row>
    <row r="269" s="12" customFormat="1">
      <c r="A269" s="12"/>
      <c r="B269" s="224"/>
      <c r="C269" s="225"/>
      <c r="D269" s="226" t="s">
        <v>154</v>
      </c>
      <c r="E269" s="227" t="s">
        <v>1</v>
      </c>
      <c r="F269" s="228" t="s">
        <v>1114</v>
      </c>
      <c r="G269" s="225"/>
      <c r="H269" s="229">
        <v>20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T269" s="235" t="s">
        <v>154</v>
      </c>
      <c r="AU269" s="235" t="s">
        <v>84</v>
      </c>
      <c r="AV269" s="12" t="s">
        <v>86</v>
      </c>
      <c r="AW269" s="12" t="s">
        <v>33</v>
      </c>
      <c r="AX269" s="12" t="s">
        <v>76</v>
      </c>
      <c r="AY269" s="235" t="s">
        <v>145</v>
      </c>
    </row>
    <row r="270" s="13" customFormat="1">
      <c r="A270" s="13"/>
      <c r="B270" s="236"/>
      <c r="C270" s="237"/>
      <c r="D270" s="226" t="s">
        <v>154</v>
      </c>
      <c r="E270" s="238" t="s">
        <v>1</v>
      </c>
      <c r="F270" s="239" t="s">
        <v>156</v>
      </c>
      <c r="G270" s="237"/>
      <c r="H270" s="240">
        <v>20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154</v>
      </c>
      <c r="AU270" s="246" t="s">
        <v>84</v>
      </c>
      <c r="AV270" s="13" t="s">
        <v>150</v>
      </c>
      <c r="AW270" s="13" t="s">
        <v>33</v>
      </c>
      <c r="AX270" s="13" t="s">
        <v>84</v>
      </c>
      <c r="AY270" s="246" t="s">
        <v>145</v>
      </c>
    </row>
    <row r="271" s="2" customFormat="1" ht="24.15" customHeight="1">
      <c r="A271" s="37"/>
      <c r="B271" s="38"/>
      <c r="C271" s="210" t="s">
        <v>380</v>
      </c>
      <c r="D271" s="210" t="s">
        <v>146</v>
      </c>
      <c r="E271" s="211" t="s">
        <v>1117</v>
      </c>
      <c r="F271" s="212" t="s">
        <v>1118</v>
      </c>
      <c r="G271" s="213" t="s">
        <v>167</v>
      </c>
      <c r="H271" s="214">
        <v>20</v>
      </c>
      <c r="I271" s="215"/>
      <c r="J271" s="216">
        <f>ROUND(I271*H271,2)</f>
        <v>0</v>
      </c>
      <c r="K271" s="217"/>
      <c r="L271" s="43"/>
      <c r="M271" s="218" t="s">
        <v>1</v>
      </c>
      <c r="N271" s="219" t="s">
        <v>41</v>
      </c>
      <c r="O271" s="90"/>
      <c r="P271" s="220">
        <f>O271*H271</f>
        <v>0</v>
      </c>
      <c r="Q271" s="220">
        <v>0.00020469999999999999</v>
      </c>
      <c r="R271" s="220">
        <f>Q271*H271</f>
        <v>0.0040939999999999995</v>
      </c>
      <c r="S271" s="220">
        <v>0</v>
      </c>
      <c r="T271" s="22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2" t="s">
        <v>183</v>
      </c>
      <c r="AT271" s="222" t="s">
        <v>146</v>
      </c>
      <c r="AU271" s="222" t="s">
        <v>84</v>
      </c>
      <c r="AY271" s="16" t="s">
        <v>145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6" t="s">
        <v>84</v>
      </c>
      <c r="BK271" s="223">
        <f>ROUND(I271*H271,2)</f>
        <v>0</v>
      </c>
      <c r="BL271" s="16" t="s">
        <v>183</v>
      </c>
      <c r="BM271" s="222" t="s">
        <v>379</v>
      </c>
    </row>
    <row r="272" s="12" customFormat="1">
      <c r="A272" s="12"/>
      <c r="B272" s="224"/>
      <c r="C272" s="225"/>
      <c r="D272" s="226" t="s">
        <v>154</v>
      </c>
      <c r="E272" s="227" t="s">
        <v>1</v>
      </c>
      <c r="F272" s="228" t="s">
        <v>1114</v>
      </c>
      <c r="G272" s="225"/>
      <c r="H272" s="229">
        <v>20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T272" s="235" t="s">
        <v>154</v>
      </c>
      <c r="AU272" s="235" t="s">
        <v>84</v>
      </c>
      <c r="AV272" s="12" t="s">
        <v>86</v>
      </c>
      <c r="AW272" s="12" t="s">
        <v>33</v>
      </c>
      <c r="AX272" s="12" t="s">
        <v>76</v>
      </c>
      <c r="AY272" s="235" t="s">
        <v>145</v>
      </c>
    </row>
    <row r="273" s="13" customFormat="1">
      <c r="A273" s="13"/>
      <c r="B273" s="236"/>
      <c r="C273" s="237"/>
      <c r="D273" s="226" t="s">
        <v>154</v>
      </c>
      <c r="E273" s="238" t="s">
        <v>1</v>
      </c>
      <c r="F273" s="239" t="s">
        <v>156</v>
      </c>
      <c r="G273" s="237"/>
      <c r="H273" s="240">
        <v>20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154</v>
      </c>
      <c r="AU273" s="246" t="s">
        <v>84</v>
      </c>
      <c r="AV273" s="13" t="s">
        <v>150</v>
      </c>
      <c r="AW273" s="13" t="s">
        <v>33</v>
      </c>
      <c r="AX273" s="13" t="s">
        <v>84</v>
      </c>
      <c r="AY273" s="246" t="s">
        <v>145</v>
      </c>
    </row>
    <row r="274" s="2" customFormat="1" ht="24.15" customHeight="1">
      <c r="A274" s="37"/>
      <c r="B274" s="38"/>
      <c r="C274" s="210" t="s">
        <v>266</v>
      </c>
      <c r="D274" s="210" t="s">
        <v>146</v>
      </c>
      <c r="E274" s="211" t="s">
        <v>997</v>
      </c>
      <c r="F274" s="212" t="s">
        <v>998</v>
      </c>
      <c r="G274" s="213" t="s">
        <v>167</v>
      </c>
      <c r="H274" s="214">
        <v>1.96</v>
      </c>
      <c r="I274" s="215"/>
      <c r="J274" s="216">
        <f>ROUND(I274*H274,2)</f>
        <v>0</v>
      </c>
      <c r="K274" s="217"/>
      <c r="L274" s="43"/>
      <c r="M274" s="218" t="s">
        <v>1</v>
      </c>
      <c r="N274" s="219" t="s">
        <v>41</v>
      </c>
      <c r="O274" s="90"/>
      <c r="P274" s="220">
        <f>O274*H274</f>
        <v>0</v>
      </c>
      <c r="Q274" s="220">
        <v>0.00014375</v>
      </c>
      <c r="R274" s="220">
        <f>Q274*H274</f>
        <v>0.00028174999999999999</v>
      </c>
      <c r="S274" s="220">
        <v>0</v>
      </c>
      <c r="T274" s="22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2" t="s">
        <v>183</v>
      </c>
      <c r="AT274" s="222" t="s">
        <v>146</v>
      </c>
      <c r="AU274" s="222" t="s">
        <v>84</v>
      </c>
      <c r="AY274" s="16" t="s">
        <v>145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6" t="s">
        <v>84</v>
      </c>
      <c r="BK274" s="223">
        <f>ROUND(I274*H274,2)</f>
        <v>0</v>
      </c>
      <c r="BL274" s="16" t="s">
        <v>183</v>
      </c>
      <c r="BM274" s="222" t="s">
        <v>383</v>
      </c>
    </row>
    <row r="275" s="14" customFormat="1">
      <c r="A275" s="14"/>
      <c r="B275" s="258"/>
      <c r="C275" s="259"/>
      <c r="D275" s="226" t="s">
        <v>154</v>
      </c>
      <c r="E275" s="260" t="s">
        <v>1</v>
      </c>
      <c r="F275" s="261" t="s">
        <v>1119</v>
      </c>
      <c r="G275" s="259"/>
      <c r="H275" s="260" t="s">
        <v>1</v>
      </c>
      <c r="I275" s="262"/>
      <c r="J275" s="259"/>
      <c r="K275" s="259"/>
      <c r="L275" s="263"/>
      <c r="M275" s="264"/>
      <c r="N275" s="265"/>
      <c r="O275" s="265"/>
      <c r="P275" s="265"/>
      <c r="Q275" s="265"/>
      <c r="R275" s="265"/>
      <c r="S275" s="265"/>
      <c r="T275" s="26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7" t="s">
        <v>154</v>
      </c>
      <c r="AU275" s="267" t="s">
        <v>84</v>
      </c>
      <c r="AV275" s="14" t="s">
        <v>84</v>
      </c>
      <c r="AW275" s="14" t="s">
        <v>33</v>
      </c>
      <c r="AX275" s="14" t="s">
        <v>76</v>
      </c>
      <c r="AY275" s="267" t="s">
        <v>145</v>
      </c>
    </row>
    <row r="276" s="12" customFormat="1">
      <c r="A276" s="12"/>
      <c r="B276" s="224"/>
      <c r="C276" s="225"/>
      <c r="D276" s="226" t="s">
        <v>154</v>
      </c>
      <c r="E276" s="227" t="s">
        <v>1</v>
      </c>
      <c r="F276" s="228" t="s">
        <v>1120</v>
      </c>
      <c r="G276" s="225"/>
      <c r="H276" s="229">
        <v>1.96</v>
      </c>
      <c r="I276" s="230"/>
      <c r="J276" s="225"/>
      <c r="K276" s="225"/>
      <c r="L276" s="231"/>
      <c r="M276" s="232"/>
      <c r="N276" s="233"/>
      <c r="O276" s="233"/>
      <c r="P276" s="233"/>
      <c r="Q276" s="233"/>
      <c r="R276" s="233"/>
      <c r="S276" s="233"/>
      <c r="T276" s="234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T276" s="235" t="s">
        <v>154</v>
      </c>
      <c r="AU276" s="235" t="s">
        <v>84</v>
      </c>
      <c r="AV276" s="12" t="s">
        <v>86</v>
      </c>
      <c r="AW276" s="12" t="s">
        <v>33</v>
      </c>
      <c r="AX276" s="12" t="s">
        <v>76</v>
      </c>
      <c r="AY276" s="235" t="s">
        <v>145</v>
      </c>
    </row>
    <row r="277" s="13" customFormat="1">
      <c r="A277" s="13"/>
      <c r="B277" s="236"/>
      <c r="C277" s="237"/>
      <c r="D277" s="226" t="s">
        <v>154</v>
      </c>
      <c r="E277" s="238" t="s">
        <v>1</v>
      </c>
      <c r="F277" s="239" t="s">
        <v>156</v>
      </c>
      <c r="G277" s="237"/>
      <c r="H277" s="240">
        <v>1.96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154</v>
      </c>
      <c r="AU277" s="246" t="s">
        <v>84</v>
      </c>
      <c r="AV277" s="13" t="s">
        <v>150</v>
      </c>
      <c r="AW277" s="13" t="s">
        <v>33</v>
      </c>
      <c r="AX277" s="13" t="s">
        <v>84</v>
      </c>
      <c r="AY277" s="246" t="s">
        <v>145</v>
      </c>
    </row>
    <row r="278" s="2" customFormat="1" ht="24.15" customHeight="1">
      <c r="A278" s="37"/>
      <c r="B278" s="38"/>
      <c r="C278" s="210" t="s">
        <v>387</v>
      </c>
      <c r="D278" s="210" t="s">
        <v>146</v>
      </c>
      <c r="E278" s="211" t="s">
        <v>1002</v>
      </c>
      <c r="F278" s="212" t="s">
        <v>1003</v>
      </c>
      <c r="G278" s="213" t="s">
        <v>167</v>
      </c>
      <c r="H278" s="214">
        <v>3.9199999999999999</v>
      </c>
      <c r="I278" s="215"/>
      <c r="J278" s="216">
        <f>ROUND(I278*H278,2)</f>
        <v>0</v>
      </c>
      <c r="K278" s="217"/>
      <c r="L278" s="43"/>
      <c r="M278" s="218" t="s">
        <v>1</v>
      </c>
      <c r="N278" s="219" t="s">
        <v>41</v>
      </c>
      <c r="O278" s="90"/>
      <c r="P278" s="220">
        <f>O278*H278</f>
        <v>0</v>
      </c>
      <c r="Q278" s="220">
        <v>0.00012305000000000001</v>
      </c>
      <c r="R278" s="220">
        <f>Q278*H278</f>
        <v>0.00048235600000000003</v>
      </c>
      <c r="S278" s="220">
        <v>0</v>
      </c>
      <c r="T278" s="221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2" t="s">
        <v>183</v>
      </c>
      <c r="AT278" s="222" t="s">
        <v>146</v>
      </c>
      <c r="AU278" s="222" t="s">
        <v>84</v>
      </c>
      <c r="AY278" s="16" t="s">
        <v>145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16" t="s">
        <v>84</v>
      </c>
      <c r="BK278" s="223">
        <f>ROUND(I278*H278,2)</f>
        <v>0</v>
      </c>
      <c r="BL278" s="16" t="s">
        <v>183</v>
      </c>
      <c r="BM278" s="222" t="s">
        <v>386</v>
      </c>
    </row>
    <row r="279" s="14" customFormat="1">
      <c r="A279" s="14"/>
      <c r="B279" s="258"/>
      <c r="C279" s="259"/>
      <c r="D279" s="226" t="s">
        <v>154</v>
      </c>
      <c r="E279" s="260" t="s">
        <v>1</v>
      </c>
      <c r="F279" s="261" t="s">
        <v>1121</v>
      </c>
      <c r="G279" s="259"/>
      <c r="H279" s="260" t="s">
        <v>1</v>
      </c>
      <c r="I279" s="262"/>
      <c r="J279" s="259"/>
      <c r="K279" s="259"/>
      <c r="L279" s="263"/>
      <c r="M279" s="264"/>
      <c r="N279" s="265"/>
      <c r="O279" s="265"/>
      <c r="P279" s="265"/>
      <c r="Q279" s="265"/>
      <c r="R279" s="265"/>
      <c r="S279" s="265"/>
      <c r="T279" s="26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7" t="s">
        <v>154</v>
      </c>
      <c r="AU279" s="267" t="s">
        <v>84</v>
      </c>
      <c r="AV279" s="14" t="s">
        <v>84</v>
      </c>
      <c r="AW279" s="14" t="s">
        <v>33</v>
      </c>
      <c r="AX279" s="14" t="s">
        <v>76</v>
      </c>
      <c r="AY279" s="267" t="s">
        <v>145</v>
      </c>
    </row>
    <row r="280" s="12" customFormat="1">
      <c r="A280" s="12"/>
      <c r="B280" s="224"/>
      <c r="C280" s="225"/>
      <c r="D280" s="226" t="s">
        <v>154</v>
      </c>
      <c r="E280" s="227" t="s">
        <v>1</v>
      </c>
      <c r="F280" s="228" t="s">
        <v>1122</v>
      </c>
      <c r="G280" s="225"/>
      <c r="H280" s="229">
        <v>3.9199999999999999</v>
      </c>
      <c r="I280" s="230"/>
      <c r="J280" s="225"/>
      <c r="K280" s="225"/>
      <c r="L280" s="231"/>
      <c r="M280" s="232"/>
      <c r="N280" s="233"/>
      <c r="O280" s="233"/>
      <c r="P280" s="233"/>
      <c r="Q280" s="233"/>
      <c r="R280" s="233"/>
      <c r="S280" s="233"/>
      <c r="T280" s="234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T280" s="235" t="s">
        <v>154</v>
      </c>
      <c r="AU280" s="235" t="s">
        <v>84</v>
      </c>
      <c r="AV280" s="12" t="s">
        <v>86</v>
      </c>
      <c r="AW280" s="12" t="s">
        <v>33</v>
      </c>
      <c r="AX280" s="12" t="s">
        <v>76</v>
      </c>
      <c r="AY280" s="235" t="s">
        <v>145</v>
      </c>
    </row>
    <row r="281" s="13" customFormat="1">
      <c r="A281" s="13"/>
      <c r="B281" s="236"/>
      <c r="C281" s="237"/>
      <c r="D281" s="226" t="s">
        <v>154</v>
      </c>
      <c r="E281" s="238" t="s">
        <v>1</v>
      </c>
      <c r="F281" s="239" t="s">
        <v>156</v>
      </c>
      <c r="G281" s="237"/>
      <c r="H281" s="240">
        <v>3.9199999999999999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154</v>
      </c>
      <c r="AU281" s="246" t="s">
        <v>84</v>
      </c>
      <c r="AV281" s="13" t="s">
        <v>150</v>
      </c>
      <c r="AW281" s="13" t="s">
        <v>33</v>
      </c>
      <c r="AX281" s="13" t="s">
        <v>84</v>
      </c>
      <c r="AY281" s="246" t="s">
        <v>145</v>
      </c>
    </row>
    <row r="282" s="2" customFormat="1" ht="24.15" customHeight="1">
      <c r="A282" s="37"/>
      <c r="B282" s="38"/>
      <c r="C282" s="210" t="s">
        <v>270</v>
      </c>
      <c r="D282" s="210" t="s">
        <v>146</v>
      </c>
      <c r="E282" s="211" t="s">
        <v>1123</v>
      </c>
      <c r="F282" s="212" t="s">
        <v>1124</v>
      </c>
      <c r="G282" s="213" t="s">
        <v>167</v>
      </c>
      <c r="H282" s="214">
        <v>3.6000000000000001</v>
      </c>
      <c r="I282" s="215"/>
      <c r="J282" s="216">
        <f>ROUND(I282*H282,2)</f>
        <v>0</v>
      </c>
      <c r="K282" s="217"/>
      <c r="L282" s="43"/>
      <c r="M282" s="218" t="s">
        <v>1</v>
      </c>
      <c r="N282" s="219" t="s">
        <v>41</v>
      </c>
      <c r="O282" s="90"/>
      <c r="P282" s="220">
        <f>O282*H282</f>
        <v>0</v>
      </c>
      <c r="Q282" s="220">
        <v>0.00012766000000000001</v>
      </c>
      <c r="R282" s="220">
        <f>Q282*H282</f>
        <v>0.00045957600000000006</v>
      </c>
      <c r="S282" s="220">
        <v>0</v>
      </c>
      <c r="T282" s="22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2" t="s">
        <v>183</v>
      </c>
      <c r="AT282" s="222" t="s">
        <v>146</v>
      </c>
      <c r="AU282" s="222" t="s">
        <v>84</v>
      </c>
      <c r="AY282" s="16" t="s">
        <v>145</v>
      </c>
      <c r="BE282" s="223">
        <f>IF(N282="základní",J282,0)</f>
        <v>0</v>
      </c>
      <c r="BF282" s="223">
        <f>IF(N282="snížená",J282,0)</f>
        <v>0</v>
      </c>
      <c r="BG282" s="223">
        <f>IF(N282="zákl. přenesená",J282,0)</f>
        <v>0</v>
      </c>
      <c r="BH282" s="223">
        <f>IF(N282="sníž. přenesená",J282,0)</f>
        <v>0</v>
      </c>
      <c r="BI282" s="223">
        <f>IF(N282="nulová",J282,0)</f>
        <v>0</v>
      </c>
      <c r="BJ282" s="16" t="s">
        <v>84</v>
      </c>
      <c r="BK282" s="223">
        <f>ROUND(I282*H282,2)</f>
        <v>0</v>
      </c>
      <c r="BL282" s="16" t="s">
        <v>183</v>
      </c>
      <c r="BM282" s="222" t="s">
        <v>390</v>
      </c>
    </row>
    <row r="283" s="14" customFormat="1">
      <c r="A283" s="14"/>
      <c r="B283" s="258"/>
      <c r="C283" s="259"/>
      <c r="D283" s="226" t="s">
        <v>154</v>
      </c>
      <c r="E283" s="260" t="s">
        <v>1</v>
      </c>
      <c r="F283" s="261" t="s">
        <v>1125</v>
      </c>
      <c r="G283" s="259"/>
      <c r="H283" s="260" t="s">
        <v>1</v>
      </c>
      <c r="I283" s="262"/>
      <c r="J283" s="259"/>
      <c r="K283" s="259"/>
      <c r="L283" s="263"/>
      <c r="M283" s="264"/>
      <c r="N283" s="265"/>
      <c r="O283" s="265"/>
      <c r="P283" s="265"/>
      <c r="Q283" s="265"/>
      <c r="R283" s="265"/>
      <c r="S283" s="265"/>
      <c r="T283" s="26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7" t="s">
        <v>154</v>
      </c>
      <c r="AU283" s="267" t="s">
        <v>84</v>
      </c>
      <c r="AV283" s="14" t="s">
        <v>84</v>
      </c>
      <c r="AW283" s="14" t="s">
        <v>33</v>
      </c>
      <c r="AX283" s="14" t="s">
        <v>76</v>
      </c>
      <c r="AY283" s="267" t="s">
        <v>145</v>
      </c>
    </row>
    <row r="284" s="12" customFormat="1">
      <c r="A284" s="12"/>
      <c r="B284" s="224"/>
      <c r="C284" s="225"/>
      <c r="D284" s="226" t="s">
        <v>154</v>
      </c>
      <c r="E284" s="227" t="s">
        <v>1</v>
      </c>
      <c r="F284" s="228" t="s">
        <v>1126</v>
      </c>
      <c r="G284" s="225"/>
      <c r="H284" s="229">
        <v>3.6000000000000001</v>
      </c>
      <c r="I284" s="230"/>
      <c r="J284" s="225"/>
      <c r="K284" s="225"/>
      <c r="L284" s="231"/>
      <c r="M284" s="232"/>
      <c r="N284" s="233"/>
      <c r="O284" s="233"/>
      <c r="P284" s="233"/>
      <c r="Q284" s="233"/>
      <c r="R284" s="233"/>
      <c r="S284" s="233"/>
      <c r="T284" s="234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T284" s="235" t="s">
        <v>154</v>
      </c>
      <c r="AU284" s="235" t="s">
        <v>84</v>
      </c>
      <c r="AV284" s="12" t="s">
        <v>86</v>
      </c>
      <c r="AW284" s="12" t="s">
        <v>33</v>
      </c>
      <c r="AX284" s="12" t="s">
        <v>76</v>
      </c>
      <c r="AY284" s="235" t="s">
        <v>145</v>
      </c>
    </row>
    <row r="285" s="13" customFormat="1">
      <c r="A285" s="13"/>
      <c r="B285" s="236"/>
      <c r="C285" s="237"/>
      <c r="D285" s="226" t="s">
        <v>154</v>
      </c>
      <c r="E285" s="238" t="s">
        <v>1</v>
      </c>
      <c r="F285" s="239" t="s">
        <v>156</v>
      </c>
      <c r="G285" s="237"/>
      <c r="H285" s="240">
        <v>3.6000000000000001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6" t="s">
        <v>154</v>
      </c>
      <c r="AU285" s="246" t="s">
        <v>84</v>
      </c>
      <c r="AV285" s="13" t="s">
        <v>150</v>
      </c>
      <c r="AW285" s="13" t="s">
        <v>33</v>
      </c>
      <c r="AX285" s="13" t="s">
        <v>84</v>
      </c>
      <c r="AY285" s="246" t="s">
        <v>145</v>
      </c>
    </row>
    <row r="286" s="2" customFormat="1" ht="24.15" customHeight="1">
      <c r="A286" s="37"/>
      <c r="B286" s="38"/>
      <c r="C286" s="210" t="s">
        <v>394</v>
      </c>
      <c r="D286" s="210" t="s">
        <v>146</v>
      </c>
      <c r="E286" s="211" t="s">
        <v>1127</v>
      </c>
      <c r="F286" s="212" t="s">
        <v>1128</v>
      </c>
      <c r="G286" s="213" t="s">
        <v>167</v>
      </c>
      <c r="H286" s="214">
        <v>7.2000000000000002</v>
      </c>
      <c r="I286" s="215"/>
      <c r="J286" s="216">
        <f>ROUND(I286*H286,2)</f>
        <v>0</v>
      </c>
      <c r="K286" s="217"/>
      <c r="L286" s="43"/>
      <c r="M286" s="218" t="s">
        <v>1</v>
      </c>
      <c r="N286" s="219" t="s">
        <v>41</v>
      </c>
      <c r="O286" s="90"/>
      <c r="P286" s="220">
        <f>O286*H286</f>
        <v>0</v>
      </c>
      <c r="Q286" s="220">
        <v>0.00012305000000000001</v>
      </c>
      <c r="R286" s="220">
        <f>Q286*H286</f>
        <v>0.00088596000000000009</v>
      </c>
      <c r="S286" s="220">
        <v>0</v>
      </c>
      <c r="T286" s="221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2" t="s">
        <v>183</v>
      </c>
      <c r="AT286" s="222" t="s">
        <v>146</v>
      </c>
      <c r="AU286" s="222" t="s">
        <v>84</v>
      </c>
      <c r="AY286" s="16" t="s">
        <v>145</v>
      </c>
      <c r="BE286" s="223">
        <f>IF(N286="základní",J286,0)</f>
        <v>0</v>
      </c>
      <c r="BF286" s="223">
        <f>IF(N286="snížená",J286,0)</f>
        <v>0</v>
      </c>
      <c r="BG286" s="223">
        <f>IF(N286="zákl. přenesená",J286,0)</f>
        <v>0</v>
      </c>
      <c r="BH286" s="223">
        <f>IF(N286="sníž. přenesená",J286,0)</f>
        <v>0</v>
      </c>
      <c r="BI286" s="223">
        <f>IF(N286="nulová",J286,0)</f>
        <v>0</v>
      </c>
      <c r="BJ286" s="16" t="s">
        <v>84</v>
      </c>
      <c r="BK286" s="223">
        <f>ROUND(I286*H286,2)</f>
        <v>0</v>
      </c>
      <c r="BL286" s="16" t="s">
        <v>183</v>
      </c>
      <c r="BM286" s="222" t="s">
        <v>393</v>
      </c>
    </row>
    <row r="287" s="14" customFormat="1">
      <c r="A287" s="14"/>
      <c r="B287" s="258"/>
      <c r="C287" s="259"/>
      <c r="D287" s="226" t="s">
        <v>154</v>
      </c>
      <c r="E287" s="260" t="s">
        <v>1</v>
      </c>
      <c r="F287" s="261" t="s">
        <v>1129</v>
      </c>
      <c r="G287" s="259"/>
      <c r="H287" s="260" t="s">
        <v>1</v>
      </c>
      <c r="I287" s="262"/>
      <c r="J287" s="259"/>
      <c r="K287" s="259"/>
      <c r="L287" s="263"/>
      <c r="M287" s="264"/>
      <c r="N287" s="265"/>
      <c r="O287" s="265"/>
      <c r="P287" s="265"/>
      <c r="Q287" s="265"/>
      <c r="R287" s="265"/>
      <c r="S287" s="265"/>
      <c r="T287" s="26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7" t="s">
        <v>154</v>
      </c>
      <c r="AU287" s="267" t="s">
        <v>84</v>
      </c>
      <c r="AV287" s="14" t="s">
        <v>84</v>
      </c>
      <c r="AW287" s="14" t="s">
        <v>33</v>
      </c>
      <c r="AX287" s="14" t="s">
        <v>76</v>
      </c>
      <c r="AY287" s="267" t="s">
        <v>145</v>
      </c>
    </row>
    <row r="288" s="12" customFormat="1">
      <c r="A288" s="12"/>
      <c r="B288" s="224"/>
      <c r="C288" s="225"/>
      <c r="D288" s="226" t="s">
        <v>154</v>
      </c>
      <c r="E288" s="227" t="s">
        <v>1</v>
      </c>
      <c r="F288" s="228" t="s">
        <v>1130</v>
      </c>
      <c r="G288" s="225"/>
      <c r="H288" s="229">
        <v>7.2000000000000002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T288" s="235" t="s">
        <v>154</v>
      </c>
      <c r="AU288" s="235" t="s">
        <v>84</v>
      </c>
      <c r="AV288" s="12" t="s">
        <v>86</v>
      </c>
      <c r="AW288" s="12" t="s">
        <v>33</v>
      </c>
      <c r="AX288" s="12" t="s">
        <v>76</v>
      </c>
      <c r="AY288" s="235" t="s">
        <v>145</v>
      </c>
    </row>
    <row r="289" s="13" customFormat="1">
      <c r="A289" s="13"/>
      <c r="B289" s="236"/>
      <c r="C289" s="237"/>
      <c r="D289" s="226" t="s">
        <v>154</v>
      </c>
      <c r="E289" s="238" t="s">
        <v>1</v>
      </c>
      <c r="F289" s="239" t="s">
        <v>156</v>
      </c>
      <c r="G289" s="237"/>
      <c r="H289" s="240">
        <v>7.2000000000000002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6" t="s">
        <v>154</v>
      </c>
      <c r="AU289" s="246" t="s">
        <v>84</v>
      </c>
      <c r="AV289" s="13" t="s">
        <v>150</v>
      </c>
      <c r="AW289" s="13" t="s">
        <v>33</v>
      </c>
      <c r="AX289" s="13" t="s">
        <v>84</v>
      </c>
      <c r="AY289" s="246" t="s">
        <v>145</v>
      </c>
    </row>
    <row r="290" s="11" customFormat="1" ht="25.92" customHeight="1">
      <c r="A290" s="11"/>
      <c r="B290" s="196"/>
      <c r="C290" s="197"/>
      <c r="D290" s="198" t="s">
        <v>75</v>
      </c>
      <c r="E290" s="199" t="s">
        <v>1007</v>
      </c>
      <c r="F290" s="199" t="s">
        <v>1008</v>
      </c>
      <c r="G290" s="197"/>
      <c r="H290" s="197"/>
      <c r="I290" s="200"/>
      <c r="J290" s="201">
        <f>BK290</f>
        <v>0</v>
      </c>
      <c r="K290" s="197"/>
      <c r="L290" s="202"/>
      <c r="M290" s="203"/>
      <c r="N290" s="204"/>
      <c r="O290" s="204"/>
      <c r="P290" s="205">
        <f>SUM(P291:P330)</f>
        <v>0</v>
      </c>
      <c r="Q290" s="204"/>
      <c r="R290" s="205">
        <f>SUM(R291:R330)</f>
        <v>0.18543000000000001</v>
      </c>
      <c r="S290" s="204"/>
      <c r="T290" s="206">
        <f>SUM(T291:T330)</f>
        <v>0.038322200000000001</v>
      </c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R290" s="207" t="s">
        <v>86</v>
      </c>
      <c r="AT290" s="208" t="s">
        <v>75</v>
      </c>
      <c r="AU290" s="208" t="s">
        <v>76</v>
      </c>
      <c r="AY290" s="207" t="s">
        <v>145</v>
      </c>
      <c r="BK290" s="209">
        <f>SUM(BK291:BK330)</f>
        <v>0</v>
      </c>
    </row>
    <row r="291" s="2" customFormat="1" ht="16.5" customHeight="1">
      <c r="A291" s="37"/>
      <c r="B291" s="38"/>
      <c r="C291" s="210" t="s">
        <v>273</v>
      </c>
      <c r="D291" s="210" t="s">
        <v>146</v>
      </c>
      <c r="E291" s="211" t="s">
        <v>1009</v>
      </c>
      <c r="F291" s="212" t="s">
        <v>1010</v>
      </c>
      <c r="G291" s="213" t="s">
        <v>167</v>
      </c>
      <c r="H291" s="214">
        <v>123.62000000000001</v>
      </c>
      <c r="I291" s="215"/>
      <c r="J291" s="216">
        <f>ROUND(I291*H291,2)</f>
        <v>0</v>
      </c>
      <c r="K291" s="217"/>
      <c r="L291" s="43"/>
      <c r="M291" s="218" t="s">
        <v>1</v>
      </c>
      <c r="N291" s="219" t="s">
        <v>41</v>
      </c>
      <c r="O291" s="90"/>
      <c r="P291" s="220">
        <f>O291*H291</f>
        <v>0</v>
      </c>
      <c r="Q291" s="220">
        <v>0.001</v>
      </c>
      <c r="R291" s="220">
        <f>Q291*H291</f>
        <v>0.12362000000000001</v>
      </c>
      <c r="S291" s="220">
        <v>0.00031</v>
      </c>
      <c r="T291" s="221">
        <f>S291*H291</f>
        <v>0.038322200000000001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2" t="s">
        <v>183</v>
      </c>
      <c r="AT291" s="222" t="s">
        <v>146</v>
      </c>
      <c r="AU291" s="222" t="s">
        <v>84</v>
      </c>
      <c r="AY291" s="16" t="s">
        <v>145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6" t="s">
        <v>84</v>
      </c>
      <c r="BK291" s="223">
        <f>ROUND(I291*H291,2)</f>
        <v>0</v>
      </c>
      <c r="BL291" s="16" t="s">
        <v>183</v>
      </c>
      <c r="BM291" s="222" t="s">
        <v>397</v>
      </c>
    </row>
    <row r="292" s="14" customFormat="1">
      <c r="A292" s="14"/>
      <c r="B292" s="258"/>
      <c r="C292" s="259"/>
      <c r="D292" s="226" t="s">
        <v>154</v>
      </c>
      <c r="E292" s="260" t="s">
        <v>1</v>
      </c>
      <c r="F292" s="261" t="s">
        <v>1131</v>
      </c>
      <c r="G292" s="259"/>
      <c r="H292" s="260" t="s">
        <v>1</v>
      </c>
      <c r="I292" s="262"/>
      <c r="J292" s="259"/>
      <c r="K292" s="259"/>
      <c r="L292" s="263"/>
      <c r="M292" s="264"/>
      <c r="N292" s="265"/>
      <c r="O292" s="265"/>
      <c r="P292" s="265"/>
      <c r="Q292" s="265"/>
      <c r="R292" s="265"/>
      <c r="S292" s="265"/>
      <c r="T292" s="26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7" t="s">
        <v>154</v>
      </c>
      <c r="AU292" s="267" t="s">
        <v>84</v>
      </c>
      <c r="AV292" s="14" t="s">
        <v>84</v>
      </c>
      <c r="AW292" s="14" t="s">
        <v>33</v>
      </c>
      <c r="AX292" s="14" t="s">
        <v>76</v>
      </c>
      <c r="AY292" s="267" t="s">
        <v>145</v>
      </c>
    </row>
    <row r="293" s="12" customFormat="1">
      <c r="A293" s="12"/>
      <c r="B293" s="224"/>
      <c r="C293" s="225"/>
      <c r="D293" s="226" t="s">
        <v>154</v>
      </c>
      <c r="E293" s="227" t="s">
        <v>1</v>
      </c>
      <c r="F293" s="228" t="s">
        <v>1033</v>
      </c>
      <c r="G293" s="225"/>
      <c r="H293" s="229">
        <v>90.719999999999999</v>
      </c>
      <c r="I293" s="230"/>
      <c r="J293" s="225"/>
      <c r="K293" s="225"/>
      <c r="L293" s="231"/>
      <c r="M293" s="232"/>
      <c r="N293" s="233"/>
      <c r="O293" s="233"/>
      <c r="P293" s="233"/>
      <c r="Q293" s="233"/>
      <c r="R293" s="233"/>
      <c r="S293" s="233"/>
      <c r="T293" s="234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T293" s="235" t="s">
        <v>154</v>
      </c>
      <c r="AU293" s="235" t="s">
        <v>84</v>
      </c>
      <c r="AV293" s="12" t="s">
        <v>86</v>
      </c>
      <c r="AW293" s="12" t="s">
        <v>33</v>
      </c>
      <c r="AX293" s="12" t="s">
        <v>76</v>
      </c>
      <c r="AY293" s="235" t="s">
        <v>145</v>
      </c>
    </row>
    <row r="294" s="14" customFormat="1">
      <c r="A294" s="14"/>
      <c r="B294" s="258"/>
      <c r="C294" s="259"/>
      <c r="D294" s="226" t="s">
        <v>154</v>
      </c>
      <c r="E294" s="260" t="s">
        <v>1</v>
      </c>
      <c r="F294" s="261" t="s">
        <v>1034</v>
      </c>
      <c r="G294" s="259"/>
      <c r="H294" s="260" t="s">
        <v>1</v>
      </c>
      <c r="I294" s="262"/>
      <c r="J294" s="259"/>
      <c r="K294" s="259"/>
      <c r="L294" s="263"/>
      <c r="M294" s="264"/>
      <c r="N294" s="265"/>
      <c r="O294" s="265"/>
      <c r="P294" s="265"/>
      <c r="Q294" s="265"/>
      <c r="R294" s="265"/>
      <c r="S294" s="265"/>
      <c r="T294" s="26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7" t="s">
        <v>154</v>
      </c>
      <c r="AU294" s="267" t="s">
        <v>84</v>
      </c>
      <c r="AV294" s="14" t="s">
        <v>84</v>
      </c>
      <c r="AW294" s="14" t="s">
        <v>33</v>
      </c>
      <c r="AX294" s="14" t="s">
        <v>76</v>
      </c>
      <c r="AY294" s="267" t="s">
        <v>145</v>
      </c>
    </row>
    <row r="295" s="12" customFormat="1">
      <c r="A295" s="12"/>
      <c r="B295" s="224"/>
      <c r="C295" s="225"/>
      <c r="D295" s="226" t="s">
        <v>154</v>
      </c>
      <c r="E295" s="227" t="s">
        <v>1</v>
      </c>
      <c r="F295" s="228" t="s">
        <v>1035</v>
      </c>
      <c r="G295" s="225"/>
      <c r="H295" s="229">
        <v>-11.67</v>
      </c>
      <c r="I295" s="230"/>
      <c r="J295" s="225"/>
      <c r="K295" s="225"/>
      <c r="L295" s="231"/>
      <c r="M295" s="232"/>
      <c r="N295" s="233"/>
      <c r="O295" s="233"/>
      <c r="P295" s="233"/>
      <c r="Q295" s="233"/>
      <c r="R295" s="233"/>
      <c r="S295" s="233"/>
      <c r="T295" s="234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T295" s="235" t="s">
        <v>154</v>
      </c>
      <c r="AU295" s="235" t="s">
        <v>84</v>
      </c>
      <c r="AV295" s="12" t="s">
        <v>86</v>
      </c>
      <c r="AW295" s="12" t="s">
        <v>33</v>
      </c>
      <c r="AX295" s="12" t="s">
        <v>76</v>
      </c>
      <c r="AY295" s="235" t="s">
        <v>145</v>
      </c>
    </row>
    <row r="296" s="14" customFormat="1">
      <c r="A296" s="14"/>
      <c r="B296" s="258"/>
      <c r="C296" s="259"/>
      <c r="D296" s="226" t="s">
        <v>154</v>
      </c>
      <c r="E296" s="260" t="s">
        <v>1</v>
      </c>
      <c r="F296" s="261" t="s">
        <v>1036</v>
      </c>
      <c r="G296" s="259"/>
      <c r="H296" s="260" t="s">
        <v>1</v>
      </c>
      <c r="I296" s="262"/>
      <c r="J296" s="259"/>
      <c r="K296" s="259"/>
      <c r="L296" s="263"/>
      <c r="M296" s="264"/>
      <c r="N296" s="265"/>
      <c r="O296" s="265"/>
      <c r="P296" s="265"/>
      <c r="Q296" s="265"/>
      <c r="R296" s="265"/>
      <c r="S296" s="265"/>
      <c r="T296" s="26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7" t="s">
        <v>154</v>
      </c>
      <c r="AU296" s="267" t="s">
        <v>84</v>
      </c>
      <c r="AV296" s="14" t="s">
        <v>84</v>
      </c>
      <c r="AW296" s="14" t="s">
        <v>33</v>
      </c>
      <c r="AX296" s="14" t="s">
        <v>76</v>
      </c>
      <c r="AY296" s="267" t="s">
        <v>145</v>
      </c>
    </row>
    <row r="297" s="12" customFormat="1">
      <c r="A297" s="12"/>
      <c r="B297" s="224"/>
      <c r="C297" s="225"/>
      <c r="D297" s="226" t="s">
        <v>154</v>
      </c>
      <c r="E297" s="227" t="s">
        <v>1</v>
      </c>
      <c r="F297" s="228" t="s">
        <v>1037</v>
      </c>
      <c r="G297" s="225"/>
      <c r="H297" s="229">
        <v>5.2400000000000002</v>
      </c>
      <c r="I297" s="230"/>
      <c r="J297" s="225"/>
      <c r="K297" s="225"/>
      <c r="L297" s="231"/>
      <c r="M297" s="232"/>
      <c r="N297" s="233"/>
      <c r="O297" s="233"/>
      <c r="P297" s="233"/>
      <c r="Q297" s="233"/>
      <c r="R297" s="233"/>
      <c r="S297" s="233"/>
      <c r="T297" s="234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T297" s="235" t="s">
        <v>154</v>
      </c>
      <c r="AU297" s="235" t="s">
        <v>84</v>
      </c>
      <c r="AV297" s="12" t="s">
        <v>86</v>
      </c>
      <c r="AW297" s="12" t="s">
        <v>33</v>
      </c>
      <c r="AX297" s="12" t="s">
        <v>76</v>
      </c>
      <c r="AY297" s="235" t="s">
        <v>145</v>
      </c>
    </row>
    <row r="298" s="14" customFormat="1">
      <c r="A298" s="14"/>
      <c r="B298" s="258"/>
      <c r="C298" s="259"/>
      <c r="D298" s="226" t="s">
        <v>154</v>
      </c>
      <c r="E298" s="260" t="s">
        <v>1</v>
      </c>
      <c r="F298" s="261" t="s">
        <v>1132</v>
      </c>
      <c r="G298" s="259"/>
      <c r="H298" s="260" t="s">
        <v>1</v>
      </c>
      <c r="I298" s="262"/>
      <c r="J298" s="259"/>
      <c r="K298" s="259"/>
      <c r="L298" s="263"/>
      <c r="M298" s="264"/>
      <c r="N298" s="265"/>
      <c r="O298" s="265"/>
      <c r="P298" s="265"/>
      <c r="Q298" s="265"/>
      <c r="R298" s="265"/>
      <c r="S298" s="265"/>
      <c r="T298" s="26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7" t="s">
        <v>154</v>
      </c>
      <c r="AU298" s="267" t="s">
        <v>84</v>
      </c>
      <c r="AV298" s="14" t="s">
        <v>84</v>
      </c>
      <c r="AW298" s="14" t="s">
        <v>33</v>
      </c>
      <c r="AX298" s="14" t="s">
        <v>76</v>
      </c>
      <c r="AY298" s="267" t="s">
        <v>145</v>
      </c>
    </row>
    <row r="299" s="12" customFormat="1">
      <c r="A299" s="12"/>
      <c r="B299" s="224"/>
      <c r="C299" s="225"/>
      <c r="D299" s="226" t="s">
        <v>154</v>
      </c>
      <c r="E299" s="227" t="s">
        <v>1</v>
      </c>
      <c r="F299" s="228" t="s">
        <v>1040</v>
      </c>
      <c r="G299" s="225"/>
      <c r="H299" s="229">
        <v>39.329999999999998</v>
      </c>
      <c r="I299" s="230"/>
      <c r="J299" s="225"/>
      <c r="K299" s="225"/>
      <c r="L299" s="231"/>
      <c r="M299" s="232"/>
      <c r="N299" s="233"/>
      <c r="O299" s="233"/>
      <c r="P299" s="233"/>
      <c r="Q299" s="233"/>
      <c r="R299" s="233"/>
      <c r="S299" s="233"/>
      <c r="T299" s="234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T299" s="235" t="s">
        <v>154</v>
      </c>
      <c r="AU299" s="235" t="s">
        <v>84</v>
      </c>
      <c r="AV299" s="12" t="s">
        <v>86</v>
      </c>
      <c r="AW299" s="12" t="s">
        <v>33</v>
      </c>
      <c r="AX299" s="12" t="s">
        <v>76</v>
      </c>
      <c r="AY299" s="235" t="s">
        <v>145</v>
      </c>
    </row>
    <row r="300" s="13" customFormat="1">
      <c r="A300" s="13"/>
      <c r="B300" s="236"/>
      <c r="C300" s="237"/>
      <c r="D300" s="226" t="s">
        <v>154</v>
      </c>
      <c r="E300" s="238" t="s">
        <v>1</v>
      </c>
      <c r="F300" s="239" t="s">
        <v>156</v>
      </c>
      <c r="G300" s="237"/>
      <c r="H300" s="240">
        <v>123.62000000000001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6" t="s">
        <v>154</v>
      </c>
      <c r="AU300" s="246" t="s">
        <v>84</v>
      </c>
      <c r="AV300" s="13" t="s">
        <v>150</v>
      </c>
      <c r="AW300" s="13" t="s">
        <v>33</v>
      </c>
      <c r="AX300" s="13" t="s">
        <v>84</v>
      </c>
      <c r="AY300" s="246" t="s">
        <v>145</v>
      </c>
    </row>
    <row r="301" s="2" customFormat="1" ht="24.15" customHeight="1">
      <c r="A301" s="37"/>
      <c r="B301" s="38"/>
      <c r="C301" s="210" t="s">
        <v>401</v>
      </c>
      <c r="D301" s="210" t="s">
        <v>146</v>
      </c>
      <c r="E301" s="211" t="s">
        <v>1015</v>
      </c>
      <c r="F301" s="212" t="s">
        <v>1016</v>
      </c>
      <c r="G301" s="213" t="s">
        <v>167</v>
      </c>
      <c r="H301" s="214">
        <v>123.62000000000001</v>
      </c>
      <c r="I301" s="215"/>
      <c r="J301" s="216">
        <f>ROUND(I301*H301,2)</f>
        <v>0</v>
      </c>
      <c r="K301" s="217"/>
      <c r="L301" s="43"/>
      <c r="M301" s="218" t="s">
        <v>1</v>
      </c>
      <c r="N301" s="219" t="s">
        <v>41</v>
      </c>
      <c r="O301" s="90"/>
      <c r="P301" s="220">
        <f>O301*H301</f>
        <v>0</v>
      </c>
      <c r="Q301" s="220">
        <v>0</v>
      </c>
      <c r="R301" s="220">
        <f>Q301*H301</f>
        <v>0</v>
      </c>
      <c r="S301" s="220">
        <v>0</v>
      </c>
      <c r="T301" s="221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2" t="s">
        <v>183</v>
      </c>
      <c r="AT301" s="222" t="s">
        <v>146</v>
      </c>
      <c r="AU301" s="222" t="s">
        <v>84</v>
      </c>
      <c r="AY301" s="16" t="s">
        <v>145</v>
      </c>
      <c r="BE301" s="223">
        <f>IF(N301="základní",J301,0)</f>
        <v>0</v>
      </c>
      <c r="BF301" s="223">
        <f>IF(N301="snížená",J301,0)</f>
        <v>0</v>
      </c>
      <c r="BG301" s="223">
        <f>IF(N301="zákl. přenesená",J301,0)</f>
        <v>0</v>
      </c>
      <c r="BH301" s="223">
        <f>IF(N301="sníž. přenesená",J301,0)</f>
        <v>0</v>
      </c>
      <c r="BI301" s="223">
        <f>IF(N301="nulová",J301,0)</f>
        <v>0</v>
      </c>
      <c r="BJ301" s="16" t="s">
        <v>84</v>
      </c>
      <c r="BK301" s="223">
        <f>ROUND(I301*H301,2)</f>
        <v>0</v>
      </c>
      <c r="BL301" s="16" t="s">
        <v>183</v>
      </c>
      <c r="BM301" s="222" t="s">
        <v>400</v>
      </c>
    </row>
    <row r="302" s="14" customFormat="1">
      <c r="A302" s="14"/>
      <c r="B302" s="258"/>
      <c r="C302" s="259"/>
      <c r="D302" s="226" t="s">
        <v>154</v>
      </c>
      <c r="E302" s="260" t="s">
        <v>1</v>
      </c>
      <c r="F302" s="261" t="s">
        <v>1131</v>
      </c>
      <c r="G302" s="259"/>
      <c r="H302" s="260" t="s">
        <v>1</v>
      </c>
      <c r="I302" s="262"/>
      <c r="J302" s="259"/>
      <c r="K302" s="259"/>
      <c r="L302" s="263"/>
      <c r="M302" s="264"/>
      <c r="N302" s="265"/>
      <c r="O302" s="265"/>
      <c r="P302" s="265"/>
      <c r="Q302" s="265"/>
      <c r="R302" s="265"/>
      <c r="S302" s="265"/>
      <c r="T302" s="26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7" t="s">
        <v>154</v>
      </c>
      <c r="AU302" s="267" t="s">
        <v>84</v>
      </c>
      <c r="AV302" s="14" t="s">
        <v>84</v>
      </c>
      <c r="AW302" s="14" t="s">
        <v>33</v>
      </c>
      <c r="AX302" s="14" t="s">
        <v>76</v>
      </c>
      <c r="AY302" s="267" t="s">
        <v>145</v>
      </c>
    </row>
    <row r="303" s="12" customFormat="1">
      <c r="A303" s="12"/>
      <c r="B303" s="224"/>
      <c r="C303" s="225"/>
      <c r="D303" s="226" t="s">
        <v>154</v>
      </c>
      <c r="E303" s="227" t="s">
        <v>1</v>
      </c>
      <c r="F303" s="228" t="s">
        <v>1033</v>
      </c>
      <c r="G303" s="225"/>
      <c r="H303" s="229">
        <v>90.719999999999999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235" t="s">
        <v>154</v>
      </c>
      <c r="AU303" s="235" t="s">
        <v>84</v>
      </c>
      <c r="AV303" s="12" t="s">
        <v>86</v>
      </c>
      <c r="AW303" s="12" t="s">
        <v>33</v>
      </c>
      <c r="AX303" s="12" t="s">
        <v>76</v>
      </c>
      <c r="AY303" s="235" t="s">
        <v>145</v>
      </c>
    </row>
    <row r="304" s="14" customFormat="1">
      <c r="A304" s="14"/>
      <c r="B304" s="258"/>
      <c r="C304" s="259"/>
      <c r="D304" s="226" t="s">
        <v>154</v>
      </c>
      <c r="E304" s="260" t="s">
        <v>1</v>
      </c>
      <c r="F304" s="261" t="s">
        <v>1034</v>
      </c>
      <c r="G304" s="259"/>
      <c r="H304" s="260" t="s">
        <v>1</v>
      </c>
      <c r="I304" s="262"/>
      <c r="J304" s="259"/>
      <c r="K304" s="259"/>
      <c r="L304" s="263"/>
      <c r="M304" s="264"/>
      <c r="N304" s="265"/>
      <c r="O304" s="265"/>
      <c r="P304" s="265"/>
      <c r="Q304" s="265"/>
      <c r="R304" s="265"/>
      <c r="S304" s="265"/>
      <c r="T304" s="26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7" t="s">
        <v>154</v>
      </c>
      <c r="AU304" s="267" t="s">
        <v>84</v>
      </c>
      <c r="AV304" s="14" t="s">
        <v>84</v>
      </c>
      <c r="AW304" s="14" t="s">
        <v>33</v>
      </c>
      <c r="AX304" s="14" t="s">
        <v>76</v>
      </c>
      <c r="AY304" s="267" t="s">
        <v>145</v>
      </c>
    </row>
    <row r="305" s="12" customFormat="1">
      <c r="A305" s="12"/>
      <c r="B305" s="224"/>
      <c r="C305" s="225"/>
      <c r="D305" s="226" t="s">
        <v>154</v>
      </c>
      <c r="E305" s="227" t="s">
        <v>1</v>
      </c>
      <c r="F305" s="228" t="s">
        <v>1035</v>
      </c>
      <c r="G305" s="225"/>
      <c r="H305" s="229">
        <v>-11.67</v>
      </c>
      <c r="I305" s="230"/>
      <c r="J305" s="225"/>
      <c r="K305" s="225"/>
      <c r="L305" s="231"/>
      <c r="M305" s="232"/>
      <c r="N305" s="233"/>
      <c r="O305" s="233"/>
      <c r="P305" s="233"/>
      <c r="Q305" s="233"/>
      <c r="R305" s="233"/>
      <c r="S305" s="233"/>
      <c r="T305" s="234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T305" s="235" t="s">
        <v>154</v>
      </c>
      <c r="AU305" s="235" t="s">
        <v>84</v>
      </c>
      <c r="AV305" s="12" t="s">
        <v>86</v>
      </c>
      <c r="AW305" s="12" t="s">
        <v>33</v>
      </c>
      <c r="AX305" s="12" t="s">
        <v>76</v>
      </c>
      <c r="AY305" s="235" t="s">
        <v>145</v>
      </c>
    </row>
    <row r="306" s="14" customFormat="1">
      <c r="A306" s="14"/>
      <c r="B306" s="258"/>
      <c r="C306" s="259"/>
      <c r="D306" s="226" t="s">
        <v>154</v>
      </c>
      <c r="E306" s="260" t="s">
        <v>1</v>
      </c>
      <c r="F306" s="261" t="s">
        <v>1036</v>
      </c>
      <c r="G306" s="259"/>
      <c r="H306" s="260" t="s">
        <v>1</v>
      </c>
      <c r="I306" s="262"/>
      <c r="J306" s="259"/>
      <c r="K306" s="259"/>
      <c r="L306" s="263"/>
      <c r="M306" s="264"/>
      <c r="N306" s="265"/>
      <c r="O306" s="265"/>
      <c r="P306" s="265"/>
      <c r="Q306" s="265"/>
      <c r="R306" s="265"/>
      <c r="S306" s="265"/>
      <c r="T306" s="26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7" t="s">
        <v>154</v>
      </c>
      <c r="AU306" s="267" t="s">
        <v>84</v>
      </c>
      <c r="AV306" s="14" t="s">
        <v>84</v>
      </c>
      <c r="AW306" s="14" t="s">
        <v>33</v>
      </c>
      <c r="AX306" s="14" t="s">
        <v>76</v>
      </c>
      <c r="AY306" s="267" t="s">
        <v>145</v>
      </c>
    </row>
    <row r="307" s="12" customFormat="1">
      <c r="A307" s="12"/>
      <c r="B307" s="224"/>
      <c r="C307" s="225"/>
      <c r="D307" s="226" t="s">
        <v>154</v>
      </c>
      <c r="E307" s="227" t="s">
        <v>1</v>
      </c>
      <c r="F307" s="228" t="s">
        <v>1037</v>
      </c>
      <c r="G307" s="225"/>
      <c r="H307" s="229">
        <v>5.2400000000000002</v>
      </c>
      <c r="I307" s="230"/>
      <c r="J307" s="225"/>
      <c r="K307" s="225"/>
      <c r="L307" s="231"/>
      <c r="M307" s="232"/>
      <c r="N307" s="233"/>
      <c r="O307" s="233"/>
      <c r="P307" s="233"/>
      <c r="Q307" s="233"/>
      <c r="R307" s="233"/>
      <c r="S307" s="233"/>
      <c r="T307" s="234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T307" s="235" t="s">
        <v>154</v>
      </c>
      <c r="AU307" s="235" t="s">
        <v>84</v>
      </c>
      <c r="AV307" s="12" t="s">
        <v>86</v>
      </c>
      <c r="AW307" s="12" t="s">
        <v>33</v>
      </c>
      <c r="AX307" s="12" t="s">
        <v>76</v>
      </c>
      <c r="AY307" s="235" t="s">
        <v>145</v>
      </c>
    </row>
    <row r="308" s="14" customFormat="1">
      <c r="A308" s="14"/>
      <c r="B308" s="258"/>
      <c r="C308" s="259"/>
      <c r="D308" s="226" t="s">
        <v>154</v>
      </c>
      <c r="E308" s="260" t="s">
        <v>1</v>
      </c>
      <c r="F308" s="261" t="s">
        <v>1132</v>
      </c>
      <c r="G308" s="259"/>
      <c r="H308" s="260" t="s">
        <v>1</v>
      </c>
      <c r="I308" s="262"/>
      <c r="J308" s="259"/>
      <c r="K308" s="259"/>
      <c r="L308" s="263"/>
      <c r="M308" s="264"/>
      <c r="N308" s="265"/>
      <c r="O308" s="265"/>
      <c r="P308" s="265"/>
      <c r="Q308" s="265"/>
      <c r="R308" s="265"/>
      <c r="S308" s="265"/>
      <c r="T308" s="26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7" t="s">
        <v>154</v>
      </c>
      <c r="AU308" s="267" t="s">
        <v>84</v>
      </c>
      <c r="AV308" s="14" t="s">
        <v>84</v>
      </c>
      <c r="AW308" s="14" t="s">
        <v>33</v>
      </c>
      <c r="AX308" s="14" t="s">
        <v>76</v>
      </c>
      <c r="AY308" s="267" t="s">
        <v>145</v>
      </c>
    </row>
    <row r="309" s="12" customFormat="1">
      <c r="A309" s="12"/>
      <c r="B309" s="224"/>
      <c r="C309" s="225"/>
      <c r="D309" s="226" t="s">
        <v>154</v>
      </c>
      <c r="E309" s="227" t="s">
        <v>1</v>
      </c>
      <c r="F309" s="228" t="s">
        <v>1040</v>
      </c>
      <c r="G309" s="225"/>
      <c r="H309" s="229">
        <v>39.329999999999998</v>
      </c>
      <c r="I309" s="230"/>
      <c r="J309" s="225"/>
      <c r="K309" s="225"/>
      <c r="L309" s="231"/>
      <c r="M309" s="232"/>
      <c r="N309" s="233"/>
      <c r="O309" s="233"/>
      <c r="P309" s="233"/>
      <c r="Q309" s="233"/>
      <c r="R309" s="233"/>
      <c r="S309" s="233"/>
      <c r="T309" s="234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T309" s="235" t="s">
        <v>154</v>
      </c>
      <c r="AU309" s="235" t="s">
        <v>84</v>
      </c>
      <c r="AV309" s="12" t="s">
        <v>86</v>
      </c>
      <c r="AW309" s="12" t="s">
        <v>33</v>
      </c>
      <c r="AX309" s="12" t="s">
        <v>76</v>
      </c>
      <c r="AY309" s="235" t="s">
        <v>145</v>
      </c>
    </row>
    <row r="310" s="13" customFormat="1">
      <c r="A310" s="13"/>
      <c r="B310" s="236"/>
      <c r="C310" s="237"/>
      <c r="D310" s="226" t="s">
        <v>154</v>
      </c>
      <c r="E310" s="238" t="s">
        <v>1</v>
      </c>
      <c r="F310" s="239" t="s">
        <v>156</v>
      </c>
      <c r="G310" s="237"/>
      <c r="H310" s="240">
        <v>123.62000000000001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6" t="s">
        <v>154</v>
      </c>
      <c r="AU310" s="246" t="s">
        <v>84</v>
      </c>
      <c r="AV310" s="13" t="s">
        <v>150</v>
      </c>
      <c r="AW310" s="13" t="s">
        <v>33</v>
      </c>
      <c r="AX310" s="13" t="s">
        <v>84</v>
      </c>
      <c r="AY310" s="246" t="s">
        <v>145</v>
      </c>
    </row>
    <row r="311" s="2" customFormat="1" ht="24.15" customHeight="1">
      <c r="A311" s="37"/>
      <c r="B311" s="38"/>
      <c r="C311" s="210" t="s">
        <v>279</v>
      </c>
      <c r="D311" s="210" t="s">
        <v>146</v>
      </c>
      <c r="E311" s="211" t="s">
        <v>1018</v>
      </c>
      <c r="F311" s="212" t="s">
        <v>1019</v>
      </c>
      <c r="G311" s="213" t="s">
        <v>167</v>
      </c>
      <c r="H311" s="214">
        <v>123.62000000000001</v>
      </c>
      <c r="I311" s="215"/>
      <c r="J311" s="216">
        <f>ROUND(I311*H311,2)</f>
        <v>0</v>
      </c>
      <c r="K311" s="217"/>
      <c r="L311" s="43"/>
      <c r="M311" s="218" t="s">
        <v>1</v>
      </c>
      <c r="N311" s="219" t="s">
        <v>41</v>
      </c>
      <c r="O311" s="90"/>
      <c r="P311" s="220">
        <f>O311*H311</f>
        <v>0</v>
      </c>
      <c r="Q311" s="220">
        <v>0.00020000000000000001</v>
      </c>
      <c r="R311" s="220">
        <f>Q311*H311</f>
        <v>0.024724000000000003</v>
      </c>
      <c r="S311" s="220">
        <v>0</v>
      </c>
      <c r="T311" s="22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2" t="s">
        <v>183</v>
      </c>
      <c r="AT311" s="222" t="s">
        <v>146</v>
      </c>
      <c r="AU311" s="222" t="s">
        <v>84</v>
      </c>
      <c r="AY311" s="16" t="s">
        <v>145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16" t="s">
        <v>84</v>
      </c>
      <c r="BK311" s="223">
        <f>ROUND(I311*H311,2)</f>
        <v>0</v>
      </c>
      <c r="BL311" s="16" t="s">
        <v>183</v>
      </c>
      <c r="BM311" s="222" t="s">
        <v>404</v>
      </c>
    </row>
    <row r="312" s="14" customFormat="1">
      <c r="A312" s="14"/>
      <c r="B312" s="258"/>
      <c r="C312" s="259"/>
      <c r="D312" s="226" t="s">
        <v>154</v>
      </c>
      <c r="E312" s="260" t="s">
        <v>1</v>
      </c>
      <c r="F312" s="261" t="s">
        <v>1131</v>
      </c>
      <c r="G312" s="259"/>
      <c r="H312" s="260" t="s">
        <v>1</v>
      </c>
      <c r="I312" s="262"/>
      <c r="J312" s="259"/>
      <c r="K312" s="259"/>
      <c r="L312" s="263"/>
      <c r="M312" s="264"/>
      <c r="N312" s="265"/>
      <c r="O312" s="265"/>
      <c r="P312" s="265"/>
      <c r="Q312" s="265"/>
      <c r="R312" s="265"/>
      <c r="S312" s="265"/>
      <c r="T312" s="26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7" t="s">
        <v>154</v>
      </c>
      <c r="AU312" s="267" t="s">
        <v>84</v>
      </c>
      <c r="AV312" s="14" t="s">
        <v>84</v>
      </c>
      <c r="AW312" s="14" t="s">
        <v>33</v>
      </c>
      <c r="AX312" s="14" t="s">
        <v>76</v>
      </c>
      <c r="AY312" s="267" t="s">
        <v>145</v>
      </c>
    </row>
    <row r="313" s="12" customFormat="1">
      <c r="A313" s="12"/>
      <c r="B313" s="224"/>
      <c r="C313" s="225"/>
      <c r="D313" s="226" t="s">
        <v>154</v>
      </c>
      <c r="E313" s="227" t="s">
        <v>1</v>
      </c>
      <c r="F313" s="228" t="s">
        <v>1033</v>
      </c>
      <c r="G313" s="225"/>
      <c r="H313" s="229">
        <v>90.719999999999999</v>
      </c>
      <c r="I313" s="230"/>
      <c r="J313" s="225"/>
      <c r="K313" s="225"/>
      <c r="L313" s="231"/>
      <c r="M313" s="232"/>
      <c r="N313" s="233"/>
      <c r="O313" s="233"/>
      <c r="P313" s="233"/>
      <c r="Q313" s="233"/>
      <c r="R313" s="233"/>
      <c r="S313" s="233"/>
      <c r="T313" s="234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T313" s="235" t="s">
        <v>154</v>
      </c>
      <c r="AU313" s="235" t="s">
        <v>84</v>
      </c>
      <c r="AV313" s="12" t="s">
        <v>86</v>
      </c>
      <c r="AW313" s="12" t="s">
        <v>33</v>
      </c>
      <c r="AX313" s="12" t="s">
        <v>76</v>
      </c>
      <c r="AY313" s="235" t="s">
        <v>145</v>
      </c>
    </row>
    <row r="314" s="14" customFormat="1">
      <c r="A314" s="14"/>
      <c r="B314" s="258"/>
      <c r="C314" s="259"/>
      <c r="D314" s="226" t="s">
        <v>154</v>
      </c>
      <c r="E314" s="260" t="s">
        <v>1</v>
      </c>
      <c r="F314" s="261" t="s">
        <v>1034</v>
      </c>
      <c r="G314" s="259"/>
      <c r="H314" s="260" t="s">
        <v>1</v>
      </c>
      <c r="I314" s="262"/>
      <c r="J314" s="259"/>
      <c r="K314" s="259"/>
      <c r="L314" s="263"/>
      <c r="M314" s="264"/>
      <c r="N314" s="265"/>
      <c r="O314" s="265"/>
      <c r="P314" s="265"/>
      <c r="Q314" s="265"/>
      <c r="R314" s="265"/>
      <c r="S314" s="265"/>
      <c r="T314" s="26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7" t="s">
        <v>154</v>
      </c>
      <c r="AU314" s="267" t="s">
        <v>84</v>
      </c>
      <c r="AV314" s="14" t="s">
        <v>84</v>
      </c>
      <c r="AW314" s="14" t="s">
        <v>33</v>
      </c>
      <c r="AX314" s="14" t="s">
        <v>76</v>
      </c>
      <c r="AY314" s="267" t="s">
        <v>145</v>
      </c>
    </row>
    <row r="315" s="12" customFormat="1">
      <c r="A315" s="12"/>
      <c r="B315" s="224"/>
      <c r="C315" s="225"/>
      <c r="D315" s="226" t="s">
        <v>154</v>
      </c>
      <c r="E315" s="227" t="s">
        <v>1</v>
      </c>
      <c r="F315" s="228" t="s">
        <v>1035</v>
      </c>
      <c r="G315" s="225"/>
      <c r="H315" s="229">
        <v>-11.67</v>
      </c>
      <c r="I315" s="230"/>
      <c r="J315" s="225"/>
      <c r="K315" s="225"/>
      <c r="L315" s="231"/>
      <c r="M315" s="232"/>
      <c r="N315" s="233"/>
      <c r="O315" s="233"/>
      <c r="P315" s="233"/>
      <c r="Q315" s="233"/>
      <c r="R315" s="233"/>
      <c r="S315" s="233"/>
      <c r="T315" s="234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T315" s="235" t="s">
        <v>154</v>
      </c>
      <c r="AU315" s="235" t="s">
        <v>84</v>
      </c>
      <c r="AV315" s="12" t="s">
        <v>86</v>
      </c>
      <c r="AW315" s="12" t="s">
        <v>33</v>
      </c>
      <c r="AX315" s="12" t="s">
        <v>76</v>
      </c>
      <c r="AY315" s="235" t="s">
        <v>145</v>
      </c>
    </row>
    <row r="316" s="14" customFormat="1">
      <c r="A316" s="14"/>
      <c r="B316" s="258"/>
      <c r="C316" s="259"/>
      <c r="D316" s="226" t="s">
        <v>154</v>
      </c>
      <c r="E316" s="260" t="s">
        <v>1</v>
      </c>
      <c r="F316" s="261" t="s">
        <v>1036</v>
      </c>
      <c r="G316" s="259"/>
      <c r="H316" s="260" t="s">
        <v>1</v>
      </c>
      <c r="I316" s="262"/>
      <c r="J316" s="259"/>
      <c r="K316" s="259"/>
      <c r="L316" s="263"/>
      <c r="M316" s="264"/>
      <c r="N316" s="265"/>
      <c r="O316" s="265"/>
      <c r="P316" s="265"/>
      <c r="Q316" s="265"/>
      <c r="R316" s="265"/>
      <c r="S316" s="265"/>
      <c r="T316" s="26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7" t="s">
        <v>154</v>
      </c>
      <c r="AU316" s="267" t="s">
        <v>84</v>
      </c>
      <c r="AV316" s="14" t="s">
        <v>84</v>
      </c>
      <c r="AW316" s="14" t="s">
        <v>33</v>
      </c>
      <c r="AX316" s="14" t="s">
        <v>76</v>
      </c>
      <c r="AY316" s="267" t="s">
        <v>145</v>
      </c>
    </row>
    <row r="317" s="12" customFormat="1">
      <c r="A317" s="12"/>
      <c r="B317" s="224"/>
      <c r="C317" s="225"/>
      <c r="D317" s="226" t="s">
        <v>154</v>
      </c>
      <c r="E317" s="227" t="s">
        <v>1</v>
      </c>
      <c r="F317" s="228" t="s">
        <v>1037</v>
      </c>
      <c r="G317" s="225"/>
      <c r="H317" s="229">
        <v>5.2400000000000002</v>
      </c>
      <c r="I317" s="230"/>
      <c r="J317" s="225"/>
      <c r="K317" s="225"/>
      <c r="L317" s="231"/>
      <c r="M317" s="232"/>
      <c r="N317" s="233"/>
      <c r="O317" s="233"/>
      <c r="P317" s="233"/>
      <c r="Q317" s="233"/>
      <c r="R317" s="233"/>
      <c r="S317" s="233"/>
      <c r="T317" s="234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T317" s="235" t="s">
        <v>154</v>
      </c>
      <c r="AU317" s="235" t="s">
        <v>84</v>
      </c>
      <c r="AV317" s="12" t="s">
        <v>86</v>
      </c>
      <c r="AW317" s="12" t="s">
        <v>33</v>
      </c>
      <c r="AX317" s="12" t="s">
        <v>76</v>
      </c>
      <c r="AY317" s="235" t="s">
        <v>145</v>
      </c>
    </row>
    <row r="318" s="14" customFormat="1">
      <c r="A318" s="14"/>
      <c r="B318" s="258"/>
      <c r="C318" s="259"/>
      <c r="D318" s="226" t="s">
        <v>154</v>
      </c>
      <c r="E318" s="260" t="s">
        <v>1</v>
      </c>
      <c r="F318" s="261" t="s">
        <v>1132</v>
      </c>
      <c r="G318" s="259"/>
      <c r="H318" s="260" t="s">
        <v>1</v>
      </c>
      <c r="I318" s="262"/>
      <c r="J318" s="259"/>
      <c r="K318" s="259"/>
      <c r="L318" s="263"/>
      <c r="M318" s="264"/>
      <c r="N318" s="265"/>
      <c r="O318" s="265"/>
      <c r="P318" s="265"/>
      <c r="Q318" s="265"/>
      <c r="R318" s="265"/>
      <c r="S318" s="265"/>
      <c r="T318" s="26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7" t="s">
        <v>154</v>
      </c>
      <c r="AU318" s="267" t="s">
        <v>84</v>
      </c>
      <c r="AV318" s="14" t="s">
        <v>84</v>
      </c>
      <c r="AW318" s="14" t="s">
        <v>33</v>
      </c>
      <c r="AX318" s="14" t="s">
        <v>76</v>
      </c>
      <c r="AY318" s="267" t="s">
        <v>145</v>
      </c>
    </row>
    <row r="319" s="12" customFormat="1">
      <c r="A319" s="12"/>
      <c r="B319" s="224"/>
      <c r="C319" s="225"/>
      <c r="D319" s="226" t="s">
        <v>154</v>
      </c>
      <c r="E319" s="227" t="s">
        <v>1</v>
      </c>
      <c r="F319" s="228" t="s">
        <v>1040</v>
      </c>
      <c r="G319" s="225"/>
      <c r="H319" s="229">
        <v>39.329999999999998</v>
      </c>
      <c r="I319" s="230"/>
      <c r="J319" s="225"/>
      <c r="K319" s="225"/>
      <c r="L319" s="231"/>
      <c r="M319" s="232"/>
      <c r="N319" s="233"/>
      <c r="O319" s="233"/>
      <c r="P319" s="233"/>
      <c r="Q319" s="233"/>
      <c r="R319" s="233"/>
      <c r="S319" s="233"/>
      <c r="T319" s="234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T319" s="235" t="s">
        <v>154</v>
      </c>
      <c r="AU319" s="235" t="s">
        <v>84</v>
      </c>
      <c r="AV319" s="12" t="s">
        <v>86</v>
      </c>
      <c r="AW319" s="12" t="s">
        <v>33</v>
      </c>
      <c r="AX319" s="12" t="s">
        <v>76</v>
      </c>
      <c r="AY319" s="235" t="s">
        <v>145</v>
      </c>
    </row>
    <row r="320" s="13" customFormat="1">
      <c r="A320" s="13"/>
      <c r="B320" s="236"/>
      <c r="C320" s="237"/>
      <c r="D320" s="226" t="s">
        <v>154</v>
      </c>
      <c r="E320" s="238" t="s">
        <v>1</v>
      </c>
      <c r="F320" s="239" t="s">
        <v>156</v>
      </c>
      <c r="G320" s="237"/>
      <c r="H320" s="240">
        <v>123.62000000000001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6" t="s">
        <v>154</v>
      </c>
      <c r="AU320" s="246" t="s">
        <v>84</v>
      </c>
      <c r="AV320" s="13" t="s">
        <v>150</v>
      </c>
      <c r="AW320" s="13" t="s">
        <v>33</v>
      </c>
      <c r="AX320" s="13" t="s">
        <v>84</v>
      </c>
      <c r="AY320" s="246" t="s">
        <v>145</v>
      </c>
    </row>
    <row r="321" s="2" customFormat="1" ht="33" customHeight="1">
      <c r="A321" s="37"/>
      <c r="B321" s="38"/>
      <c r="C321" s="210" t="s">
        <v>408</v>
      </c>
      <c r="D321" s="210" t="s">
        <v>146</v>
      </c>
      <c r="E321" s="211" t="s">
        <v>1022</v>
      </c>
      <c r="F321" s="212" t="s">
        <v>1023</v>
      </c>
      <c r="G321" s="213" t="s">
        <v>167</v>
      </c>
      <c r="H321" s="214">
        <v>123.62000000000001</v>
      </c>
      <c r="I321" s="215"/>
      <c r="J321" s="216">
        <f>ROUND(I321*H321,2)</f>
        <v>0</v>
      </c>
      <c r="K321" s="217"/>
      <c r="L321" s="43"/>
      <c r="M321" s="218" t="s">
        <v>1</v>
      </c>
      <c r="N321" s="219" t="s">
        <v>41</v>
      </c>
      <c r="O321" s="90"/>
      <c r="P321" s="220">
        <f>O321*H321</f>
        <v>0</v>
      </c>
      <c r="Q321" s="220">
        <v>0.00029999999999999997</v>
      </c>
      <c r="R321" s="220">
        <f>Q321*H321</f>
        <v>0.037086000000000001</v>
      </c>
      <c r="S321" s="220">
        <v>0</v>
      </c>
      <c r="T321" s="221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2" t="s">
        <v>183</v>
      </c>
      <c r="AT321" s="222" t="s">
        <v>146</v>
      </c>
      <c r="AU321" s="222" t="s">
        <v>84</v>
      </c>
      <c r="AY321" s="16" t="s">
        <v>145</v>
      </c>
      <c r="BE321" s="223">
        <f>IF(N321="základní",J321,0)</f>
        <v>0</v>
      </c>
      <c r="BF321" s="223">
        <f>IF(N321="snížená",J321,0)</f>
        <v>0</v>
      </c>
      <c r="BG321" s="223">
        <f>IF(N321="zákl. přenesená",J321,0)</f>
        <v>0</v>
      </c>
      <c r="BH321" s="223">
        <f>IF(N321="sníž. přenesená",J321,0)</f>
        <v>0</v>
      </c>
      <c r="BI321" s="223">
        <f>IF(N321="nulová",J321,0)</f>
        <v>0</v>
      </c>
      <c r="BJ321" s="16" t="s">
        <v>84</v>
      </c>
      <c r="BK321" s="223">
        <f>ROUND(I321*H321,2)</f>
        <v>0</v>
      </c>
      <c r="BL321" s="16" t="s">
        <v>183</v>
      </c>
      <c r="BM321" s="222" t="s">
        <v>407</v>
      </c>
    </row>
    <row r="322" s="14" customFormat="1">
      <c r="A322" s="14"/>
      <c r="B322" s="258"/>
      <c r="C322" s="259"/>
      <c r="D322" s="226" t="s">
        <v>154</v>
      </c>
      <c r="E322" s="260" t="s">
        <v>1</v>
      </c>
      <c r="F322" s="261" t="s">
        <v>1131</v>
      </c>
      <c r="G322" s="259"/>
      <c r="H322" s="260" t="s">
        <v>1</v>
      </c>
      <c r="I322" s="262"/>
      <c r="J322" s="259"/>
      <c r="K322" s="259"/>
      <c r="L322" s="263"/>
      <c r="M322" s="264"/>
      <c r="N322" s="265"/>
      <c r="O322" s="265"/>
      <c r="P322" s="265"/>
      <c r="Q322" s="265"/>
      <c r="R322" s="265"/>
      <c r="S322" s="265"/>
      <c r="T322" s="26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7" t="s">
        <v>154</v>
      </c>
      <c r="AU322" s="267" t="s">
        <v>84</v>
      </c>
      <c r="AV322" s="14" t="s">
        <v>84</v>
      </c>
      <c r="AW322" s="14" t="s">
        <v>33</v>
      </c>
      <c r="AX322" s="14" t="s">
        <v>76</v>
      </c>
      <c r="AY322" s="267" t="s">
        <v>145</v>
      </c>
    </row>
    <row r="323" s="12" customFormat="1">
      <c r="A323" s="12"/>
      <c r="B323" s="224"/>
      <c r="C323" s="225"/>
      <c r="D323" s="226" t="s">
        <v>154</v>
      </c>
      <c r="E323" s="227" t="s">
        <v>1</v>
      </c>
      <c r="F323" s="228" t="s">
        <v>1033</v>
      </c>
      <c r="G323" s="225"/>
      <c r="H323" s="229">
        <v>90.719999999999999</v>
      </c>
      <c r="I323" s="230"/>
      <c r="J323" s="225"/>
      <c r="K323" s="225"/>
      <c r="L323" s="231"/>
      <c r="M323" s="232"/>
      <c r="N323" s="233"/>
      <c r="O323" s="233"/>
      <c r="P323" s="233"/>
      <c r="Q323" s="233"/>
      <c r="R323" s="233"/>
      <c r="S323" s="233"/>
      <c r="T323" s="234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T323" s="235" t="s">
        <v>154</v>
      </c>
      <c r="AU323" s="235" t="s">
        <v>84</v>
      </c>
      <c r="AV323" s="12" t="s">
        <v>86</v>
      </c>
      <c r="AW323" s="12" t="s">
        <v>33</v>
      </c>
      <c r="AX323" s="12" t="s">
        <v>76</v>
      </c>
      <c r="AY323" s="235" t="s">
        <v>145</v>
      </c>
    </row>
    <row r="324" s="14" customFormat="1">
      <c r="A324" s="14"/>
      <c r="B324" s="258"/>
      <c r="C324" s="259"/>
      <c r="D324" s="226" t="s">
        <v>154</v>
      </c>
      <c r="E324" s="260" t="s">
        <v>1</v>
      </c>
      <c r="F324" s="261" t="s">
        <v>1034</v>
      </c>
      <c r="G324" s="259"/>
      <c r="H324" s="260" t="s">
        <v>1</v>
      </c>
      <c r="I324" s="262"/>
      <c r="J324" s="259"/>
      <c r="K324" s="259"/>
      <c r="L324" s="263"/>
      <c r="M324" s="264"/>
      <c r="N324" s="265"/>
      <c r="O324" s="265"/>
      <c r="P324" s="265"/>
      <c r="Q324" s="265"/>
      <c r="R324" s="265"/>
      <c r="S324" s="265"/>
      <c r="T324" s="26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7" t="s">
        <v>154</v>
      </c>
      <c r="AU324" s="267" t="s">
        <v>84</v>
      </c>
      <c r="AV324" s="14" t="s">
        <v>84</v>
      </c>
      <c r="AW324" s="14" t="s">
        <v>33</v>
      </c>
      <c r="AX324" s="14" t="s">
        <v>76</v>
      </c>
      <c r="AY324" s="267" t="s">
        <v>145</v>
      </c>
    </row>
    <row r="325" s="12" customFormat="1">
      <c r="A325" s="12"/>
      <c r="B325" s="224"/>
      <c r="C325" s="225"/>
      <c r="D325" s="226" t="s">
        <v>154</v>
      </c>
      <c r="E325" s="227" t="s">
        <v>1</v>
      </c>
      <c r="F325" s="228" t="s">
        <v>1035</v>
      </c>
      <c r="G325" s="225"/>
      <c r="H325" s="229">
        <v>-11.67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T325" s="235" t="s">
        <v>154</v>
      </c>
      <c r="AU325" s="235" t="s">
        <v>84</v>
      </c>
      <c r="AV325" s="12" t="s">
        <v>86</v>
      </c>
      <c r="AW325" s="12" t="s">
        <v>33</v>
      </c>
      <c r="AX325" s="12" t="s">
        <v>76</v>
      </c>
      <c r="AY325" s="235" t="s">
        <v>145</v>
      </c>
    </row>
    <row r="326" s="14" customFormat="1">
      <c r="A326" s="14"/>
      <c r="B326" s="258"/>
      <c r="C326" s="259"/>
      <c r="D326" s="226" t="s">
        <v>154</v>
      </c>
      <c r="E326" s="260" t="s">
        <v>1</v>
      </c>
      <c r="F326" s="261" t="s">
        <v>1036</v>
      </c>
      <c r="G326" s="259"/>
      <c r="H326" s="260" t="s">
        <v>1</v>
      </c>
      <c r="I326" s="262"/>
      <c r="J326" s="259"/>
      <c r="K326" s="259"/>
      <c r="L326" s="263"/>
      <c r="M326" s="264"/>
      <c r="N326" s="265"/>
      <c r="O326" s="265"/>
      <c r="P326" s="265"/>
      <c r="Q326" s="265"/>
      <c r="R326" s="265"/>
      <c r="S326" s="265"/>
      <c r="T326" s="26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7" t="s">
        <v>154</v>
      </c>
      <c r="AU326" s="267" t="s">
        <v>84</v>
      </c>
      <c r="AV326" s="14" t="s">
        <v>84</v>
      </c>
      <c r="AW326" s="14" t="s">
        <v>33</v>
      </c>
      <c r="AX326" s="14" t="s">
        <v>76</v>
      </c>
      <c r="AY326" s="267" t="s">
        <v>145</v>
      </c>
    </row>
    <row r="327" s="12" customFormat="1">
      <c r="A327" s="12"/>
      <c r="B327" s="224"/>
      <c r="C327" s="225"/>
      <c r="D327" s="226" t="s">
        <v>154</v>
      </c>
      <c r="E327" s="227" t="s">
        <v>1</v>
      </c>
      <c r="F327" s="228" t="s">
        <v>1037</v>
      </c>
      <c r="G327" s="225"/>
      <c r="H327" s="229">
        <v>5.2400000000000002</v>
      </c>
      <c r="I327" s="230"/>
      <c r="J327" s="225"/>
      <c r="K327" s="225"/>
      <c r="L327" s="231"/>
      <c r="M327" s="232"/>
      <c r="N327" s="233"/>
      <c r="O327" s="233"/>
      <c r="P327" s="233"/>
      <c r="Q327" s="233"/>
      <c r="R327" s="233"/>
      <c r="S327" s="233"/>
      <c r="T327" s="234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T327" s="235" t="s">
        <v>154</v>
      </c>
      <c r="AU327" s="235" t="s">
        <v>84</v>
      </c>
      <c r="AV327" s="12" t="s">
        <v>86</v>
      </c>
      <c r="AW327" s="12" t="s">
        <v>33</v>
      </c>
      <c r="AX327" s="12" t="s">
        <v>76</v>
      </c>
      <c r="AY327" s="235" t="s">
        <v>145</v>
      </c>
    </row>
    <row r="328" s="14" customFormat="1">
      <c r="A328" s="14"/>
      <c r="B328" s="258"/>
      <c r="C328" s="259"/>
      <c r="D328" s="226" t="s">
        <v>154</v>
      </c>
      <c r="E328" s="260" t="s">
        <v>1</v>
      </c>
      <c r="F328" s="261" t="s">
        <v>1132</v>
      </c>
      <c r="G328" s="259"/>
      <c r="H328" s="260" t="s">
        <v>1</v>
      </c>
      <c r="I328" s="262"/>
      <c r="J328" s="259"/>
      <c r="K328" s="259"/>
      <c r="L328" s="263"/>
      <c r="M328" s="264"/>
      <c r="N328" s="265"/>
      <c r="O328" s="265"/>
      <c r="P328" s="265"/>
      <c r="Q328" s="265"/>
      <c r="R328" s="265"/>
      <c r="S328" s="265"/>
      <c r="T328" s="26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7" t="s">
        <v>154</v>
      </c>
      <c r="AU328" s="267" t="s">
        <v>84</v>
      </c>
      <c r="AV328" s="14" t="s">
        <v>84</v>
      </c>
      <c r="AW328" s="14" t="s">
        <v>33</v>
      </c>
      <c r="AX328" s="14" t="s">
        <v>76</v>
      </c>
      <c r="AY328" s="267" t="s">
        <v>145</v>
      </c>
    </row>
    <row r="329" s="12" customFormat="1">
      <c r="A329" s="12"/>
      <c r="B329" s="224"/>
      <c r="C329" s="225"/>
      <c r="D329" s="226" t="s">
        <v>154</v>
      </c>
      <c r="E329" s="227" t="s">
        <v>1</v>
      </c>
      <c r="F329" s="228" t="s">
        <v>1040</v>
      </c>
      <c r="G329" s="225"/>
      <c r="H329" s="229">
        <v>39.329999999999998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T329" s="235" t="s">
        <v>154</v>
      </c>
      <c r="AU329" s="235" t="s">
        <v>84</v>
      </c>
      <c r="AV329" s="12" t="s">
        <v>86</v>
      </c>
      <c r="AW329" s="12" t="s">
        <v>33</v>
      </c>
      <c r="AX329" s="12" t="s">
        <v>76</v>
      </c>
      <c r="AY329" s="235" t="s">
        <v>145</v>
      </c>
    </row>
    <row r="330" s="13" customFormat="1">
      <c r="A330" s="13"/>
      <c r="B330" s="236"/>
      <c r="C330" s="237"/>
      <c r="D330" s="226" t="s">
        <v>154</v>
      </c>
      <c r="E330" s="238" t="s">
        <v>1</v>
      </c>
      <c r="F330" s="239" t="s">
        <v>156</v>
      </c>
      <c r="G330" s="237"/>
      <c r="H330" s="240">
        <v>123.62000000000001</v>
      </c>
      <c r="I330" s="241"/>
      <c r="J330" s="237"/>
      <c r="K330" s="237"/>
      <c r="L330" s="242"/>
      <c r="M330" s="269"/>
      <c r="N330" s="270"/>
      <c r="O330" s="270"/>
      <c r="P330" s="270"/>
      <c r="Q330" s="270"/>
      <c r="R330" s="270"/>
      <c r="S330" s="270"/>
      <c r="T330" s="27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6" t="s">
        <v>154</v>
      </c>
      <c r="AU330" s="246" t="s">
        <v>84</v>
      </c>
      <c r="AV330" s="13" t="s">
        <v>150</v>
      </c>
      <c r="AW330" s="13" t="s">
        <v>33</v>
      </c>
      <c r="AX330" s="13" t="s">
        <v>84</v>
      </c>
      <c r="AY330" s="246" t="s">
        <v>145</v>
      </c>
    </row>
    <row r="331" s="2" customFormat="1" ht="6.96" customHeight="1">
      <c r="A331" s="37"/>
      <c r="B331" s="65"/>
      <c r="C331" s="66"/>
      <c r="D331" s="66"/>
      <c r="E331" s="66"/>
      <c r="F331" s="66"/>
      <c r="G331" s="66"/>
      <c r="H331" s="66"/>
      <c r="I331" s="66"/>
      <c r="J331" s="66"/>
      <c r="K331" s="66"/>
      <c r="L331" s="43"/>
      <c r="M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</row>
  </sheetData>
  <sheetProtection sheet="1" autoFilter="0" formatColumns="0" formatRows="0" objects="1" scenarios="1" spinCount="100000" saltValue="W7srXL6vo6PdQeKK5140DO+Fd0SYcD+Uu170bDKdHDrWNoLIRpKYQMmt7uJN7etFvOwHRnDixsZjU919VJkkaA==" hashValue="Hdag1LqyydYk0HGl2/4YIms90bxtU3sy7npZgd0g7UfzITr+rASEs5z/HGZNf666Qqs2dSvtDy7ViyLqbS/YZg==" algorithmName="SHA-512" password="DCC9"/>
  <autoFilter ref="C124:K33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ÚPRAVA 5.6.2025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1" t="s">
        <v>1133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ROUND(J130,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ROUND((SUM(BE130:BE400)),  2)</f>
        <v>0</v>
      </c>
      <c r="G33" s="37"/>
      <c r="H33" s="37"/>
      <c r="I33" s="154">
        <v>0.20999999999999999</v>
      </c>
      <c r="J33" s="153">
        <f>ROUND(((SUM(BE130:BE400))*I33),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ROUND((SUM(BF130:BF400)),  2)</f>
        <v>0</v>
      </c>
      <c r="G34" s="37"/>
      <c r="H34" s="37"/>
      <c r="I34" s="154">
        <v>0.12</v>
      </c>
      <c r="J34" s="153">
        <f>ROUND(((SUM(BF130:BF400))*I34),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ROUND((SUM(BG130:BG400)),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ROUND((SUM(BH130:BH400)),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ROUND((SUM(BI130:BI400)),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ÚPRAVA 5.6.2025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75" t="str">
        <f>E9</f>
        <v>SO_03 - Provedení sborovny vč. zázemí m.č. 126,127,130,131,132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5. 6. 2025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J130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J131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114</v>
      </c>
      <c r="E98" s="181"/>
      <c r="F98" s="181"/>
      <c r="G98" s="181"/>
      <c r="H98" s="181"/>
      <c r="I98" s="181"/>
      <c r="J98" s="182">
        <f>J135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115</v>
      </c>
      <c r="E99" s="181"/>
      <c r="F99" s="181"/>
      <c r="G99" s="181"/>
      <c r="H99" s="181"/>
      <c r="I99" s="181"/>
      <c r="J99" s="182">
        <f>J178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116</v>
      </c>
      <c r="E100" s="181"/>
      <c r="F100" s="181"/>
      <c r="G100" s="181"/>
      <c r="H100" s="181"/>
      <c r="I100" s="181"/>
      <c r="J100" s="182">
        <f>J222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117</v>
      </c>
      <c r="E101" s="181"/>
      <c r="F101" s="181"/>
      <c r="G101" s="181"/>
      <c r="H101" s="181"/>
      <c r="I101" s="181"/>
      <c r="J101" s="182">
        <f>J231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119</v>
      </c>
      <c r="E102" s="181"/>
      <c r="F102" s="181"/>
      <c r="G102" s="181"/>
      <c r="H102" s="181"/>
      <c r="I102" s="181"/>
      <c r="J102" s="182">
        <f>J242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120</v>
      </c>
      <c r="E103" s="181"/>
      <c r="F103" s="181"/>
      <c r="G103" s="181"/>
      <c r="H103" s="181"/>
      <c r="I103" s="181"/>
      <c r="J103" s="182">
        <f>J251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8"/>
      <c r="C104" s="179"/>
      <c r="D104" s="180" t="s">
        <v>1134</v>
      </c>
      <c r="E104" s="181"/>
      <c r="F104" s="181"/>
      <c r="G104" s="181"/>
      <c r="H104" s="181"/>
      <c r="I104" s="181"/>
      <c r="J104" s="182">
        <f>J256</f>
        <v>0</v>
      </c>
      <c r="K104" s="179"/>
      <c r="L104" s="18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8"/>
      <c r="C105" s="179"/>
      <c r="D105" s="180" t="s">
        <v>123</v>
      </c>
      <c r="E105" s="181"/>
      <c r="F105" s="181"/>
      <c r="G105" s="181"/>
      <c r="H105" s="181"/>
      <c r="I105" s="181"/>
      <c r="J105" s="182">
        <f>J264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8"/>
      <c r="C106" s="179"/>
      <c r="D106" s="180" t="s">
        <v>124</v>
      </c>
      <c r="E106" s="181"/>
      <c r="F106" s="181"/>
      <c r="G106" s="181"/>
      <c r="H106" s="181"/>
      <c r="I106" s="181"/>
      <c r="J106" s="182">
        <f>J276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8"/>
      <c r="C107" s="179"/>
      <c r="D107" s="180" t="s">
        <v>126</v>
      </c>
      <c r="E107" s="181"/>
      <c r="F107" s="181"/>
      <c r="G107" s="181"/>
      <c r="H107" s="181"/>
      <c r="I107" s="181"/>
      <c r="J107" s="182">
        <f>J305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8"/>
      <c r="C108" s="179"/>
      <c r="D108" s="180" t="s">
        <v>127</v>
      </c>
      <c r="E108" s="181"/>
      <c r="F108" s="181"/>
      <c r="G108" s="181"/>
      <c r="H108" s="181"/>
      <c r="I108" s="181"/>
      <c r="J108" s="182">
        <f>J323</f>
        <v>0</v>
      </c>
      <c r="K108" s="179"/>
      <c r="L108" s="18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8"/>
      <c r="C109" s="179"/>
      <c r="D109" s="180" t="s">
        <v>128</v>
      </c>
      <c r="E109" s="181"/>
      <c r="F109" s="181"/>
      <c r="G109" s="181"/>
      <c r="H109" s="181"/>
      <c r="I109" s="181"/>
      <c r="J109" s="182">
        <f>J341</f>
        <v>0</v>
      </c>
      <c r="K109" s="179"/>
      <c r="L109" s="18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8"/>
      <c r="C110" s="179"/>
      <c r="D110" s="180" t="s">
        <v>129</v>
      </c>
      <c r="E110" s="181"/>
      <c r="F110" s="181"/>
      <c r="G110" s="181"/>
      <c r="H110" s="181"/>
      <c r="I110" s="181"/>
      <c r="J110" s="182">
        <f>J368</f>
        <v>0</v>
      </c>
      <c r="K110" s="179"/>
      <c r="L110" s="18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130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173" t="str">
        <f>E7</f>
        <v>Podpora profesního rozvoje SPŠS Mělník - ÚPRAVA 5.6.2025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106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30" customHeight="1">
      <c r="A122" s="37"/>
      <c r="B122" s="38"/>
      <c r="C122" s="39"/>
      <c r="D122" s="39"/>
      <c r="E122" s="75" t="str">
        <f>E9</f>
        <v>SO_03 - Provedení sborovny vč. zázemí m.č. 126,127,130,131,132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F12</f>
        <v xml:space="preserve"> </v>
      </c>
      <c r="G124" s="39"/>
      <c r="H124" s="39"/>
      <c r="I124" s="31" t="s">
        <v>22</v>
      </c>
      <c r="J124" s="78" t="str">
        <f>IF(J12="","",J12)</f>
        <v>5. 6. 2025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25.65" customHeight="1">
      <c r="A126" s="37"/>
      <c r="B126" s="38"/>
      <c r="C126" s="31" t="s">
        <v>24</v>
      </c>
      <c r="D126" s="39"/>
      <c r="E126" s="39"/>
      <c r="F126" s="26" t="str">
        <f>E15</f>
        <v>SPŠS Mělník, Českobratrská 386, Mělník</v>
      </c>
      <c r="G126" s="39"/>
      <c r="H126" s="39"/>
      <c r="I126" s="31" t="s">
        <v>30</v>
      </c>
      <c r="J126" s="35" t="str">
        <f>E21</f>
        <v>Ing. David Horáček, ČKAIT 0006218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28</v>
      </c>
      <c r="D127" s="39"/>
      <c r="E127" s="39"/>
      <c r="F127" s="26" t="str">
        <f>IF(E18="","",E18)</f>
        <v>Vyplň údaj</v>
      </c>
      <c r="G127" s="39"/>
      <c r="H127" s="39"/>
      <c r="I127" s="31" t="s">
        <v>32</v>
      </c>
      <c r="J127" s="35" t="str">
        <f>E24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0" customFormat="1" ht="29.28" customHeight="1">
      <c r="A129" s="184"/>
      <c r="B129" s="185"/>
      <c r="C129" s="186" t="s">
        <v>131</v>
      </c>
      <c r="D129" s="187" t="s">
        <v>61</v>
      </c>
      <c r="E129" s="187" t="s">
        <v>57</v>
      </c>
      <c r="F129" s="187" t="s">
        <v>58</v>
      </c>
      <c r="G129" s="187" t="s">
        <v>132</v>
      </c>
      <c r="H129" s="187" t="s">
        <v>133</v>
      </c>
      <c r="I129" s="187" t="s">
        <v>134</v>
      </c>
      <c r="J129" s="188" t="s">
        <v>110</v>
      </c>
      <c r="K129" s="189" t="s">
        <v>135</v>
      </c>
      <c r="L129" s="190"/>
      <c r="M129" s="99" t="s">
        <v>1</v>
      </c>
      <c r="N129" s="100" t="s">
        <v>40</v>
      </c>
      <c r="O129" s="100" t="s">
        <v>136</v>
      </c>
      <c r="P129" s="100" t="s">
        <v>137</v>
      </c>
      <c r="Q129" s="100" t="s">
        <v>138</v>
      </c>
      <c r="R129" s="100" t="s">
        <v>139</v>
      </c>
      <c r="S129" s="100" t="s">
        <v>140</v>
      </c>
      <c r="T129" s="101" t="s">
        <v>141</v>
      </c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</row>
    <row r="130" s="2" customFormat="1" ht="22.8" customHeight="1">
      <c r="A130" s="37"/>
      <c r="B130" s="38"/>
      <c r="C130" s="106" t="s">
        <v>142</v>
      </c>
      <c r="D130" s="39"/>
      <c r="E130" s="39"/>
      <c r="F130" s="39"/>
      <c r="G130" s="39"/>
      <c r="H130" s="39"/>
      <c r="I130" s="39"/>
      <c r="J130" s="191">
        <f>BK130</f>
        <v>0</v>
      </c>
      <c r="K130" s="39"/>
      <c r="L130" s="43"/>
      <c r="M130" s="102"/>
      <c r="N130" s="192"/>
      <c r="O130" s="103"/>
      <c r="P130" s="193">
        <f>P131+P135+P178+P222+P231+P242+P251+P256+P264+P276+P305+P323+P341+P368</f>
        <v>0</v>
      </c>
      <c r="Q130" s="103"/>
      <c r="R130" s="193">
        <f>R131+R135+R178+R222+R231+R242+R251+R256+R264+R276+R305+R323+R341+R368</f>
        <v>10.3020910991</v>
      </c>
      <c r="S130" s="103"/>
      <c r="T130" s="194">
        <f>T131+T135+T178+T222+T231+T242+T251+T256+T264+T276+T305+T323+T341+T368</f>
        <v>8.0866070500000014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75</v>
      </c>
      <c r="AU130" s="16" t="s">
        <v>112</v>
      </c>
      <c r="BK130" s="195">
        <f>BK131+BK135+BK178+BK222+BK231+BK242+BK251+BK256+BK264+BK276+BK305+BK323+BK341+BK368</f>
        <v>0</v>
      </c>
    </row>
    <row r="131" s="11" customFormat="1" ht="25.92" customHeight="1">
      <c r="A131" s="11"/>
      <c r="B131" s="196"/>
      <c r="C131" s="197"/>
      <c r="D131" s="198" t="s">
        <v>75</v>
      </c>
      <c r="E131" s="199" t="s">
        <v>143</v>
      </c>
      <c r="F131" s="199" t="s">
        <v>144</v>
      </c>
      <c r="G131" s="197"/>
      <c r="H131" s="197"/>
      <c r="I131" s="200"/>
      <c r="J131" s="201">
        <f>BK131</f>
        <v>0</v>
      </c>
      <c r="K131" s="197"/>
      <c r="L131" s="202"/>
      <c r="M131" s="203"/>
      <c r="N131" s="204"/>
      <c r="O131" s="204"/>
      <c r="P131" s="205">
        <f>SUM(P132:P134)</f>
        <v>0</v>
      </c>
      <c r="Q131" s="204"/>
      <c r="R131" s="205">
        <f>SUM(R132:R134)</f>
        <v>0.545184</v>
      </c>
      <c r="S131" s="204"/>
      <c r="T131" s="206">
        <f>SUM(T132:T134)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07" t="s">
        <v>84</v>
      </c>
      <c r="AT131" s="208" t="s">
        <v>75</v>
      </c>
      <c r="AU131" s="208" t="s">
        <v>76</v>
      </c>
      <c r="AY131" s="207" t="s">
        <v>145</v>
      </c>
      <c r="BK131" s="209">
        <f>SUM(BK132:BK134)</f>
        <v>0</v>
      </c>
    </row>
    <row r="132" s="2" customFormat="1" ht="24.15" customHeight="1">
      <c r="A132" s="37"/>
      <c r="B132" s="38"/>
      <c r="C132" s="210" t="s">
        <v>84</v>
      </c>
      <c r="D132" s="210" t="s">
        <v>146</v>
      </c>
      <c r="E132" s="211" t="s">
        <v>1135</v>
      </c>
      <c r="F132" s="212" t="s">
        <v>1136</v>
      </c>
      <c r="G132" s="213" t="s">
        <v>167</v>
      </c>
      <c r="H132" s="214">
        <v>1.2</v>
      </c>
      <c r="I132" s="215"/>
      <c r="J132" s="216">
        <f>ROUND(I132*H132,2)</f>
        <v>0</v>
      </c>
      <c r="K132" s="217"/>
      <c r="L132" s="43"/>
      <c r="M132" s="218" t="s">
        <v>1</v>
      </c>
      <c r="N132" s="219" t="s">
        <v>41</v>
      </c>
      <c r="O132" s="90"/>
      <c r="P132" s="220">
        <f>O132*H132</f>
        <v>0</v>
      </c>
      <c r="Q132" s="220">
        <v>0.45432</v>
      </c>
      <c r="R132" s="220">
        <f>Q132*H132</f>
        <v>0.545184</v>
      </c>
      <c r="S132" s="220">
        <v>0</v>
      </c>
      <c r="T132" s="22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2" t="s">
        <v>150</v>
      </c>
      <c r="AT132" s="222" t="s">
        <v>146</v>
      </c>
      <c r="AU132" s="222" t="s">
        <v>84</v>
      </c>
      <c r="AY132" s="16" t="s">
        <v>145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84</v>
      </c>
      <c r="BK132" s="223">
        <f>ROUND(I132*H132,2)</f>
        <v>0</v>
      </c>
      <c r="BL132" s="16" t="s">
        <v>150</v>
      </c>
      <c r="BM132" s="222" t="s">
        <v>86</v>
      </c>
    </row>
    <row r="133" s="12" customFormat="1">
      <c r="A133" s="12"/>
      <c r="B133" s="224"/>
      <c r="C133" s="225"/>
      <c r="D133" s="226" t="s">
        <v>154</v>
      </c>
      <c r="E133" s="227" t="s">
        <v>1</v>
      </c>
      <c r="F133" s="228" t="s">
        <v>1137</v>
      </c>
      <c r="G133" s="225"/>
      <c r="H133" s="229">
        <v>1.2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5" t="s">
        <v>154</v>
      </c>
      <c r="AU133" s="235" t="s">
        <v>84</v>
      </c>
      <c r="AV133" s="12" t="s">
        <v>86</v>
      </c>
      <c r="AW133" s="12" t="s">
        <v>33</v>
      </c>
      <c r="AX133" s="12" t="s">
        <v>76</v>
      </c>
      <c r="AY133" s="235" t="s">
        <v>145</v>
      </c>
    </row>
    <row r="134" s="13" customFormat="1">
      <c r="A134" s="13"/>
      <c r="B134" s="236"/>
      <c r="C134" s="237"/>
      <c r="D134" s="226" t="s">
        <v>154</v>
      </c>
      <c r="E134" s="238" t="s">
        <v>1</v>
      </c>
      <c r="F134" s="239" t="s">
        <v>156</v>
      </c>
      <c r="G134" s="237"/>
      <c r="H134" s="240">
        <v>1.2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154</v>
      </c>
      <c r="AU134" s="246" t="s">
        <v>84</v>
      </c>
      <c r="AV134" s="13" t="s">
        <v>150</v>
      </c>
      <c r="AW134" s="13" t="s">
        <v>33</v>
      </c>
      <c r="AX134" s="13" t="s">
        <v>84</v>
      </c>
      <c r="AY134" s="246" t="s">
        <v>145</v>
      </c>
    </row>
    <row r="135" s="11" customFormat="1" ht="25.92" customHeight="1">
      <c r="A135" s="11"/>
      <c r="B135" s="196"/>
      <c r="C135" s="197"/>
      <c r="D135" s="198" t="s">
        <v>75</v>
      </c>
      <c r="E135" s="199" t="s">
        <v>170</v>
      </c>
      <c r="F135" s="199" t="s">
        <v>171</v>
      </c>
      <c r="G135" s="197"/>
      <c r="H135" s="197"/>
      <c r="I135" s="200"/>
      <c r="J135" s="201">
        <f>BK135</f>
        <v>0</v>
      </c>
      <c r="K135" s="197"/>
      <c r="L135" s="202"/>
      <c r="M135" s="203"/>
      <c r="N135" s="204"/>
      <c r="O135" s="204"/>
      <c r="P135" s="205">
        <f>SUM(P136:P177)</f>
        <v>0</v>
      </c>
      <c r="Q135" s="204"/>
      <c r="R135" s="205">
        <f>SUM(R136:R177)</f>
        <v>7.2171470050000002</v>
      </c>
      <c r="S135" s="204"/>
      <c r="T135" s="206">
        <f>SUM(T136:T177)</f>
        <v>0.00017420000000000003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207" t="s">
        <v>84</v>
      </c>
      <c r="AT135" s="208" t="s">
        <v>75</v>
      </c>
      <c r="AU135" s="208" t="s">
        <v>76</v>
      </c>
      <c r="AY135" s="207" t="s">
        <v>145</v>
      </c>
      <c r="BK135" s="209">
        <f>SUM(BK136:BK177)</f>
        <v>0</v>
      </c>
    </row>
    <row r="136" s="2" customFormat="1" ht="24.15" customHeight="1">
      <c r="A136" s="37"/>
      <c r="B136" s="38"/>
      <c r="C136" s="210" t="s">
        <v>86</v>
      </c>
      <c r="D136" s="210" t="s">
        <v>146</v>
      </c>
      <c r="E136" s="211" t="s">
        <v>176</v>
      </c>
      <c r="F136" s="212" t="s">
        <v>177</v>
      </c>
      <c r="G136" s="213" t="s">
        <v>167</v>
      </c>
      <c r="H136" s="214">
        <v>17.420000000000002</v>
      </c>
      <c r="I136" s="215"/>
      <c r="J136" s="216">
        <f>ROUND(I136*H136,2)</f>
        <v>0</v>
      </c>
      <c r="K136" s="217"/>
      <c r="L136" s="43"/>
      <c r="M136" s="218" t="s">
        <v>1</v>
      </c>
      <c r="N136" s="219" t="s">
        <v>41</v>
      </c>
      <c r="O136" s="90"/>
      <c r="P136" s="220">
        <f>O136*H136</f>
        <v>0</v>
      </c>
      <c r="Q136" s="220">
        <v>0.00038499999999999998</v>
      </c>
      <c r="R136" s="220">
        <f>Q136*H136</f>
        <v>0.0067067000000000003</v>
      </c>
      <c r="S136" s="220">
        <v>1.0000000000000001E-05</v>
      </c>
      <c r="T136" s="221">
        <f>S136*H136</f>
        <v>0.00017420000000000003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2" t="s">
        <v>150</v>
      </c>
      <c r="AT136" s="222" t="s">
        <v>146</v>
      </c>
      <c r="AU136" s="222" t="s">
        <v>84</v>
      </c>
      <c r="AY136" s="16" t="s">
        <v>145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6" t="s">
        <v>84</v>
      </c>
      <c r="BK136" s="223">
        <f>ROUND(I136*H136,2)</f>
        <v>0</v>
      </c>
      <c r="BL136" s="16" t="s">
        <v>150</v>
      </c>
      <c r="BM136" s="222" t="s">
        <v>150</v>
      </c>
    </row>
    <row r="137" s="14" customFormat="1">
      <c r="A137" s="14"/>
      <c r="B137" s="258"/>
      <c r="C137" s="259"/>
      <c r="D137" s="226" t="s">
        <v>154</v>
      </c>
      <c r="E137" s="260" t="s">
        <v>1</v>
      </c>
      <c r="F137" s="261" t="s">
        <v>1138</v>
      </c>
      <c r="G137" s="259"/>
      <c r="H137" s="260" t="s">
        <v>1</v>
      </c>
      <c r="I137" s="262"/>
      <c r="J137" s="259"/>
      <c r="K137" s="259"/>
      <c r="L137" s="263"/>
      <c r="M137" s="264"/>
      <c r="N137" s="265"/>
      <c r="O137" s="265"/>
      <c r="P137" s="265"/>
      <c r="Q137" s="265"/>
      <c r="R137" s="265"/>
      <c r="S137" s="265"/>
      <c r="T137" s="26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7" t="s">
        <v>154</v>
      </c>
      <c r="AU137" s="267" t="s">
        <v>84</v>
      </c>
      <c r="AV137" s="14" t="s">
        <v>84</v>
      </c>
      <c r="AW137" s="14" t="s">
        <v>33</v>
      </c>
      <c r="AX137" s="14" t="s">
        <v>76</v>
      </c>
      <c r="AY137" s="267" t="s">
        <v>145</v>
      </c>
    </row>
    <row r="138" s="12" customFormat="1">
      <c r="A138" s="12"/>
      <c r="B138" s="224"/>
      <c r="C138" s="225"/>
      <c r="D138" s="226" t="s">
        <v>154</v>
      </c>
      <c r="E138" s="227" t="s">
        <v>1</v>
      </c>
      <c r="F138" s="228" t="s">
        <v>1139</v>
      </c>
      <c r="G138" s="225"/>
      <c r="H138" s="229">
        <v>17.420000000000002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5" t="s">
        <v>154</v>
      </c>
      <c r="AU138" s="235" t="s">
        <v>84</v>
      </c>
      <c r="AV138" s="12" t="s">
        <v>86</v>
      </c>
      <c r="AW138" s="12" t="s">
        <v>33</v>
      </c>
      <c r="AX138" s="12" t="s">
        <v>76</v>
      </c>
      <c r="AY138" s="235" t="s">
        <v>145</v>
      </c>
    </row>
    <row r="139" s="13" customFormat="1">
      <c r="A139" s="13"/>
      <c r="B139" s="236"/>
      <c r="C139" s="237"/>
      <c r="D139" s="226" t="s">
        <v>154</v>
      </c>
      <c r="E139" s="238" t="s">
        <v>1</v>
      </c>
      <c r="F139" s="239" t="s">
        <v>156</v>
      </c>
      <c r="G139" s="237"/>
      <c r="H139" s="240">
        <v>17.420000000000002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154</v>
      </c>
      <c r="AU139" s="246" t="s">
        <v>84</v>
      </c>
      <c r="AV139" s="13" t="s">
        <v>150</v>
      </c>
      <c r="AW139" s="13" t="s">
        <v>33</v>
      </c>
      <c r="AX139" s="13" t="s">
        <v>84</v>
      </c>
      <c r="AY139" s="246" t="s">
        <v>145</v>
      </c>
    </row>
    <row r="140" s="2" customFormat="1" ht="24.15" customHeight="1">
      <c r="A140" s="37"/>
      <c r="B140" s="38"/>
      <c r="C140" s="210" t="s">
        <v>157</v>
      </c>
      <c r="D140" s="210" t="s">
        <v>146</v>
      </c>
      <c r="E140" s="211" t="s">
        <v>1031</v>
      </c>
      <c r="F140" s="212" t="s">
        <v>1032</v>
      </c>
      <c r="G140" s="213" t="s">
        <v>167</v>
      </c>
      <c r="H140" s="214">
        <v>189.52500000000001</v>
      </c>
      <c r="I140" s="215"/>
      <c r="J140" s="216">
        <f>ROUND(I140*H140,2)</f>
        <v>0</v>
      </c>
      <c r="K140" s="217"/>
      <c r="L140" s="43"/>
      <c r="M140" s="218" t="s">
        <v>1</v>
      </c>
      <c r="N140" s="219" t="s">
        <v>41</v>
      </c>
      <c r="O140" s="90"/>
      <c r="P140" s="220">
        <f>O140*H140</f>
        <v>0</v>
      </c>
      <c r="Q140" s="220">
        <v>0.000263</v>
      </c>
      <c r="R140" s="220">
        <f>Q140*H140</f>
        <v>0.049845075000000003</v>
      </c>
      <c r="S140" s="220">
        <v>0</v>
      </c>
      <c r="T140" s="22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2" t="s">
        <v>150</v>
      </c>
      <c r="AT140" s="222" t="s">
        <v>146</v>
      </c>
      <c r="AU140" s="222" t="s">
        <v>84</v>
      </c>
      <c r="AY140" s="16" t="s">
        <v>145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84</v>
      </c>
      <c r="BK140" s="223">
        <f>ROUND(I140*H140,2)</f>
        <v>0</v>
      </c>
      <c r="BL140" s="16" t="s">
        <v>150</v>
      </c>
      <c r="BM140" s="222" t="s">
        <v>160</v>
      </c>
    </row>
    <row r="141" s="12" customFormat="1">
      <c r="A141" s="12"/>
      <c r="B141" s="224"/>
      <c r="C141" s="225"/>
      <c r="D141" s="226" t="s">
        <v>154</v>
      </c>
      <c r="E141" s="227" t="s">
        <v>1</v>
      </c>
      <c r="F141" s="228" t="s">
        <v>1140</v>
      </c>
      <c r="G141" s="225"/>
      <c r="H141" s="229">
        <v>210.345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5" t="s">
        <v>154</v>
      </c>
      <c r="AU141" s="235" t="s">
        <v>84</v>
      </c>
      <c r="AV141" s="12" t="s">
        <v>86</v>
      </c>
      <c r="AW141" s="12" t="s">
        <v>33</v>
      </c>
      <c r="AX141" s="12" t="s">
        <v>76</v>
      </c>
      <c r="AY141" s="235" t="s">
        <v>145</v>
      </c>
    </row>
    <row r="142" s="14" customFormat="1">
      <c r="A142" s="14"/>
      <c r="B142" s="258"/>
      <c r="C142" s="259"/>
      <c r="D142" s="226" t="s">
        <v>154</v>
      </c>
      <c r="E142" s="260" t="s">
        <v>1</v>
      </c>
      <c r="F142" s="261" t="s">
        <v>1034</v>
      </c>
      <c r="G142" s="259"/>
      <c r="H142" s="260" t="s">
        <v>1</v>
      </c>
      <c r="I142" s="262"/>
      <c r="J142" s="259"/>
      <c r="K142" s="259"/>
      <c r="L142" s="263"/>
      <c r="M142" s="264"/>
      <c r="N142" s="265"/>
      <c r="O142" s="265"/>
      <c r="P142" s="265"/>
      <c r="Q142" s="265"/>
      <c r="R142" s="265"/>
      <c r="S142" s="265"/>
      <c r="T142" s="26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7" t="s">
        <v>154</v>
      </c>
      <c r="AU142" s="267" t="s">
        <v>84</v>
      </c>
      <c r="AV142" s="14" t="s">
        <v>84</v>
      </c>
      <c r="AW142" s="14" t="s">
        <v>33</v>
      </c>
      <c r="AX142" s="14" t="s">
        <v>76</v>
      </c>
      <c r="AY142" s="267" t="s">
        <v>145</v>
      </c>
    </row>
    <row r="143" s="12" customFormat="1">
      <c r="A143" s="12"/>
      <c r="B143" s="224"/>
      <c r="C143" s="225"/>
      <c r="D143" s="226" t="s">
        <v>154</v>
      </c>
      <c r="E143" s="227" t="s">
        <v>1</v>
      </c>
      <c r="F143" s="228" t="s">
        <v>1141</v>
      </c>
      <c r="G143" s="225"/>
      <c r="H143" s="229">
        <v>-32.420000000000002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5" t="s">
        <v>154</v>
      </c>
      <c r="AU143" s="235" t="s">
        <v>84</v>
      </c>
      <c r="AV143" s="12" t="s">
        <v>86</v>
      </c>
      <c r="AW143" s="12" t="s">
        <v>33</v>
      </c>
      <c r="AX143" s="12" t="s">
        <v>76</v>
      </c>
      <c r="AY143" s="235" t="s">
        <v>145</v>
      </c>
    </row>
    <row r="144" s="14" customFormat="1">
      <c r="A144" s="14"/>
      <c r="B144" s="258"/>
      <c r="C144" s="259"/>
      <c r="D144" s="226" t="s">
        <v>154</v>
      </c>
      <c r="E144" s="260" t="s">
        <v>1</v>
      </c>
      <c r="F144" s="261" t="s">
        <v>1142</v>
      </c>
      <c r="G144" s="259"/>
      <c r="H144" s="260" t="s">
        <v>1</v>
      </c>
      <c r="I144" s="262"/>
      <c r="J144" s="259"/>
      <c r="K144" s="259"/>
      <c r="L144" s="263"/>
      <c r="M144" s="264"/>
      <c r="N144" s="265"/>
      <c r="O144" s="265"/>
      <c r="P144" s="265"/>
      <c r="Q144" s="265"/>
      <c r="R144" s="265"/>
      <c r="S144" s="265"/>
      <c r="T144" s="26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7" t="s">
        <v>154</v>
      </c>
      <c r="AU144" s="267" t="s">
        <v>84</v>
      </c>
      <c r="AV144" s="14" t="s">
        <v>84</v>
      </c>
      <c r="AW144" s="14" t="s">
        <v>33</v>
      </c>
      <c r="AX144" s="14" t="s">
        <v>76</v>
      </c>
      <c r="AY144" s="267" t="s">
        <v>145</v>
      </c>
    </row>
    <row r="145" s="12" customFormat="1">
      <c r="A145" s="12"/>
      <c r="B145" s="224"/>
      <c r="C145" s="225"/>
      <c r="D145" s="226" t="s">
        <v>154</v>
      </c>
      <c r="E145" s="227" t="s">
        <v>1</v>
      </c>
      <c r="F145" s="228" t="s">
        <v>1143</v>
      </c>
      <c r="G145" s="225"/>
      <c r="H145" s="229">
        <v>11.6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5" t="s">
        <v>154</v>
      </c>
      <c r="AU145" s="235" t="s">
        <v>84</v>
      </c>
      <c r="AV145" s="12" t="s">
        <v>86</v>
      </c>
      <c r="AW145" s="12" t="s">
        <v>33</v>
      </c>
      <c r="AX145" s="12" t="s">
        <v>76</v>
      </c>
      <c r="AY145" s="235" t="s">
        <v>145</v>
      </c>
    </row>
    <row r="146" s="13" customFormat="1">
      <c r="A146" s="13"/>
      <c r="B146" s="236"/>
      <c r="C146" s="237"/>
      <c r="D146" s="226" t="s">
        <v>154</v>
      </c>
      <c r="E146" s="238" t="s">
        <v>1</v>
      </c>
      <c r="F146" s="239" t="s">
        <v>156</v>
      </c>
      <c r="G146" s="237"/>
      <c r="H146" s="240">
        <v>189.52500000000001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154</v>
      </c>
      <c r="AU146" s="246" t="s">
        <v>84</v>
      </c>
      <c r="AV146" s="13" t="s">
        <v>150</v>
      </c>
      <c r="AW146" s="13" t="s">
        <v>33</v>
      </c>
      <c r="AX146" s="13" t="s">
        <v>84</v>
      </c>
      <c r="AY146" s="246" t="s">
        <v>145</v>
      </c>
    </row>
    <row r="147" s="2" customFormat="1" ht="24.15" customHeight="1">
      <c r="A147" s="37"/>
      <c r="B147" s="38"/>
      <c r="C147" s="210" t="s">
        <v>150</v>
      </c>
      <c r="D147" s="210" t="s">
        <v>146</v>
      </c>
      <c r="E147" s="211" t="s">
        <v>1038</v>
      </c>
      <c r="F147" s="212" t="s">
        <v>1039</v>
      </c>
      <c r="G147" s="213" t="s">
        <v>167</v>
      </c>
      <c r="H147" s="214">
        <v>59.210000000000001</v>
      </c>
      <c r="I147" s="215"/>
      <c r="J147" s="216">
        <f>ROUND(I147*H147,2)</f>
        <v>0</v>
      </c>
      <c r="K147" s="217"/>
      <c r="L147" s="43"/>
      <c r="M147" s="218" t="s">
        <v>1</v>
      </c>
      <c r="N147" s="219" t="s">
        <v>41</v>
      </c>
      <c r="O147" s="90"/>
      <c r="P147" s="220">
        <f>O147*H147</f>
        <v>0</v>
      </c>
      <c r="Q147" s="220">
        <v>0.000263</v>
      </c>
      <c r="R147" s="220">
        <f>Q147*H147</f>
        <v>0.015572229999999999</v>
      </c>
      <c r="S147" s="220">
        <v>0</v>
      </c>
      <c r="T147" s="22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2" t="s">
        <v>150</v>
      </c>
      <c r="AT147" s="222" t="s">
        <v>146</v>
      </c>
      <c r="AU147" s="222" t="s">
        <v>84</v>
      </c>
      <c r="AY147" s="16" t="s">
        <v>145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84</v>
      </c>
      <c r="BK147" s="223">
        <f>ROUND(I147*H147,2)</f>
        <v>0</v>
      </c>
      <c r="BL147" s="16" t="s">
        <v>150</v>
      </c>
      <c r="BM147" s="222" t="s">
        <v>163</v>
      </c>
    </row>
    <row r="148" s="12" customFormat="1">
      <c r="A148" s="12"/>
      <c r="B148" s="224"/>
      <c r="C148" s="225"/>
      <c r="D148" s="226" t="s">
        <v>154</v>
      </c>
      <c r="E148" s="227" t="s">
        <v>1</v>
      </c>
      <c r="F148" s="228" t="s">
        <v>1144</v>
      </c>
      <c r="G148" s="225"/>
      <c r="H148" s="229">
        <v>59.210000000000001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35" t="s">
        <v>154</v>
      </c>
      <c r="AU148" s="235" t="s">
        <v>84</v>
      </c>
      <c r="AV148" s="12" t="s">
        <v>86</v>
      </c>
      <c r="AW148" s="12" t="s">
        <v>33</v>
      </c>
      <c r="AX148" s="12" t="s">
        <v>76</v>
      </c>
      <c r="AY148" s="235" t="s">
        <v>145</v>
      </c>
    </row>
    <row r="149" s="13" customFormat="1">
      <c r="A149" s="13"/>
      <c r="B149" s="236"/>
      <c r="C149" s="237"/>
      <c r="D149" s="226" t="s">
        <v>154</v>
      </c>
      <c r="E149" s="238" t="s">
        <v>1</v>
      </c>
      <c r="F149" s="239" t="s">
        <v>156</v>
      </c>
      <c r="G149" s="237"/>
      <c r="H149" s="240">
        <v>59.210000000000001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154</v>
      </c>
      <c r="AU149" s="246" t="s">
        <v>84</v>
      </c>
      <c r="AV149" s="13" t="s">
        <v>150</v>
      </c>
      <c r="AW149" s="13" t="s">
        <v>33</v>
      </c>
      <c r="AX149" s="13" t="s">
        <v>84</v>
      </c>
      <c r="AY149" s="246" t="s">
        <v>145</v>
      </c>
    </row>
    <row r="150" s="2" customFormat="1" ht="21.75" customHeight="1">
      <c r="A150" s="37"/>
      <c r="B150" s="38"/>
      <c r="C150" s="210" t="s">
        <v>164</v>
      </c>
      <c r="D150" s="210" t="s">
        <v>146</v>
      </c>
      <c r="E150" s="211" t="s">
        <v>1041</v>
      </c>
      <c r="F150" s="212" t="s">
        <v>1042</v>
      </c>
      <c r="G150" s="213" t="s">
        <v>167</v>
      </c>
      <c r="H150" s="214">
        <v>189.52500000000001</v>
      </c>
      <c r="I150" s="215"/>
      <c r="J150" s="216">
        <f>ROUND(I150*H150,2)</f>
        <v>0</v>
      </c>
      <c r="K150" s="217"/>
      <c r="L150" s="43"/>
      <c r="M150" s="218" t="s">
        <v>1</v>
      </c>
      <c r="N150" s="219" t="s">
        <v>41</v>
      </c>
      <c r="O150" s="90"/>
      <c r="P150" s="220">
        <f>O150*H150</f>
        <v>0</v>
      </c>
      <c r="Q150" s="220">
        <v>0.0025000000000000001</v>
      </c>
      <c r="R150" s="220">
        <f>Q150*H150</f>
        <v>0.47381250000000003</v>
      </c>
      <c r="S150" s="220">
        <v>0</v>
      </c>
      <c r="T150" s="22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2" t="s">
        <v>150</v>
      </c>
      <c r="AT150" s="222" t="s">
        <v>146</v>
      </c>
      <c r="AU150" s="222" t="s">
        <v>84</v>
      </c>
      <c r="AY150" s="16" t="s">
        <v>145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84</v>
      </c>
      <c r="BK150" s="223">
        <f>ROUND(I150*H150,2)</f>
        <v>0</v>
      </c>
      <c r="BL150" s="16" t="s">
        <v>150</v>
      </c>
      <c r="BM150" s="222" t="s">
        <v>168</v>
      </c>
    </row>
    <row r="151" s="12" customFormat="1">
      <c r="A151" s="12"/>
      <c r="B151" s="224"/>
      <c r="C151" s="225"/>
      <c r="D151" s="226" t="s">
        <v>154</v>
      </c>
      <c r="E151" s="227" t="s">
        <v>1</v>
      </c>
      <c r="F151" s="228" t="s">
        <v>1145</v>
      </c>
      <c r="G151" s="225"/>
      <c r="H151" s="229">
        <v>189.52500000000001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5" t="s">
        <v>154</v>
      </c>
      <c r="AU151" s="235" t="s">
        <v>84</v>
      </c>
      <c r="AV151" s="12" t="s">
        <v>86</v>
      </c>
      <c r="AW151" s="12" t="s">
        <v>33</v>
      </c>
      <c r="AX151" s="12" t="s">
        <v>76</v>
      </c>
      <c r="AY151" s="235" t="s">
        <v>145</v>
      </c>
    </row>
    <row r="152" s="13" customFormat="1">
      <c r="A152" s="13"/>
      <c r="B152" s="236"/>
      <c r="C152" s="237"/>
      <c r="D152" s="226" t="s">
        <v>154</v>
      </c>
      <c r="E152" s="238" t="s">
        <v>1</v>
      </c>
      <c r="F152" s="239" t="s">
        <v>156</v>
      </c>
      <c r="G152" s="237"/>
      <c r="H152" s="240">
        <v>189.52500000000001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154</v>
      </c>
      <c r="AU152" s="246" t="s">
        <v>84</v>
      </c>
      <c r="AV152" s="13" t="s">
        <v>150</v>
      </c>
      <c r="AW152" s="13" t="s">
        <v>33</v>
      </c>
      <c r="AX152" s="13" t="s">
        <v>84</v>
      </c>
      <c r="AY152" s="246" t="s">
        <v>145</v>
      </c>
    </row>
    <row r="153" s="2" customFormat="1" ht="24.15" customHeight="1">
      <c r="A153" s="37"/>
      <c r="B153" s="38"/>
      <c r="C153" s="210" t="s">
        <v>160</v>
      </c>
      <c r="D153" s="210" t="s">
        <v>146</v>
      </c>
      <c r="E153" s="211" t="s">
        <v>1044</v>
      </c>
      <c r="F153" s="212" t="s">
        <v>1045</v>
      </c>
      <c r="G153" s="213" t="s">
        <v>167</v>
      </c>
      <c r="H153" s="214">
        <v>379.05000000000001</v>
      </c>
      <c r="I153" s="215"/>
      <c r="J153" s="216">
        <f>ROUND(I153*H153,2)</f>
        <v>0</v>
      </c>
      <c r="K153" s="217"/>
      <c r="L153" s="43"/>
      <c r="M153" s="218" t="s">
        <v>1</v>
      </c>
      <c r="N153" s="219" t="s">
        <v>41</v>
      </c>
      <c r="O153" s="90"/>
      <c r="P153" s="220">
        <f>O153*H153</f>
        <v>0</v>
      </c>
      <c r="Q153" s="220">
        <v>0.00125</v>
      </c>
      <c r="R153" s="220">
        <f>Q153*H153</f>
        <v>0.47381250000000003</v>
      </c>
      <c r="S153" s="220">
        <v>0</v>
      </c>
      <c r="T153" s="22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2" t="s">
        <v>150</v>
      </c>
      <c r="AT153" s="222" t="s">
        <v>146</v>
      </c>
      <c r="AU153" s="222" t="s">
        <v>84</v>
      </c>
      <c r="AY153" s="16" t="s">
        <v>145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6" t="s">
        <v>84</v>
      </c>
      <c r="BK153" s="223">
        <f>ROUND(I153*H153,2)</f>
        <v>0</v>
      </c>
      <c r="BL153" s="16" t="s">
        <v>150</v>
      </c>
      <c r="BM153" s="222" t="s">
        <v>8</v>
      </c>
    </row>
    <row r="154" s="14" customFormat="1">
      <c r="A154" s="14"/>
      <c r="B154" s="258"/>
      <c r="C154" s="259"/>
      <c r="D154" s="226" t="s">
        <v>154</v>
      </c>
      <c r="E154" s="260" t="s">
        <v>1</v>
      </c>
      <c r="F154" s="261" t="s">
        <v>1046</v>
      </c>
      <c r="G154" s="259"/>
      <c r="H154" s="260" t="s">
        <v>1</v>
      </c>
      <c r="I154" s="262"/>
      <c r="J154" s="259"/>
      <c r="K154" s="259"/>
      <c r="L154" s="263"/>
      <c r="M154" s="264"/>
      <c r="N154" s="265"/>
      <c r="O154" s="265"/>
      <c r="P154" s="265"/>
      <c r="Q154" s="265"/>
      <c r="R154" s="265"/>
      <c r="S154" s="265"/>
      <c r="T154" s="26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7" t="s">
        <v>154</v>
      </c>
      <c r="AU154" s="267" t="s">
        <v>84</v>
      </c>
      <c r="AV154" s="14" t="s">
        <v>84</v>
      </c>
      <c r="AW154" s="14" t="s">
        <v>33</v>
      </c>
      <c r="AX154" s="14" t="s">
        <v>76</v>
      </c>
      <c r="AY154" s="267" t="s">
        <v>145</v>
      </c>
    </row>
    <row r="155" s="12" customFormat="1">
      <c r="A155" s="12"/>
      <c r="B155" s="224"/>
      <c r="C155" s="225"/>
      <c r="D155" s="226" t="s">
        <v>154</v>
      </c>
      <c r="E155" s="227" t="s">
        <v>1</v>
      </c>
      <c r="F155" s="228" t="s">
        <v>1146</v>
      </c>
      <c r="G155" s="225"/>
      <c r="H155" s="229">
        <v>379.05000000000001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5" t="s">
        <v>154</v>
      </c>
      <c r="AU155" s="235" t="s">
        <v>84</v>
      </c>
      <c r="AV155" s="12" t="s">
        <v>86</v>
      </c>
      <c r="AW155" s="12" t="s">
        <v>33</v>
      </c>
      <c r="AX155" s="12" t="s">
        <v>76</v>
      </c>
      <c r="AY155" s="235" t="s">
        <v>145</v>
      </c>
    </row>
    <row r="156" s="13" customFormat="1">
      <c r="A156" s="13"/>
      <c r="B156" s="236"/>
      <c r="C156" s="237"/>
      <c r="D156" s="226" t="s">
        <v>154</v>
      </c>
      <c r="E156" s="238" t="s">
        <v>1</v>
      </c>
      <c r="F156" s="239" t="s">
        <v>156</v>
      </c>
      <c r="G156" s="237"/>
      <c r="H156" s="240">
        <v>379.05000000000001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154</v>
      </c>
      <c r="AU156" s="246" t="s">
        <v>84</v>
      </c>
      <c r="AV156" s="13" t="s">
        <v>150</v>
      </c>
      <c r="AW156" s="13" t="s">
        <v>33</v>
      </c>
      <c r="AX156" s="13" t="s">
        <v>84</v>
      </c>
      <c r="AY156" s="246" t="s">
        <v>145</v>
      </c>
    </row>
    <row r="157" s="2" customFormat="1" ht="21.75" customHeight="1">
      <c r="A157" s="37"/>
      <c r="B157" s="38"/>
      <c r="C157" s="210" t="s">
        <v>175</v>
      </c>
      <c r="D157" s="210" t="s">
        <v>146</v>
      </c>
      <c r="E157" s="211" t="s">
        <v>1048</v>
      </c>
      <c r="F157" s="212" t="s">
        <v>1049</v>
      </c>
      <c r="G157" s="213" t="s">
        <v>167</v>
      </c>
      <c r="H157" s="214">
        <v>59.210000000000001</v>
      </c>
      <c r="I157" s="215"/>
      <c r="J157" s="216">
        <f>ROUND(I157*H157,2)</f>
        <v>0</v>
      </c>
      <c r="K157" s="217"/>
      <c r="L157" s="43"/>
      <c r="M157" s="218" t="s">
        <v>1</v>
      </c>
      <c r="N157" s="219" t="s">
        <v>41</v>
      </c>
      <c r="O157" s="90"/>
      <c r="P157" s="220">
        <f>O157*H157</f>
        <v>0</v>
      </c>
      <c r="Q157" s="220">
        <v>0.0025000000000000001</v>
      </c>
      <c r="R157" s="220">
        <f>Q157*H157</f>
        <v>0.14802500000000002</v>
      </c>
      <c r="S157" s="220">
        <v>0</v>
      </c>
      <c r="T157" s="22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2" t="s">
        <v>150</v>
      </c>
      <c r="AT157" s="222" t="s">
        <v>146</v>
      </c>
      <c r="AU157" s="222" t="s">
        <v>84</v>
      </c>
      <c r="AY157" s="16" t="s">
        <v>145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6" t="s">
        <v>84</v>
      </c>
      <c r="BK157" s="223">
        <f>ROUND(I157*H157,2)</f>
        <v>0</v>
      </c>
      <c r="BL157" s="16" t="s">
        <v>150</v>
      </c>
      <c r="BM157" s="222" t="s">
        <v>178</v>
      </c>
    </row>
    <row r="158" s="12" customFormat="1">
      <c r="A158" s="12"/>
      <c r="B158" s="224"/>
      <c r="C158" s="225"/>
      <c r="D158" s="226" t="s">
        <v>154</v>
      </c>
      <c r="E158" s="227" t="s">
        <v>1</v>
      </c>
      <c r="F158" s="228" t="s">
        <v>1147</v>
      </c>
      <c r="G158" s="225"/>
      <c r="H158" s="229">
        <v>59.210000000000001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5" t="s">
        <v>154</v>
      </c>
      <c r="AU158" s="235" t="s">
        <v>84</v>
      </c>
      <c r="AV158" s="12" t="s">
        <v>86</v>
      </c>
      <c r="AW158" s="12" t="s">
        <v>33</v>
      </c>
      <c r="AX158" s="12" t="s">
        <v>76</v>
      </c>
      <c r="AY158" s="235" t="s">
        <v>145</v>
      </c>
    </row>
    <row r="159" s="13" customFormat="1">
      <c r="A159" s="13"/>
      <c r="B159" s="236"/>
      <c r="C159" s="237"/>
      <c r="D159" s="226" t="s">
        <v>154</v>
      </c>
      <c r="E159" s="238" t="s">
        <v>1</v>
      </c>
      <c r="F159" s="239" t="s">
        <v>156</v>
      </c>
      <c r="G159" s="237"/>
      <c r="H159" s="240">
        <v>59.210000000000001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154</v>
      </c>
      <c r="AU159" s="246" t="s">
        <v>84</v>
      </c>
      <c r="AV159" s="13" t="s">
        <v>150</v>
      </c>
      <c r="AW159" s="13" t="s">
        <v>33</v>
      </c>
      <c r="AX159" s="13" t="s">
        <v>84</v>
      </c>
      <c r="AY159" s="246" t="s">
        <v>145</v>
      </c>
    </row>
    <row r="160" s="2" customFormat="1" ht="24.15" customHeight="1">
      <c r="A160" s="37"/>
      <c r="B160" s="38"/>
      <c r="C160" s="210" t="s">
        <v>163</v>
      </c>
      <c r="D160" s="210" t="s">
        <v>146</v>
      </c>
      <c r="E160" s="211" t="s">
        <v>1050</v>
      </c>
      <c r="F160" s="212" t="s">
        <v>1051</v>
      </c>
      <c r="G160" s="213" t="s">
        <v>167</v>
      </c>
      <c r="H160" s="214">
        <v>118.42</v>
      </c>
      <c r="I160" s="215"/>
      <c r="J160" s="216">
        <f>ROUND(I160*H160,2)</f>
        <v>0</v>
      </c>
      <c r="K160" s="217"/>
      <c r="L160" s="43"/>
      <c r="M160" s="218" t="s">
        <v>1</v>
      </c>
      <c r="N160" s="219" t="s">
        <v>41</v>
      </c>
      <c r="O160" s="90"/>
      <c r="P160" s="220">
        <f>O160*H160</f>
        <v>0</v>
      </c>
      <c r="Q160" s="220">
        <v>0.00125</v>
      </c>
      <c r="R160" s="220">
        <f>Q160*H160</f>
        <v>0.14802500000000002</v>
      </c>
      <c r="S160" s="220">
        <v>0</v>
      </c>
      <c r="T160" s="22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2" t="s">
        <v>150</v>
      </c>
      <c r="AT160" s="222" t="s">
        <v>146</v>
      </c>
      <c r="AU160" s="222" t="s">
        <v>84</v>
      </c>
      <c r="AY160" s="16" t="s">
        <v>145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6" t="s">
        <v>84</v>
      </c>
      <c r="BK160" s="223">
        <f>ROUND(I160*H160,2)</f>
        <v>0</v>
      </c>
      <c r="BL160" s="16" t="s">
        <v>150</v>
      </c>
      <c r="BM160" s="222" t="s">
        <v>183</v>
      </c>
    </row>
    <row r="161" s="14" customFormat="1">
      <c r="A161" s="14"/>
      <c r="B161" s="258"/>
      <c r="C161" s="259"/>
      <c r="D161" s="226" t="s">
        <v>154</v>
      </c>
      <c r="E161" s="260" t="s">
        <v>1</v>
      </c>
      <c r="F161" s="261" t="s">
        <v>1052</v>
      </c>
      <c r="G161" s="259"/>
      <c r="H161" s="260" t="s">
        <v>1</v>
      </c>
      <c r="I161" s="262"/>
      <c r="J161" s="259"/>
      <c r="K161" s="259"/>
      <c r="L161" s="263"/>
      <c r="M161" s="264"/>
      <c r="N161" s="265"/>
      <c r="O161" s="265"/>
      <c r="P161" s="265"/>
      <c r="Q161" s="265"/>
      <c r="R161" s="265"/>
      <c r="S161" s="265"/>
      <c r="T161" s="26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7" t="s">
        <v>154</v>
      </c>
      <c r="AU161" s="267" t="s">
        <v>84</v>
      </c>
      <c r="AV161" s="14" t="s">
        <v>84</v>
      </c>
      <c r="AW161" s="14" t="s">
        <v>33</v>
      </c>
      <c r="AX161" s="14" t="s">
        <v>76</v>
      </c>
      <c r="AY161" s="267" t="s">
        <v>145</v>
      </c>
    </row>
    <row r="162" s="12" customFormat="1">
      <c r="A162" s="12"/>
      <c r="B162" s="224"/>
      <c r="C162" s="225"/>
      <c r="D162" s="226" t="s">
        <v>154</v>
      </c>
      <c r="E162" s="227" t="s">
        <v>1</v>
      </c>
      <c r="F162" s="228" t="s">
        <v>1148</v>
      </c>
      <c r="G162" s="225"/>
      <c r="H162" s="229">
        <v>118.42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35" t="s">
        <v>154</v>
      </c>
      <c r="AU162" s="235" t="s">
        <v>84</v>
      </c>
      <c r="AV162" s="12" t="s">
        <v>86</v>
      </c>
      <c r="AW162" s="12" t="s">
        <v>33</v>
      </c>
      <c r="AX162" s="12" t="s">
        <v>76</v>
      </c>
      <c r="AY162" s="235" t="s">
        <v>145</v>
      </c>
    </row>
    <row r="163" s="13" customFormat="1">
      <c r="A163" s="13"/>
      <c r="B163" s="236"/>
      <c r="C163" s="237"/>
      <c r="D163" s="226" t="s">
        <v>154</v>
      </c>
      <c r="E163" s="238" t="s">
        <v>1</v>
      </c>
      <c r="F163" s="239" t="s">
        <v>156</v>
      </c>
      <c r="G163" s="237"/>
      <c r="H163" s="240">
        <v>118.42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154</v>
      </c>
      <c r="AU163" s="246" t="s">
        <v>84</v>
      </c>
      <c r="AV163" s="13" t="s">
        <v>150</v>
      </c>
      <c r="AW163" s="13" t="s">
        <v>33</v>
      </c>
      <c r="AX163" s="13" t="s">
        <v>84</v>
      </c>
      <c r="AY163" s="246" t="s">
        <v>145</v>
      </c>
    </row>
    <row r="164" s="2" customFormat="1" ht="44.25" customHeight="1">
      <c r="A164" s="37"/>
      <c r="B164" s="38"/>
      <c r="C164" s="210" t="s">
        <v>185</v>
      </c>
      <c r="D164" s="210" t="s">
        <v>146</v>
      </c>
      <c r="E164" s="211" t="s">
        <v>1054</v>
      </c>
      <c r="F164" s="212" t="s">
        <v>1055</v>
      </c>
      <c r="G164" s="213" t="s">
        <v>167</v>
      </c>
      <c r="H164" s="214">
        <v>189.52500000000001</v>
      </c>
      <c r="I164" s="215"/>
      <c r="J164" s="216">
        <f>ROUND(I164*H164,2)</f>
        <v>0</v>
      </c>
      <c r="K164" s="217"/>
      <c r="L164" s="43"/>
      <c r="M164" s="218" t="s">
        <v>1</v>
      </c>
      <c r="N164" s="219" t="s">
        <v>41</v>
      </c>
      <c r="O164" s="90"/>
      <c r="P164" s="220">
        <f>O164*H164</f>
        <v>0</v>
      </c>
      <c r="Q164" s="220">
        <v>0.0206</v>
      </c>
      <c r="R164" s="220">
        <f>Q164*H164</f>
        <v>3.9042150000000002</v>
      </c>
      <c r="S164" s="220">
        <v>0</v>
      </c>
      <c r="T164" s="22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2" t="s">
        <v>150</v>
      </c>
      <c r="AT164" s="222" t="s">
        <v>146</v>
      </c>
      <c r="AU164" s="222" t="s">
        <v>84</v>
      </c>
      <c r="AY164" s="16" t="s">
        <v>145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6" t="s">
        <v>84</v>
      </c>
      <c r="BK164" s="223">
        <f>ROUND(I164*H164,2)</f>
        <v>0</v>
      </c>
      <c r="BL164" s="16" t="s">
        <v>150</v>
      </c>
      <c r="BM164" s="222" t="s">
        <v>188</v>
      </c>
    </row>
    <row r="165" s="12" customFormat="1">
      <c r="A165" s="12"/>
      <c r="B165" s="224"/>
      <c r="C165" s="225"/>
      <c r="D165" s="226" t="s">
        <v>154</v>
      </c>
      <c r="E165" s="227" t="s">
        <v>1</v>
      </c>
      <c r="F165" s="228" t="s">
        <v>1140</v>
      </c>
      <c r="G165" s="225"/>
      <c r="H165" s="229">
        <v>210.345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35" t="s">
        <v>154</v>
      </c>
      <c r="AU165" s="235" t="s">
        <v>84</v>
      </c>
      <c r="AV165" s="12" t="s">
        <v>86</v>
      </c>
      <c r="AW165" s="12" t="s">
        <v>33</v>
      </c>
      <c r="AX165" s="12" t="s">
        <v>76</v>
      </c>
      <c r="AY165" s="235" t="s">
        <v>145</v>
      </c>
    </row>
    <row r="166" s="14" customFormat="1">
      <c r="A166" s="14"/>
      <c r="B166" s="258"/>
      <c r="C166" s="259"/>
      <c r="D166" s="226" t="s">
        <v>154</v>
      </c>
      <c r="E166" s="260" t="s">
        <v>1</v>
      </c>
      <c r="F166" s="261" t="s">
        <v>1034</v>
      </c>
      <c r="G166" s="259"/>
      <c r="H166" s="260" t="s">
        <v>1</v>
      </c>
      <c r="I166" s="262"/>
      <c r="J166" s="259"/>
      <c r="K166" s="259"/>
      <c r="L166" s="263"/>
      <c r="M166" s="264"/>
      <c r="N166" s="265"/>
      <c r="O166" s="265"/>
      <c r="P166" s="265"/>
      <c r="Q166" s="265"/>
      <c r="R166" s="265"/>
      <c r="S166" s="265"/>
      <c r="T166" s="26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7" t="s">
        <v>154</v>
      </c>
      <c r="AU166" s="267" t="s">
        <v>84</v>
      </c>
      <c r="AV166" s="14" t="s">
        <v>84</v>
      </c>
      <c r="AW166" s="14" t="s">
        <v>33</v>
      </c>
      <c r="AX166" s="14" t="s">
        <v>76</v>
      </c>
      <c r="AY166" s="267" t="s">
        <v>145</v>
      </c>
    </row>
    <row r="167" s="12" customFormat="1">
      <c r="A167" s="12"/>
      <c r="B167" s="224"/>
      <c r="C167" s="225"/>
      <c r="D167" s="226" t="s">
        <v>154</v>
      </c>
      <c r="E167" s="227" t="s">
        <v>1</v>
      </c>
      <c r="F167" s="228" t="s">
        <v>1141</v>
      </c>
      <c r="G167" s="225"/>
      <c r="H167" s="229">
        <v>-32.420000000000002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5" t="s">
        <v>154</v>
      </c>
      <c r="AU167" s="235" t="s">
        <v>84</v>
      </c>
      <c r="AV167" s="12" t="s">
        <v>86</v>
      </c>
      <c r="AW167" s="12" t="s">
        <v>33</v>
      </c>
      <c r="AX167" s="12" t="s">
        <v>76</v>
      </c>
      <c r="AY167" s="235" t="s">
        <v>145</v>
      </c>
    </row>
    <row r="168" s="14" customFormat="1">
      <c r="A168" s="14"/>
      <c r="B168" s="258"/>
      <c r="C168" s="259"/>
      <c r="D168" s="226" t="s">
        <v>154</v>
      </c>
      <c r="E168" s="260" t="s">
        <v>1</v>
      </c>
      <c r="F168" s="261" t="s">
        <v>1036</v>
      </c>
      <c r="G168" s="259"/>
      <c r="H168" s="260" t="s">
        <v>1</v>
      </c>
      <c r="I168" s="262"/>
      <c r="J168" s="259"/>
      <c r="K168" s="259"/>
      <c r="L168" s="263"/>
      <c r="M168" s="264"/>
      <c r="N168" s="265"/>
      <c r="O168" s="265"/>
      <c r="P168" s="265"/>
      <c r="Q168" s="265"/>
      <c r="R168" s="265"/>
      <c r="S168" s="265"/>
      <c r="T168" s="26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7" t="s">
        <v>154</v>
      </c>
      <c r="AU168" s="267" t="s">
        <v>84</v>
      </c>
      <c r="AV168" s="14" t="s">
        <v>84</v>
      </c>
      <c r="AW168" s="14" t="s">
        <v>33</v>
      </c>
      <c r="AX168" s="14" t="s">
        <v>76</v>
      </c>
      <c r="AY168" s="267" t="s">
        <v>145</v>
      </c>
    </row>
    <row r="169" s="12" customFormat="1">
      <c r="A169" s="12"/>
      <c r="B169" s="224"/>
      <c r="C169" s="225"/>
      <c r="D169" s="226" t="s">
        <v>154</v>
      </c>
      <c r="E169" s="227" t="s">
        <v>1</v>
      </c>
      <c r="F169" s="228" t="s">
        <v>1143</v>
      </c>
      <c r="G169" s="225"/>
      <c r="H169" s="229">
        <v>11.6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5" t="s">
        <v>154</v>
      </c>
      <c r="AU169" s="235" t="s">
        <v>84</v>
      </c>
      <c r="AV169" s="12" t="s">
        <v>86</v>
      </c>
      <c r="AW169" s="12" t="s">
        <v>33</v>
      </c>
      <c r="AX169" s="12" t="s">
        <v>76</v>
      </c>
      <c r="AY169" s="235" t="s">
        <v>145</v>
      </c>
    </row>
    <row r="170" s="13" customFormat="1">
      <c r="A170" s="13"/>
      <c r="B170" s="236"/>
      <c r="C170" s="237"/>
      <c r="D170" s="226" t="s">
        <v>154</v>
      </c>
      <c r="E170" s="238" t="s">
        <v>1</v>
      </c>
      <c r="F170" s="239" t="s">
        <v>156</v>
      </c>
      <c r="G170" s="237"/>
      <c r="H170" s="240">
        <v>189.52500000000001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154</v>
      </c>
      <c r="AU170" s="246" t="s">
        <v>84</v>
      </c>
      <c r="AV170" s="13" t="s">
        <v>150</v>
      </c>
      <c r="AW170" s="13" t="s">
        <v>33</v>
      </c>
      <c r="AX170" s="13" t="s">
        <v>84</v>
      </c>
      <c r="AY170" s="246" t="s">
        <v>145</v>
      </c>
    </row>
    <row r="171" s="2" customFormat="1" ht="44.25" customHeight="1">
      <c r="A171" s="37"/>
      <c r="B171" s="38"/>
      <c r="C171" s="210" t="s">
        <v>168</v>
      </c>
      <c r="D171" s="210" t="s">
        <v>146</v>
      </c>
      <c r="E171" s="211" t="s">
        <v>1056</v>
      </c>
      <c r="F171" s="212" t="s">
        <v>1057</v>
      </c>
      <c r="G171" s="213" t="s">
        <v>167</v>
      </c>
      <c r="H171" s="214">
        <v>59.210000000000001</v>
      </c>
      <c r="I171" s="215"/>
      <c r="J171" s="216">
        <f>ROUND(I171*H171,2)</f>
        <v>0</v>
      </c>
      <c r="K171" s="217"/>
      <c r="L171" s="43"/>
      <c r="M171" s="218" t="s">
        <v>1</v>
      </c>
      <c r="N171" s="219" t="s">
        <v>41</v>
      </c>
      <c r="O171" s="90"/>
      <c r="P171" s="220">
        <f>O171*H171</f>
        <v>0</v>
      </c>
      <c r="Q171" s="220">
        <v>0.021899999999999999</v>
      </c>
      <c r="R171" s="220">
        <f>Q171*H171</f>
        <v>1.2966990000000001</v>
      </c>
      <c r="S171" s="220">
        <v>0</v>
      </c>
      <c r="T171" s="22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2" t="s">
        <v>150</v>
      </c>
      <c r="AT171" s="222" t="s">
        <v>146</v>
      </c>
      <c r="AU171" s="222" t="s">
        <v>84</v>
      </c>
      <c r="AY171" s="16" t="s">
        <v>145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16" t="s">
        <v>84</v>
      </c>
      <c r="BK171" s="223">
        <f>ROUND(I171*H171,2)</f>
        <v>0</v>
      </c>
      <c r="BL171" s="16" t="s">
        <v>150</v>
      </c>
      <c r="BM171" s="222" t="s">
        <v>193</v>
      </c>
    </row>
    <row r="172" s="12" customFormat="1">
      <c r="A172" s="12"/>
      <c r="B172" s="224"/>
      <c r="C172" s="225"/>
      <c r="D172" s="226" t="s">
        <v>154</v>
      </c>
      <c r="E172" s="227" t="s">
        <v>1</v>
      </c>
      <c r="F172" s="228" t="s">
        <v>1144</v>
      </c>
      <c r="G172" s="225"/>
      <c r="H172" s="229">
        <v>59.210000000000001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35" t="s">
        <v>154</v>
      </c>
      <c r="AU172" s="235" t="s">
        <v>84</v>
      </c>
      <c r="AV172" s="12" t="s">
        <v>86</v>
      </c>
      <c r="AW172" s="12" t="s">
        <v>33</v>
      </c>
      <c r="AX172" s="12" t="s">
        <v>76</v>
      </c>
      <c r="AY172" s="235" t="s">
        <v>145</v>
      </c>
    </row>
    <row r="173" s="13" customFormat="1">
      <c r="A173" s="13"/>
      <c r="B173" s="236"/>
      <c r="C173" s="237"/>
      <c r="D173" s="226" t="s">
        <v>154</v>
      </c>
      <c r="E173" s="238" t="s">
        <v>1</v>
      </c>
      <c r="F173" s="239" t="s">
        <v>156</v>
      </c>
      <c r="G173" s="237"/>
      <c r="H173" s="240">
        <v>59.210000000000001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154</v>
      </c>
      <c r="AU173" s="246" t="s">
        <v>84</v>
      </c>
      <c r="AV173" s="13" t="s">
        <v>150</v>
      </c>
      <c r="AW173" s="13" t="s">
        <v>33</v>
      </c>
      <c r="AX173" s="13" t="s">
        <v>84</v>
      </c>
      <c r="AY173" s="246" t="s">
        <v>145</v>
      </c>
    </row>
    <row r="174" s="2" customFormat="1" ht="24.15" customHeight="1">
      <c r="A174" s="37"/>
      <c r="B174" s="38"/>
      <c r="C174" s="210" t="s">
        <v>195</v>
      </c>
      <c r="D174" s="210" t="s">
        <v>146</v>
      </c>
      <c r="E174" s="211" t="s">
        <v>214</v>
      </c>
      <c r="F174" s="212" t="s">
        <v>215</v>
      </c>
      <c r="G174" s="213" t="s">
        <v>167</v>
      </c>
      <c r="H174" s="214">
        <v>22.890000000000001</v>
      </c>
      <c r="I174" s="215"/>
      <c r="J174" s="216">
        <f>ROUND(I174*H174,2)</f>
        <v>0</v>
      </c>
      <c r="K174" s="217"/>
      <c r="L174" s="43"/>
      <c r="M174" s="218" t="s">
        <v>1</v>
      </c>
      <c r="N174" s="219" t="s">
        <v>41</v>
      </c>
      <c r="O174" s="90"/>
      <c r="P174" s="220">
        <f>O174*H174</f>
        <v>0</v>
      </c>
      <c r="Q174" s="220">
        <v>0.030599999999999999</v>
      </c>
      <c r="R174" s="220">
        <f>Q174*H174</f>
        <v>0.700434</v>
      </c>
      <c r="S174" s="220">
        <v>0</v>
      </c>
      <c r="T174" s="22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2" t="s">
        <v>150</v>
      </c>
      <c r="AT174" s="222" t="s">
        <v>146</v>
      </c>
      <c r="AU174" s="222" t="s">
        <v>84</v>
      </c>
      <c r="AY174" s="16" t="s">
        <v>145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16" t="s">
        <v>84</v>
      </c>
      <c r="BK174" s="223">
        <f>ROUND(I174*H174,2)</f>
        <v>0</v>
      </c>
      <c r="BL174" s="16" t="s">
        <v>150</v>
      </c>
      <c r="BM174" s="222" t="s">
        <v>198</v>
      </c>
    </row>
    <row r="175" s="14" customFormat="1">
      <c r="A175" s="14"/>
      <c r="B175" s="258"/>
      <c r="C175" s="259"/>
      <c r="D175" s="226" t="s">
        <v>154</v>
      </c>
      <c r="E175" s="260" t="s">
        <v>1</v>
      </c>
      <c r="F175" s="261" t="s">
        <v>1149</v>
      </c>
      <c r="G175" s="259"/>
      <c r="H175" s="260" t="s">
        <v>1</v>
      </c>
      <c r="I175" s="262"/>
      <c r="J175" s="259"/>
      <c r="K175" s="259"/>
      <c r="L175" s="263"/>
      <c r="M175" s="264"/>
      <c r="N175" s="265"/>
      <c r="O175" s="265"/>
      <c r="P175" s="265"/>
      <c r="Q175" s="265"/>
      <c r="R175" s="265"/>
      <c r="S175" s="265"/>
      <c r="T175" s="26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7" t="s">
        <v>154</v>
      </c>
      <c r="AU175" s="267" t="s">
        <v>84</v>
      </c>
      <c r="AV175" s="14" t="s">
        <v>84</v>
      </c>
      <c r="AW175" s="14" t="s">
        <v>33</v>
      </c>
      <c r="AX175" s="14" t="s">
        <v>76</v>
      </c>
      <c r="AY175" s="267" t="s">
        <v>145</v>
      </c>
    </row>
    <row r="176" s="12" customFormat="1">
      <c r="A176" s="12"/>
      <c r="B176" s="224"/>
      <c r="C176" s="225"/>
      <c r="D176" s="226" t="s">
        <v>154</v>
      </c>
      <c r="E176" s="227" t="s">
        <v>1</v>
      </c>
      <c r="F176" s="228" t="s">
        <v>1150</v>
      </c>
      <c r="G176" s="225"/>
      <c r="H176" s="229">
        <v>22.890000000000001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35" t="s">
        <v>154</v>
      </c>
      <c r="AU176" s="235" t="s">
        <v>84</v>
      </c>
      <c r="AV176" s="12" t="s">
        <v>86</v>
      </c>
      <c r="AW176" s="12" t="s">
        <v>33</v>
      </c>
      <c r="AX176" s="12" t="s">
        <v>76</v>
      </c>
      <c r="AY176" s="235" t="s">
        <v>145</v>
      </c>
    </row>
    <row r="177" s="13" customFormat="1">
      <c r="A177" s="13"/>
      <c r="B177" s="236"/>
      <c r="C177" s="237"/>
      <c r="D177" s="226" t="s">
        <v>154</v>
      </c>
      <c r="E177" s="238" t="s">
        <v>1</v>
      </c>
      <c r="F177" s="239" t="s">
        <v>156</v>
      </c>
      <c r="G177" s="237"/>
      <c r="H177" s="240">
        <v>22.890000000000001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154</v>
      </c>
      <c r="AU177" s="246" t="s">
        <v>84</v>
      </c>
      <c r="AV177" s="13" t="s">
        <v>150</v>
      </c>
      <c r="AW177" s="13" t="s">
        <v>33</v>
      </c>
      <c r="AX177" s="13" t="s">
        <v>84</v>
      </c>
      <c r="AY177" s="246" t="s">
        <v>145</v>
      </c>
    </row>
    <row r="178" s="11" customFormat="1" ht="25.92" customHeight="1">
      <c r="A178" s="11"/>
      <c r="B178" s="196"/>
      <c r="C178" s="197"/>
      <c r="D178" s="198" t="s">
        <v>75</v>
      </c>
      <c r="E178" s="199" t="s">
        <v>236</v>
      </c>
      <c r="F178" s="199" t="s">
        <v>237</v>
      </c>
      <c r="G178" s="197"/>
      <c r="H178" s="197"/>
      <c r="I178" s="200"/>
      <c r="J178" s="201">
        <f>BK178</f>
        <v>0</v>
      </c>
      <c r="K178" s="197"/>
      <c r="L178" s="202"/>
      <c r="M178" s="203"/>
      <c r="N178" s="204"/>
      <c r="O178" s="204"/>
      <c r="P178" s="205">
        <f>SUM(P179:P221)</f>
        <v>0</v>
      </c>
      <c r="Q178" s="204"/>
      <c r="R178" s="205">
        <f>SUM(R179:R221)</f>
        <v>0.0097696499999999995</v>
      </c>
      <c r="S178" s="204"/>
      <c r="T178" s="206">
        <f>SUM(T179:T221)</f>
        <v>8.0093250000000005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207" t="s">
        <v>84</v>
      </c>
      <c r="AT178" s="208" t="s">
        <v>75</v>
      </c>
      <c r="AU178" s="208" t="s">
        <v>76</v>
      </c>
      <c r="AY178" s="207" t="s">
        <v>145</v>
      </c>
      <c r="BK178" s="209">
        <f>SUM(BK179:BK221)</f>
        <v>0</v>
      </c>
    </row>
    <row r="179" s="2" customFormat="1" ht="24.15" customHeight="1">
      <c r="A179" s="37"/>
      <c r="B179" s="38"/>
      <c r="C179" s="210" t="s">
        <v>8</v>
      </c>
      <c r="D179" s="210" t="s">
        <v>146</v>
      </c>
      <c r="E179" s="211" t="s">
        <v>1151</v>
      </c>
      <c r="F179" s="212" t="s">
        <v>1059</v>
      </c>
      <c r="G179" s="213" t="s">
        <v>265</v>
      </c>
      <c r="H179" s="214">
        <v>1</v>
      </c>
      <c r="I179" s="215"/>
      <c r="J179" s="216">
        <f>ROUND(I179*H179,2)</f>
        <v>0</v>
      </c>
      <c r="K179" s="217"/>
      <c r="L179" s="43"/>
      <c r="M179" s="218" t="s">
        <v>1</v>
      </c>
      <c r="N179" s="219" t="s">
        <v>41</v>
      </c>
      <c r="O179" s="90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2" t="s">
        <v>150</v>
      </c>
      <c r="AT179" s="222" t="s">
        <v>146</v>
      </c>
      <c r="AU179" s="222" t="s">
        <v>84</v>
      </c>
      <c r="AY179" s="16" t="s">
        <v>145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6" t="s">
        <v>84</v>
      </c>
      <c r="BK179" s="223">
        <f>ROUND(I179*H179,2)</f>
        <v>0</v>
      </c>
      <c r="BL179" s="16" t="s">
        <v>150</v>
      </c>
      <c r="BM179" s="222" t="s">
        <v>202</v>
      </c>
    </row>
    <row r="180" s="2" customFormat="1" ht="33" customHeight="1">
      <c r="A180" s="37"/>
      <c r="B180" s="38"/>
      <c r="C180" s="210" t="s">
        <v>204</v>
      </c>
      <c r="D180" s="210" t="s">
        <v>146</v>
      </c>
      <c r="E180" s="211" t="s">
        <v>238</v>
      </c>
      <c r="F180" s="212" t="s">
        <v>239</v>
      </c>
      <c r="G180" s="213" t="s">
        <v>167</v>
      </c>
      <c r="H180" s="214">
        <v>59.210000000000001</v>
      </c>
      <c r="I180" s="215"/>
      <c r="J180" s="216">
        <f>ROUND(I180*H180,2)</f>
        <v>0</v>
      </c>
      <c r="K180" s="217"/>
      <c r="L180" s="43"/>
      <c r="M180" s="218" t="s">
        <v>1</v>
      </c>
      <c r="N180" s="219" t="s">
        <v>41</v>
      </c>
      <c r="O180" s="90"/>
      <c r="P180" s="220">
        <f>O180*H180</f>
        <v>0</v>
      </c>
      <c r="Q180" s="220">
        <v>0.00012999999999999999</v>
      </c>
      <c r="R180" s="220">
        <f>Q180*H180</f>
        <v>0.0076972999999999998</v>
      </c>
      <c r="S180" s="220">
        <v>0</v>
      </c>
      <c r="T180" s="22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2" t="s">
        <v>150</v>
      </c>
      <c r="AT180" s="222" t="s">
        <v>146</v>
      </c>
      <c r="AU180" s="222" t="s">
        <v>84</v>
      </c>
      <c r="AY180" s="16" t="s">
        <v>145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6" t="s">
        <v>84</v>
      </c>
      <c r="BK180" s="223">
        <f>ROUND(I180*H180,2)</f>
        <v>0</v>
      </c>
      <c r="BL180" s="16" t="s">
        <v>150</v>
      </c>
      <c r="BM180" s="222" t="s">
        <v>207</v>
      </c>
    </row>
    <row r="181" s="12" customFormat="1">
      <c r="A181" s="12"/>
      <c r="B181" s="224"/>
      <c r="C181" s="225"/>
      <c r="D181" s="226" t="s">
        <v>154</v>
      </c>
      <c r="E181" s="227" t="s">
        <v>1</v>
      </c>
      <c r="F181" s="228" t="s">
        <v>1144</v>
      </c>
      <c r="G181" s="225"/>
      <c r="H181" s="229">
        <v>59.210000000000001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5" t="s">
        <v>154</v>
      </c>
      <c r="AU181" s="235" t="s">
        <v>84</v>
      </c>
      <c r="AV181" s="12" t="s">
        <v>86</v>
      </c>
      <c r="AW181" s="12" t="s">
        <v>33</v>
      </c>
      <c r="AX181" s="12" t="s">
        <v>76</v>
      </c>
      <c r="AY181" s="235" t="s">
        <v>145</v>
      </c>
    </row>
    <row r="182" s="13" customFormat="1">
      <c r="A182" s="13"/>
      <c r="B182" s="236"/>
      <c r="C182" s="237"/>
      <c r="D182" s="226" t="s">
        <v>154</v>
      </c>
      <c r="E182" s="238" t="s">
        <v>1</v>
      </c>
      <c r="F182" s="239" t="s">
        <v>156</v>
      </c>
      <c r="G182" s="237"/>
      <c r="H182" s="240">
        <v>59.210000000000001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154</v>
      </c>
      <c r="AU182" s="246" t="s">
        <v>84</v>
      </c>
      <c r="AV182" s="13" t="s">
        <v>150</v>
      </c>
      <c r="AW182" s="13" t="s">
        <v>33</v>
      </c>
      <c r="AX182" s="13" t="s">
        <v>84</v>
      </c>
      <c r="AY182" s="246" t="s">
        <v>145</v>
      </c>
    </row>
    <row r="183" s="2" customFormat="1" ht="24.15" customHeight="1">
      <c r="A183" s="37"/>
      <c r="B183" s="38"/>
      <c r="C183" s="210" t="s">
        <v>178</v>
      </c>
      <c r="D183" s="210" t="s">
        <v>146</v>
      </c>
      <c r="E183" s="211" t="s">
        <v>242</v>
      </c>
      <c r="F183" s="212" t="s">
        <v>243</v>
      </c>
      <c r="G183" s="213" t="s">
        <v>167</v>
      </c>
      <c r="H183" s="214">
        <v>59.210000000000001</v>
      </c>
      <c r="I183" s="215"/>
      <c r="J183" s="216">
        <f>ROUND(I183*H183,2)</f>
        <v>0</v>
      </c>
      <c r="K183" s="217"/>
      <c r="L183" s="43"/>
      <c r="M183" s="218" t="s">
        <v>1</v>
      </c>
      <c r="N183" s="219" t="s">
        <v>41</v>
      </c>
      <c r="O183" s="90"/>
      <c r="P183" s="220">
        <f>O183*H183</f>
        <v>0</v>
      </c>
      <c r="Q183" s="220">
        <v>3.4999999999999997E-05</v>
      </c>
      <c r="R183" s="220">
        <f>Q183*H183</f>
        <v>0.0020723499999999997</v>
      </c>
      <c r="S183" s="220">
        <v>0</v>
      </c>
      <c r="T183" s="22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2" t="s">
        <v>150</v>
      </c>
      <c r="AT183" s="222" t="s">
        <v>146</v>
      </c>
      <c r="AU183" s="222" t="s">
        <v>84</v>
      </c>
      <c r="AY183" s="16" t="s">
        <v>145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6" t="s">
        <v>84</v>
      </c>
      <c r="BK183" s="223">
        <f>ROUND(I183*H183,2)</f>
        <v>0</v>
      </c>
      <c r="BL183" s="16" t="s">
        <v>150</v>
      </c>
      <c r="BM183" s="222" t="s">
        <v>210</v>
      </c>
    </row>
    <row r="184" s="12" customFormat="1">
      <c r="A184" s="12"/>
      <c r="B184" s="224"/>
      <c r="C184" s="225"/>
      <c r="D184" s="226" t="s">
        <v>154</v>
      </c>
      <c r="E184" s="227" t="s">
        <v>1</v>
      </c>
      <c r="F184" s="228" t="s">
        <v>1144</v>
      </c>
      <c r="G184" s="225"/>
      <c r="H184" s="229">
        <v>59.210000000000001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5" t="s">
        <v>154</v>
      </c>
      <c r="AU184" s="235" t="s">
        <v>84</v>
      </c>
      <c r="AV184" s="12" t="s">
        <v>86</v>
      </c>
      <c r="AW184" s="12" t="s">
        <v>33</v>
      </c>
      <c r="AX184" s="12" t="s">
        <v>76</v>
      </c>
      <c r="AY184" s="235" t="s">
        <v>145</v>
      </c>
    </row>
    <row r="185" s="13" customFormat="1">
      <c r="A185" s="13"/>
      <c r="B185" s="236"/>
      <c r="C185" s="237"/>
      <c r="D185" s="226" t="s">
        <v>154</v>
      </c>
      <c r="E185" s="238" t="s">
        <v>1</v>
      </c>
      <c r="F185" s="239" t="s">
        <v>156</v>
      </c>
      <c r="G185" s="237"/>
      <c r="H185" s="240">
        <v>59.210000000000001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154</v>
      </c>
      <c r="AU185" s="246" t="s">
        <v>84</v>
      </c>
      <c r="AV185" s="13" t="s">
        <v>150</v>
      </c>
      <c r="AW185" s="13" t="s">
        <v>33</v>
      </c>
      <c r="AX185" s="13" t="s">
        <v>84</v>
      </c>
      <c r="AY185" s="246" t="s">
        <v>145</v>
      </c>
    </row>
    <row r="186" s="2" customFormat="1" ht="24.15" customHeight="1">
      <c r="A186" s="37"/>
      <c r="B186" s="38"/>
      <c r="C186" s="210" t="s">
        <v>213</v>
      </c>
      <c r="D186" s="210" t="s">
        <v>146</v>
      </c>
      <c r="E186" s="211" t="s">
        <v>271</v>
      </c>
      <c r="F186" s="212" t="s">
        <v>272</v>
      </c>
      <c r="G186" s="213" t="s">
        <v>167</v>
      </c>
      <c r="H186" s="214">
        <v>13.859999999999999</v>
      </c>
      <c r="I186" s="215"/>
      <c r="J186" s="216">
        <f>ROUND(I186*H186,2)</f>
        <v>0</v>
      </c>
      <c r="K186" s="217"/>
      <c r="L186" s="43"/>
      <c r="M186" s="218" t="s">
        <v>1</v>
      </c>
      <c r="N186" s="219" t="s">
        <v>41</v>
      </c>
      <c r="O186" s="90"/>
      <c r="P186" s="220">
        <f>O186*H186</f>
        <v>0</v>
      </c>
      <c r="Q186" s="220">
        <v>0</v>
      </c>
      <c r="R186" s="220">
        <f>Q186*H186</f>
        <v>0</v>
      </c>
      <c r="S186" s="220">
        <v>0.068000000000000005</v>
      </c>
      <c r="T186" s="221">
        <f>S186*H186</f>
        <v>0.94247999999999998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2" t="s">
        <v>150</v>
      </c>
      <c r="AT186" s="222" t="s">
        <v>146</v>
      </c>
      <c r="AU186" s="222" t="s">
        <v>84</v>
      </c>
      <c r="AY186" s="16" t="s">
        <v>145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6" t="s">
        <v>84</v>
      </c>
      <c r="BK186" s="223">
        <f>ROUND(I186*H186,2)</f>
        <v>0</v>
      </c>
      <c r="BL186" s="16" t="s">
        <v>150</v>
      </c>
      <c r="BM186" s="222" t="s">
        <v>216</v>
      </c>
    </row>
    <row r="187" s="12" customFormat="1">
      <c r="A187" s="12"/>
      <c r="B187" s="224"/>
      <c r="C187" s="225"/>
      <c r="D187" s="226" t="s">
        <v>154</v>
      </c>
      <c r="E187" s="227" t="s">
        <v>1</v>
      </c>
      <c r="F187" s="228" t="s">
        <v>1152</v>
      </c>
      <c r="G187" s="225"/>
      <c r="H187" s="229">
        <v>7.0499999999999998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35" t="s">
        <v>154</v>
      </c>
      <c r="AU187" s="235" t="s">
        <v>84</v>
      </c>
      <c r="AV187" s="12" t="s">
        <v>86</v>
      </c>
      <c r="AW187" s="12" t="s">
        <v>33</v>
      </c>
      <c r="AX187" s="12" t="s">
        <v>76</v>
      </c>
      <c r="AY187" s="235" t="s">
        <v>145</v>
      </c>
    </row>
    <row r="188" s="12" customFormat="1">
      <c r="A188" s="12"/>
      <c r="B188" s="224"/>
      <c r="C188" s="225"/>
      <c r="D188" s="226" t="s">
        <v>154</v>
      </c>
      <c r="E188" s="227" t="s">
        <v>1</v>
      </c>
      <c r="F188" s="228" t="s">
        <v>1153</v>
      </c>
      <c r="G188" s="225"/>
      <c r="H188" s="229">
        <v>2.9700000000000002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35" t="s">
        <v>154</v>
      </c>
      <c r="AU188" s="235" t="s">
        <v>84</v>
      </c>
      <c r="AV188" s="12" t="s">
        <v>86</v>
      </c>
      <c r="AW188" s="12" t="s">
        <v>33</v>
      </c>
      <c r="AX188" s="12" t="s">
        <v>76</v>
      </c>
      <c r="AY188" s="235" t="s">
        <v>145</v>
      </c>
    </row>
    <row r="189" s="12" customFormat="1">
      <c r="A189" s="12"/>
      <c r="B189" s="224"/>
      <c r="C189" s="225"/>
      <c r="D189" s="226" t="s">
        <v>154</v>
      </c>
      <c r="E189" s="227" t="s">
        <v>1</v>
      </c>
      <c r="F189" s="228" t="s">
        <v>1154</v>
      </c>
      <c r="G189" s="225"/>
      <c r="H189" s="229">
        <v>3.8399999999999999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35" t="s">
        <v>154</v>
      </c>
      <c r="AU189" s="235" t="s">
        <v>84</v>
      </c>
      <c r="AV189" s="12" t="s">
        <v>86</v>
      </c>
      <c r="AW189" s="12" t="s">
        <v>33</v>
      </c>
      <c r="AX189" s="12" t="s">
        <v>76</v>
      </c>
      <c r="AY189" s="235" t="s">
        <v>145</v>
      </c>
    </row>
    <row r="190" s="13" customFormat="1">
      <c r="A190" s="13"/>
      <c r="B190" s="236"/>
      <c r="C190" s="237"/>
      <c r="D190" s="226" t="s">
        <v>154</v>
      </c>
      <c r="E190" s="238" t="s">
        <v>1</v>
      </c>
      <c r="F190" s="239" t="s">
        <v>156</v>
      </c>
      <c r="G190" s="237"/>
      <c r="H190" s="240">
        <v>13.859999999999999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154</v>
      </c>
      <c r="AU190" s="246" t="s">
        <v>84</v>
      </c>
      <c r="AV190" s="13" t="s">
        <v>150</v>
      </c>
      <c r="AW190" s="13" t="s">
        <v>33</v>
      </c>
      <c r="AX190" s="13" t="s">
        <v>84</v>
      </c>
      <c r="AY190" s="246" t="s">
        <v>145</v>
      </c>
    </row>
    <row r="191" s="2" customFormat="1" ht="16.5" customHeight="1">
      <c r="A191" s="37"/>
      <c r="B191" s="38"/>
      <c r="C191" s="210" t="s">
        <v>183</v>
      </c>
      <c r="D191" s="210" t="s">
        <v>146</v>
      </c>
      <c r="E191" s="211" t="s">
        <v>1155</v>
      </c>
      <c r="F191" s="212" t="s">
        <v>1156</v>
      </c>
      <c r="G191" s="213" t="s">
        <v>182</v>
      </c>
      <c r="H191" s="214">
        <v>31.050000000000001</v>
      </c>
      <c r="I191" s="215"/>
      <c r="J191" s="216">
        <f>ROUND(I191*H191,2)</f>
        <v>0</v>
      </c>
      <c r="K191" s="217"/>
      <c r="L191" s="43"/>
      <c r="M191" s="218" t="s">
        <v>1</v>
      </c>
      <c r="N191" s="219" t="s">
        <v>41</v>
      </c>
      <c r="O191" s="90"/>
      <c r="P191" s="220">
        <f>O191*H191</f>
        <v>0</v>
      </c>
      <c r="Q191" s="220">
        <v>0</v>
      </c>
      <c r="R191" s="220">
        <f>Q191*H191</f>
        <v>0</v>
      </c>
      <c r="S191" s="220">
        <v>0.0089999999999999993</v>
      </c>
      <c r="T191" s="221">
        <f>S191*H191</f>
        <v>0.27944999999999998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2" t="s">
        <v>150</v>
      </c>
      <c r="AT191" s="222" t="s">
        <v>146</v>
      </c>
      <c r="AU191" s="222" t="s">
        <v>84</v>
      </c>
      <c r="AY191" s="16" t="s">
        <v>145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6" t="s">
        <v>84</v>
      </c>
      <c r="BK191" s="223">
        <f>ROUND(I191*H191,2)</f>
        <v>0</v>
      </c>
      <c r="BL191" s="16" t="s">
        <v>150</v>
      </c>
      <c r="BM191" s="222" t="s">
        <v>223</v>
      </c>
    </row>
    <row r="192" s="12" customFormat="1">
      <c r="A192" s="12"/>
      <c r="B192" s="224"/>
      <c r="C192" s="225"/>
      <c r="D192" s="226" t="s">
        <v>154</v>
      </c>
      <c r="E192" s="227" t="s">
        <v>1</v>
      </c>
      <c r="F192" s="228" t="s">
        <v>1157</v>
      </c>
      <c r="G192" s="225"/>
      <c r="H192" s="229">
        <v>31.050000000000001</v>
      </c>
      <c r="I192" s="230"/>
      <c r="J192" s="225"/>
      <c r="K192" s="225"/>
      <c r="L192" s="231"/>
      <c r="M192" s="232"/>
      <c r="N192" s="233"/>
      <c r="O192" s="233"/>
      <c r="P192" s="233"/>
      <c r="Q192" s="233"/>
      <c r="R192" s="233"/>
      <c r="S192" s="233"/>
      <c r="T192" s="234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35" t="s">
        <v>154</v>
      </c>
      <c r="AU192" s="235" t="s">
        <v>84</v>
      </c>
      <c r="AV192" s="12" t="s">
        <v>86</v>
      </c>
      <c r="AW192" s="12" t="s">
        <v>33</v>
      </c>
      <c r="AX192" s="12" t="s">
        <v>76</v>
      </c>
      <c r="AY192" s="235" t="s">
        <v>145</v>
      </c>
    </row>
    <row r="193" s="13" customFormat="1">
      <c r="A193" s="13"/>
      <c r="B193" s="236"/>
      <c r="C193" s="237"/>
      <c r="D193" s="226" t="s">
        <v>154</v>
      </c>
      <c r="E193" s="238" t="s">
        <v>1</v>
      </c>
      <c r="F193" s="239" t="s">
        <v>156</v>
      </c>
      <c r="G193" s="237"/>
      <c r="H193" s="240">
        <v>31.050000000000001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154</v>
      </c>
      <c r="AU193" s="246" t="s">
        <v>84</v>
      </c>
      <c r="AV193" s="13" t="s">
        <v>150</v>
      </c>
      <c r="AW193" s="13" t="s">
        <v>33</v>
      </c>
      <c r="AX193" s="13" t="s">
        <v>84</v>
      </c>
      <c r="AY193" s="246" t="s">
        <v>145</v>
      </c>
    </row>
    <row r="194" s="2" customFormat="1" ht="24.15" customHeight="1">
      <c r="A194" s="37"/>
      <c r="B194" s="38"/>
      <c r="C194" s="210" t="s">
        <v>224</v>
      </c>
      <c r="D194" s="210" t="s">
        <v>146</v>
      </c>
      <c r="E194" s="211" t="s">
        <v>353</v>
      </c>
      <c r="F194" s="212" t="s">
        <v>354</v>
      </c>
      <c r="G194" s="213" t="s">
        <v>167</v>
      </c>
      <c r="H194" s="214">
        <v>8.4299999999999997</v>
      </c>
      <c r="I194" s="215"/>
      <c r="J194" s="216">
        <f>ROUND(I194*H194,2)</f>
        <v>0</v>
      </c>
      <c r="K194" s="217"/>
      <c r="L194" s="43"/>
      <c r="M194" s="218" t="s">
        <v>1</v>
      </c>
      <c r="N194" s="219" t="s">
        <v>41</v>
      </c>
      <c r="O194" s="90"/>
      <c r="P194" s="220">
        <f>O194*H194</f>
        <v>0</v>
      </c>
      <c r="Q194" s="220">
        <v>0</v>
      </c>
      <c r="R194" s="220">
        <f>Q194*H194</f>
        <v>0</v>
      </c>
      <c r="S194" s="220">
        <v>0.0030000000000000001</v>
      </c>
      <c r="T194" s="221">
        <f>S194*H194</f>
        <v>0.02529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2" t="s">
        <v>150</v>
      </c>
      <c r="AT194" s="222" t="s">
        <v>146</v>
      </c>
      <c r="AU194" s="222" t="s">
        <v>84</v>
      </c>
      <c r="AY194" s="16" t="s">
        <v>145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6" t="s">
        <v>84</v>
      </c>
      <c r="BK194" s="223">
        <f>ROUND(I194*H194,2)</f>
        <v>0</v>
      </c>
      <c r="BL194" s="16" t="s">
        <v>150</v>
      </c>
      <c r="BM194" s="222" t="s">
        <v>227</v>
      </c>
    </row>
    <row r="195" s="12" customFormat="1">
      <c r="A195" s="12"/>
      <c r="B195" s="224"/>
      <c r="C195" s="225"/>
      <c r="D195" s="226" t="s">
        <v>154</v>
      </c>
      <c r="E195" s="227" t="s">
        <v>1</v>
      </c>
      <c r="F195" s="228" t="s">
        <v>1158</v>
      </c>
      <c r="G195" s="225"/>
      <c r="H195" s="229">
        <v>8.4299999999999997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235" t="s">
        <v>154</v>
      </c>
      <c r="AU195" s="235" t="s">
        <v>84</v>
      </c>
      <c r="AV195" s="12" t="s">
        <v>86</v>
      </c>
      <c r="AW195" s="12" t="s">
        <v>33</v>
      </c>
      <c r="AX195" s="12" t="s">
        <v>76</v>
      </c>
      <c r="AY195" s="235" t="s">
        <v>145</v>
      </c>
    </row>
    <row r="196" s="13" customFormat="1">
      <c r="A196" s="13"/>
      <c r="B196" s="236"/>
      <c r="C196" s="237"/>
      <c r="D196" s="226" t="s">
        <v>154</v>
      </c>
      <c r="E196" s="238" t="s">
        <v>1</v>
      </c>
      <c r="F196" s="239" t="s">
        <v>156</v>
      </c>
      <c r="G196" s="237"/>
      <c r="H196" s="240">
        <v>8.4299999999999997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154</v>
      </c>
      <c r="AU196" s="246" t="s">
        <v>84</v>
      </c>
      <c r="AV196" s="13" t="s">
        <v>150</v>
      </c>
      <c r="AW196" s="13" t="s">
        <v>33</v>
      </c>
      <c r="AX196" s="13" t="s">
        <v>84</v>
      </c>
      <c r="AY196" s="246" t="s">
        <v>145</v>
      </c>
    </row>
    <row r="197" s="2" customFormat="1" ht="21.75" customHeight="1">
      <c r="A197" s="37"/>
      <c r="B197" s="38"/>
      <c r="C197" s="210" t="s">
        <v>188</v>
      </c>
      <c r="D197" s="210" t="s">
        <v>146</v>
      </c>
      <c r="E197" s="211" t="s">
        <v>1068</v>
      </c>
      <c r="F197" s="212" t="s">
        <v>1069</v>
      </c>
      <c r="G197" s="213" t="s">
        <v>167</v>
      </c>
      <c r="H197" s="214">
        <v>36.32</v>
      </c>
      <c r="I197" s="215"/>
      <c r="J197" s="216">
        <f>ROUND(I197*H197,2)</f>
        <v>0</v>
      </c>
      <c r="K197" s="217"/>
      <c r="L197" s="43"/>
      <c r="M197" s="218" t="s">
        <v>1</v>
      </c>
      <c r="N197" s="219" t="s">
        <v>41</v>
      </c>
      <c r="O197" s="90"/>
      <c r="P197" s="220">
        <f>O197*H197</f>
        <v>0</v>
      </c>
      <c r="Q197" s="220">
        <v>0</v>
      </c>
      <c r="R197" s="220">
        <f>Q197*H197</f>
        <v>0</v>
      </c>
      <c r="S197" s="220">
        <v>0.014999999999999999</v>
      </c>
      <c r="T197" s="221">
        <f>S197*H197</f>
        <v>0.54479999999999995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2" t="s">
        <v>150</v>
      </c>
      <c r="AT197" s="222" t="s">
        <v>146</v>
      </c>
      <c r="AU197" s="222" t="s">
        <v>84</v>
      </c>
      <c r="AY197" s="16" t="s">
        <v>145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6" t="s">
        <v>84</v>
      </c>
      <c r="BK197" s="223">
        <f>ROUND(I197*H197,2)</f>
        <v>0</v>
      </c>
      <c r="BL197" s="16" t="s">
        <v>150</v>
      </c>
      <c r="BM197" s="222" t="s">
        <v>231</v>
      </c>
    </row>
    <row r="198" s="14" customFormat="1">
      <c r="A198" s="14"/>
      <c r="B198" s="258"/>
      <c r="C198" s="259"/>
      <c r="D198" s="226" t="s">
        <v>154</v>
      </c>
      <c r="E198" s="260" t="s">
        <v>1</v>
      </c>
      <c r="F198" s="261" t="s">
        <v>1159</v>
      </c>
      <c r="G198" s="259"/>
      <c r="H198" s="260" t="s">
        <v>1</v>
      </c>
      <c r="I198" s="262"/>
      <c r="J198" s="259"/>
      <c r="K198" s="259"/>
      <c r="L198" s="263"/>
      <c r="M198" s="264"/>
      <c r="N198" s="265"/>
      <c r="O198" s="265"/>
      <c r="P198" s="265"/>
      <c r="Q198" s="265"/>
      <c r="R198" s="265"/>
      <c r="S198" s="265"/>
      <c r="T198" s="26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7" t="s">
        <v>154</v>
      </c>
      <c r="AU198" s="267" t="s">
        <v>84</v>
      </c>
      <c r="AV198" s="14" t="s">
        <v>84</v>
      </c>
      <c r="AW198" s="14" t="s">
        <v>33</v>
      </c>
      <c r="AX198" s="14" t="s">
        <v>76</v>
      </c>
      <c r="AY198" s="267" t="s">
        <v>145</v>
      </c>
    </row>
    <row r="199" s="12" customFormat="1">
      <c r="A199" s="12"/>
      <c r="B199" s="224"/>
      <c r="C199" s="225"/>
      <c r="D199" s="226" t="s">
        <v>154</v>
      </c>
      <c r="E199" s="227" t="s">
        <v>1</v>
      </c>
      <c r="F199" s="228" t="s">
        <v>1160</v>
      </c>
      <c r="G199" s="225"/>
      <c r="H199" s="229">
        <v>36.32</v>
      </c>
      <c r="I199" s="230"/>
      <c r="J199" s="225"/>
      <c r="K199" s="225"/>
      <c r="L199" s="231"/>
      <c r="M199" s="232"/>
      <c r="N199" s="233"/>
      <c r="O199" s="233"/>
      <c r="P199" s="233"/>
      <c r="Q199" s="233"/>
      <c r="R199" s="233"/>
      <c r="S199" s="233"/>
      <c r="T199" s="234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5" t="s">
        <v>154</v>
      </c>
      <c r="AU199" s="235" t="s">
        <v>84</v>
      </c>
      <c r="AV199" s="12" t="s">
        <v>86</v>
      </c>
      <c r="AW199" s="12" t="s">
        <v>33</v>
      </c>
      <c r="AX199" s="12" t="s">
        <v>76</v>
      </c>
      <c r="AY199" s="235" t="s">
        <v>145</v>
      </c>
    </row>
    <row r="200" s="13" customFormat="1">
      <c r="A200" s="13"/>
      <c r="B200" s="236"/>
      <c r="C200" s="237"/>
      <c r="D200" s="226" t="s">
        <v>154</v>
      </c>
      <c r="E200" s="238" t="s">
        <v>1</v>
      </c>
      <c r="F200" s="239" t="s">
        <v>156</v>
      </c>
      <c r="G200" s="237"/>
      <c r="H200" s="240">
        <v>36.32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6" t="s">
        <v>154</v>
      </c>
      <c r="AU200" s="246" t="s">
        <v>84</v>
      </c>
      <c r="AV200" s="13" t="s">
        <v>150</v>
      </c>
      <c r="AW200" s="13" t="s">
        <v>33</v>
      </c>
      <c r="AX200" s="13" t="s">
        <v>84</v>
      </c>
      <c r="AY200" s="246" t="s">
        <v>145</v>
      </c>
    </row>
    <row r="201" s="2" customFormat="1" ht="24.15" customHeight="1">
      <c r="A201" s="37"/>
      <c r="B201" s="38"/>
      <c r="C201" s="210" t="s">
        <v>232</v>
      </c>
      <c r="D201" s="210" t="s">
        <v>146</v>
      </c>
      <c r="E201" s="211" t="s">
        <v>347</v>
      </c>
      <c r="F201" s="212" t="s">
        <v>348</v>
      </c>
      <c r="G201" s="213" t="s">
        <v>167</v>
      </c>
      <c r="H201" s="214">
        <v>22.890000000000001</v>
      </c>
      <c r="I201" s="215"/>
      <c r="J201" s="216">
        <f>ROUND(I201*H201,2)</f>
        <v>0</v>
      </c>
      <c r="K201" s="217"/>
      <c r="L201" s="43"/>
      <c r="M201" s="218" t="s">
        <v>1</v>
      </c>
      <c r="N201" s="219" t="s">
        <v>41</v>
      </c>
      <c r="O201" s="90"/>
      <c r="P201" s="220">
        <f>O201*H201</f>
        <v>0</v>
      </c>
      <c r="Q201" s="220">
        <v>0</v>
      </c>
      <c r="R201" s="220">
        <f>Q201*H201</f>
        <v>0</v>
      </c>
      <c r="S201" s="220">
        <v>0.13950000000000001</v>
      </c>
      <c r="T201" s="221">
        <f>S201*H201</f>
        <v>3.1931550000000004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2" t="s">
        <v>150</v>
      </c>
      <c r="AT201" s="222" t="s">
        <v>146</v>
      </c>
      <c r="AU201" s="222" t="s">
        <v>84</v>
      </c>
      <c r="AY201" s="16" t="s">
        <v>145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6" t="s">
        <v>84</v>
      </c>
      <c r="BK201" s="223">
        <f>ROUND(I201*H201,2)</f>
        <v>0</v>
      </c>
      <c r="BL201" s="16" t="s">
        <v>150</v>
      </c>
      <c r="BM201" s="222" t="s">
        <v>235</v>
      </c>
    </row>
    <row r="202" s="12" customFormat="1">
      <c r="A202" s="12"/>
      <c r="B202" s="224"/>
      <c r="C202" s="225"/>
      <c r="D202" s="226" t="s">
        <v>154</v>
      </c>
      <c r="E202" s="227" t="s">
        <v>1</v>
      </c>
      <c r="F202" s="228" t="s">
        <v>1150</v>
      </c>
      <c r="G202" s="225"/>
      <c r="H202" s="229">
        <v>22.890000000000001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35" t="s">
        <v>154</v>
      </c>
      <c r="AU202" s="235" t="s">
        <v>84</v>
      </c>
      <c r="AV202" s="12" t="s">
        <v>86</v>
      </c>
      <c r="AW202" s="12" t="s">
        <v>33</v>
      </c>
      <c r="AX202" s="12" t="s">
        <v>76</v>
      </c>
      <c r="AY202" s="235" t="s">
        <v>145</v>
      </c>
    </row>
    <row r="203" s="13" customFormat="1">
      <c r="A203" s="13"/>
      <c r="B203" s="236"/>
      <c r="C203" s="237"/>
      <c r="D203" s="226" t="s">
        <v>154</v>
      </c>
      <c r="E203" s="238" t="s">
        <v>1</v>
      </c>
      <c r="F203" s="239" t="s">
        <v>156</v>
      </c>
      <c r="G203" s="237"/>
      <c r="H203" s="240">
        <v>22.890000000000001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154</v>
      </c>
      <c r="AU203" s="246" t="s">
        <v>84</v>
      </c>
      <c r="AV203" s="13" t="s">
        <v>150</v>
      </c>
      <c r="AW203" s="13" t="s">
        <v>33</v>
      </c>
      <c r="AX203" s="13" t="s">
        <v>84</v>
      </c>
      <c r="AY203" s="246" t="s">
        <v>145</v>
      </c>
    </row>
    <row r="204" s="2" customFormat="1" ht="37.8" customHeight="1">
      <c r="A204" s="37"/>
      <c r="B204" s="38"/>
      <c r="C204" s="210" t="s">
        <v>193</v>
      </c>
      <c r="D204" s="210" t="s">
        <v>146</v>
      </c>
      <c r="E204" s="211" t="s">
        <v>1063</v>
      </c>
      <c r="F204" s="212" t="s">
        <v>1064</v>
      </c>
      <c r="G204" s="213" t="s">
        <v>167</v>
      </c>
      <c r="H204" s="214">
        <v>189.52500000000001</v>
      </c>
      <c r="I204" s="215"/>
      <c r="J204" s="216">
        <f>ROUND(I204*H204,2)</f>
        <v>0</v>
      </c>
      <c r="K204" s="217"/>
      <c r="L204" s="43"/>
      <c r="M204" s="218" t="s">
        <v>1</v>
      </c>
      <c r="N204" s="219" t="s">
        <v>41</v>
      </c>
      <c r="O204" s="90"/>
      <c r="P204" s="220">
        <f>O204*H204</f>
        <v>0</v>
      </c>
      <c r="Q204" s="220">
        <v>0</v>
      </c>
      <c r="R204" s="220">
        <f>Q204*H204</f>
        <v>0</v>
      </c>
      <c r="S204" s="220">
        <v>0.01</v>
      </c>
      <c r="T204" s="221">
        <f>S204*H204</f>
        <v>1.8952500000000001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2" t="s">
        <v>150</v>
      </c>
      <c r="AT204" s="222" t="s">
        <v>146</v>
      </c>
      <c r="AU204" s="222" t="s">
        <v>84</v>
      </c>
      <c r="AY204" s="16" t="s">
        <v>145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6" t="s">
        <v>84</v>
      </c>
      <c r="BK204" s="223">
        <f>ROUND(I204*H204,2)</f>
        <v>0</v>
      </c>
      <c r="BL204" s="16" t="s">
        <v>150</v>
      </c>
      <c r="BM204" s="222" t="s">
        <v>240</v>
      </c>
    </row>
    <row r="205" s="12" customFormat="1">
      <c r="A205" s="12"/>
      <c r="B205" s="224"/>
      <c r="C205" s="225"/>
      <c r="D205" s="226" t="s">
        <v>154</v>
      </c>
      <c r="E205" s="227" t="s">
        <v>1</v>
      </c>
      <c r="F205" s="228" t="s">
        <v>1140</v>
      </c>
      <c r="G205" s="225"/>
      <c r="H205" s="229">
        <v>210.345</v>
      </c>
      <c r="I205" s="230"/>
      <c r="J205" s="225"/>
      <c r="K205" s="225"/>
      <c r="L205" s="231"/>
      <c r="M205" s="232"/>
      <c r="N205" s="233"/>
      <c r="O205" s="233"/>
      <c r="P205" s="233"/>
      <c r="Q205" s="233"/>
      <c r="R205" s="233"/>
      <c r="S205" s="233"/>
      <c r="T205" s="234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35" t="s">
        <v>154</v>
      </c>
      <c r="AU205" s="235" t="s">
        <v>84</v>
      </c>
      <c r="AV205" s="12" t="s">
        <v>86</v>
      </c>
      <c r="AW205" s="12" t="s">
        <v>33</v>
      </c>
      <c r="AX205" s="12" t="s">
        <v>76</v>
      </c>
      <c r="AY205" s="235" t="s">
        <v>145</v>
      </c>
    </row>
    <row r="206" s="14" customFormat="1">
      <c r="A206" s="14"/>
      <c r="B206" s="258"/>
      <c r="C206" s="259"/>
      <c r="D206" s="226" t="s">
        <v>154</v>
      </c>
      <c r="E206" s="260" t="s">
        <v>1</v>
      </c>
      <c r="F206" s="261" t="s">
        <v>1034</v>
      </c>
      <c r="G206" s="259"/>
      <c r="H206" s="260" t="s">
        <v>1</v>
      </c>
      <c r="I206" s="262"/>
      <c r="J206" s="259"/>
      <c r="K206" s="259"/>
      <c r="L206" s="263"/>
      <c r="M206" s="264"/>
      <c r="N206" s="265"/>
      <c r="O206" s="265"/>
      <c r="P206" s="265"/>
      <c r="Q206" s="265"/>
      <c r="R206" s="265"/>
      <c r="S206" s="265"/>
      <c r="T206" s="26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7" t="s">
        <v>154</v>
      </c>
      <c r="AU206" s="267" t="s">
        <v>84</v>
      </c>
      <c r="AV206" s="14" t="s">
        <v>84</v>
      </c>
      <c r="AW206" s="14" t="s">
        <v>33</v>
      </c>
      <c r="AX206" s="14" t="s">
        <v>76</v>
      </c>
      <c r="AY206" s="267" t="s">
        <v>145</v>
      </c>
    </row>
    <row r="207" s="12" customFormat="1">
      <c r="A207" s="12"/>
      <c r="B207" s="224"/>
      <c r="C207" s="225"/>
      <c r="D207" s="226" t="s">
        <v>154</v>
      </c>
      <c r="E207" s="227" t="s">
        <v>1</v>
      </c>
      <c r="F207" s="228" t="s">
        <v>1141</v>
      </c>
      <c r="G207" s="225"/>
      <c r="H207" s="229">
        <v>-32.420000000000002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235" t="s">
        <v>154</v>
      </c>
      <c r="AU207" s="235" t="s">
        <v>84</v>
      </c>
      <c r="AV207" s="12" t="s">
        <v>86</v>
      </c>
      <c r="AW207" s="12" t="s">
        <v>33</v>
      </c>
      <c r="AX207" s="12" t="s">
        <v>76</v>
      </c>
      <c r="AY207" s="235" t="s">
        <v>145</v>
      </c>
    </row>
    <row r="208" s="14" customFormat="1">
      <c r="A208" s="14"/>
      <c r="B208" s="258"/>
      <c r="C208" s="259"/>
      <c r="D208" s="226" t="s">
        <v>154</v>
      </c>
      <c r="E208" s="260" t="s">
        <v>1</v>
      </c>
      <c r="F208" s="261" t="s">
        <v>1036</v>
      </c>
      <c r="G208" s="259"/>
      <c r="H208" s="260" t="s">
        <v>1</v>
      </c>
      <c r="I208" s="262"/>
      <c r="J208" s="259"/>
      <c r="K208" s="259"/>
      <c r="L208" s="263"/>
      <c r="M208" s="264"/>
      <c r="N208" s="265"/>
      <c r="O208" s="265"/>
      <c r="P208" s="265"/>
      <c r="Q208" s="265"/>
      <c r="R208" s="265"/>
      <c r="S208" s="265"/>
      <c r="T208" s="26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7" t="s">
        <v>154</v>
      </c>
      <c r="AU208" s="267" t="s">
        <v>84</v>
      </c>
      <c r="AV208" s="14" t="s">
        <v>84</v>
      </c>
      <c r="AW208" s="14" t="s">
        <v>33</v>
      </c>
      <c r="AX208" s="14" t="s">
        <v>76</v>
      </c>
      <c r="AY208" s="267" t="s">
        <v>145</v>
      </c>
    </row>
    <row r="209" s="12" customFormat="1">
      <c r="A209" s="12"/>
      <c r="B209" s="224"/>
      <c r="C209" s="225"/>
      <c r="D209" s="226" t="s">
        <v>154</v>
      </c>
      <c r="E209" s="227" t="s">
        <v>1</v>
      </c>
      <c r="F209" s="228" t="s">
        <v>1143</v>
      </c>
      <c r="G209" s="225"/>
      <c r="H209" s="229">
        <v>11.6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T209" s="235" t="s">
        <v>154</v>
      </c>
      <c r="AU209" s="235" t="s">
        <v>84</v>
      </c>
      <c r="AV209" s="12" t="s">
        <v>86</v>
      </c>
      <c r="AW209" s="12" t="s">
        <v>33</v>
      </c>
      <c r="AX209" s="12" t="s">
        <v>76</v>
      </c>
      <c r="AY209" s="235" t="s">
        <v>145</v>
      </c>
    </row>
    <row r="210" s="13" customFormat="1">
      <c r="A210" s="13"/>
      <c r="B210" s="236"/>
      <c r="C210" s="237"/>
      <c r="D210" s="226" t="s">
        <v>154</v>
      </c>
      <c r="E210" s="238" t="s">
        <v>1</v>
      </c>
      <c r="F210" s="239" t="s">
        <v>156</v>
      </c>
      <c r="G210" s="237"/>
      <c r="H210" s="240">
        <v>189.52500000000001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154</v>
      </c>
      <c r="AU210" s="246" t="s">
        <v>84</v>
      </c>
      <c r="AV210" s="13" t="s">
        <v>150</v>
      </c>
      <c r="AW210" s="13" t="s">
        <v>33</v>
      </c>
      <c r="AX210" s="13" t="s">
        <v>84</v>
      </c>
      <c r="AY210" s="246" t="s">
        <v>145</v>
      </c>
    </row>
    <row r="211" s="2" customFormat="1" ht="37.8" customHeight="1">
      <c r="A211" s="37"/>
      <c r="B211" s="38"/>
      <c r="C211" s="210" t="s">
        <v>7</v>
      </c>
      <c r="D211" s="210" t="s">
        <v>146</v>
      </c>
      <c r="E211" s="211" t="s">
        <v>1065</v>
      </c>
      <c r="F211" s="212" t="s">
        <v>1066</v>
      </c>
      <c r="G211" s="213" t="s">
        <v>167</v>
      </c>
      <c r="H211" s="214">
        <v>59.210000000000001</v>
      </c>
      <c r="I211" s="215"/>
      <c r="J211" s="216">
        <f>ROUND(I211*H211,2)</f>
        <v>0</v>
      </c>
      <c r="K211" s="217"/>
      <c r="L211" s="43"/>
      <c r="M211" s="218" t="s">
        <v>1</v>
      </c>
      <c r="N211" s="219" t="s">
        <v>41</v>
      </c>
      <c r="O211" s="90"/>
      <c r="P211" s="220">
        <f>O211*H211</f>
        <v>0</v>
      </c>
      <c r="Q211" s="220">
        <v>0</v>
      </c>
      <c r="R211" s="220">
        <f>Q211*H211</f>
        <v>0</v>
      </c>
      <c r="S211" s="220">
        <v>0.01</v>
      </c>
      <c r="T211" s="221">
        <f>S211*H211</f>
        <v>0.59210000000000007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2" t="s">
        <v>150</v>
      </c>
      <c r="AT211" s="222" t="s">
        <v>146</v>
      </c>
      <c r="AU211" s="222" t="s">
        <v>84</v>
      </c>
      <c r="AY211" s="16" t="s">
        <v>145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16" t="s">
        <v>84</v>
      </c>
      <c r="BK211" s="223">
        <f>ROUND(I211*H211,2)</f>
        <v>0</v>
      </c>
      <c r="BL211" s="16" t="s">
        <v>150</v>
      </c>
      <c r="BM211" s="222" t="s">
        <v>244</v>
      </c>
    </row>
    <row r="212" s="12" customFormat="1">
      <c r="A212" s="12"/>
      <c r="B212" s="224"/>
      <c r="C212" s="225"/>
      <c r="D212" s="226" t="s">
        <v>154</v>
      </c>
      <c r="E212" s="227" t="s">
        <v>1</v>
      </c>
      <c r="F212" s="228" t="s">
        <v>1144</v>
      </c>
      <c r="G212" s="225"/>
      <c r="H212" s="229">
        <v>59.210000000000001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T212" s="235" t="s">
        <v>154</v>
      </c>
      <c r="AU212" s="235" t="s">
        <v>84</v>
      </c>
      <c r="AV212" s="12" t="s">
        <v>86</v>
      </c>
      <c r="AW212" s="12" t="s">
        <v>33</v>
      </c>
      <c r="AX212" s="12" t="s">
        <v>76</v>
      </c>
      <c r="AY212" s="235" t="s">
        <v>145</v>
      </c>
    </row>
    <row r="213" s="13" customFormat="1">
      <c r="A213" s="13"/>
      <c r="B213" s="236"/>
      <c r="C213" s="237"/>
      <c r="D213" s="226" t="s">
        <v>154</v>
      </c>
      <c r="E213" s="238" t="s">
        <v>1</v>
      </c>
      <c r="F213" s="239" t="s">
        <v>156</v>
      </c>
      <c r="G213" s="237"/>
      <c r="H213" s="240">
        <v>59.210000000000001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6" t="s">
        <v>154</v>
      </c>
      <c r="AU213" s="246" t="s">
        <v>84</v>
      </c>
      <c r="AV213" s="13" t="s">
        <v>150</v>
      </c>
      <c r="AW213" s="13" t="s">
        <v>33</v>
      </c>
      <c r="AX213" s="13" t="s">
        <v>84</v>
      </c>
      <c r="AY213" s="246" t="s">
        <v>145</v>
      </c>
    </row>
    <row r="214" s="2" customFormat="1" ht="16.5" customHeight="1">
      <c r="A214" s="37"/>
      <c r="B214" s="38"/>
      <c r="C214" s="210" t="s">
        <v>198</v>
      </c>
      <c r="D214" s="210" t="s">
        <v>146</v>
      </c>
      <c r="E214" s="211" t="s">
        <v>1161</v>
      </c>
      <c r="F214" s="212" t="s">
        <v>308</v>
      </c>
      <c r="G214" s="213" t="s">
        <v>265</v>
      </c>
      <c r="H214" s="214">
        <v>1</v>
      </c>
      <c r="I214" s="215"/>
      <c r="J214" s="216">
        <f>ROUND(I214*H214,2)</f>
        <v>0</v>
      </c>
      <c r="K214" s="217"/>
      <c r="L214" s="43"/>
      <c r="M214" s="218" t="s">
        <v>1</v>
      </c>
      <c r="N214" s="219" t="s">
        <v>41</v>
      </c>
      <c r="O214" s="90"/>
      <c r="P214" s="220">
        <f>O214*H214</f>
        <v>0</v>
      </c>
      <c r="Q214" s="220">
        <v>0</v>
      </c>
      <c r="R214" s="220">
        <f>Q214*H214</f>
        <v>0</v>
      </c>
      <c r="S214" s="220">
        <v>0</v>
      </c>
      <c r="T214" s="22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2" t="s">
        <v>150</v>
      </c>
      <c r="AT214" s="222" t="s">
        <v>146</v>
      </c>
      <c r="AU214" s="222" t="s">
        <v>84</v>
      </c>
      <c r="AY214" s="16" t="s">
        <v>145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6" t="s">
        <v>84</v>
      </c>
      <c r="BK214" s="223">
        <f>ROUND(I214*H214,2)</f>
        <v>0</v>
      </c>
      <c r="BL214" s="16" t="s">
        <v>150</v>
      </c>
      <c r="BM214" s="222" t="s">
        <v>247</v>
      </c>
    </row>
    <row r="215" s="2" customFormat="1" ht="24.15" customHeight="1">
      <c r="A215" s="37"/>
      <c r="B215" s="38"/>
      <c r="C215" s="210" t="s">
        <v>249</v>
      </c>
      <c r="D215" s="210" t="s">
        <v>146</v>
      </c>
      <c r="E215" s="211" t="s">
        <v>1162</v>
      </c>
      <c r="F215" s="212" t="s">
        <v>1163</v>
      </c>
      <c r="G215" s="213" t="s">
        <v>265</v>
      </c>
      <c r="H215" s="214">
        <v>1</v>
      </c>
      <c r="I215" s="215"/>
      <c r="J215" s="216">
        <f>ROUND(I215*H215,2)</f>
        <v>0</v>
      </c>
      <c r="K215" s="217"/>
      <c r="L215" s="43"/>
      <c r="M215" s="218" t="s">
        <v>1</v>
      </c>
      <c r="N215" s="219" t="s">
        <v>41</v>
      </c>
      <c r="O215" s="90"/>
      <c r="P215" s="220">
        <f>O215*H215</f>
        <v>0</v>
      </c>
      <c r="Q215" s="220">
        <v>0</v>
      </c>
      <c r="R215" s="220">
        <f>Q215*H215</f>
        <v>0</v>
      </c>
      <c r="S215" s="220">
        <v>0</v>
      </c>
      <c r="T215" s="22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2" t="s">
        <v>150</v>
      </c>
      <c r="AT215" s="222" t="s">
        <v>146</v>
      </c>
      <c r="AU215" s="222" t="s">
        <v>84</v>
      </c>
      <c r="AY215" s="16" t="s">
        <v>145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6" t="s">
        <v>84</v>
      </c>
      <c r="BK215" s="223">
        <f>ROUND(I215*H215,2)</f>
        <v>0</v>
      </c>
      <c r="BL215" s="16" t="s">
        <v>150</v>
      </c>
      <c r="BM215" s="222" t="s">
        <v>252</v>
      </c>
    </row>
    <row r="216" s="2" customFormat="1" ht="24.15" customHeight="1">
      <c r="A216" s="37"/>
      <c r="B216" s="38"/>
      <c r="C216" s="210" t="s">
        <v>202</v>
      </c>
      <c r="D216" s="210" t="s">
        <v>146</v>
      </c>
      <c r="E216" s="211" t="s">
        <v>1164</v>
      </c>
      <c r="F216" s="212" t="s">
        <v>312</v>
      </c>
      <c r="G216" s="213" t="s">
        <v>265</v>
      </c>
      <c r="H216" s="214">
        <v>1</v>
      </c>
      <c r="I216" s="215"/>
      <c r="J216" s="216">
        <f>ROUND(I216*H216,2)</f>
        <v>0</v>
      </c>
      <c r="K216" s="217"/>
      <c r="L216" s="43"/>
      <c r="M216" s="218" t="s">
        <v>1</v>
      </c>
      <c r="N216" s="219" t="s">
        <v>41</v>
      </c>
      <c r="O216" s="90"/>
      <c r="P216" s="220">
        <f>O216*H216</f>
        <v>0</v>
      </c>
      <c r="Q216" s="220">
        <v>0</v>
      </c>
      <c r="R216" s="220">
        <f>Q216*H216</f>
        <v>0</v>
      </c>
      <c r="S216" s="220">
        <v>0</v>
      </c>
      <c r="T216" s="22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2" t="s">
        <v>150</v>
      </c>
      <c r="AT216" s="222" t="s">
        <v>146</v>
      </c>
      <c r="AU216" s="222" t="s">
        <v>84</v>
      </c>
      <c r="AY216" s="16" t="s">
        <v>145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16" t="s">
        <v>84</v>
      </c>
      <c r="BK216" s="223">
        <f>ROUND(I216*H216,2)</f>
        <v>0</v>
      </c>
      <c r="BL216" s="16" t="s">
        <v>150</v>
      </c>
      <c r="BM216" s="222" t="s">
        <v>256</v>
      </c>
    </row>
    <row r="217" s="2" customFormat="1" ht="16.5" customHeight="1">
      <c r="A217" s="37"/>
      <c r="B217" s="38"/>
      <c r="C217" s="210" t="s">
        <v>258</v>
      </c>
      <c r="D217" s="210" t="s">
        <v>146</v>
      </c>
      <c r="E217" s="211" t="s">
        <v>1165</v>
      </c>
      <c r="F217" s="212" t="s">
        <v>315</v>
      </c>
      <c r="G217" s="213" t="s">
        <v>265</v>
      </c>
      <c r="H217" s="214">
        <v>1</v>
      </c>
      <c r="I217" s="215"/>
      <c r="J217" s="216">
        <f>ROUND(I217*H217,2)</f>
        <v>0</v>
      </c>
      <c r="K217" s="217"/>
      <c r="L217" s="43"/>
      <c r="M217" s="218" t="s">
        <v>1</v>
      </c>
      <c r="N217" s="219" t="s">
        <v>41</v>
      </c>
      <c r="O217" s="90"/>
      <c r="P217" s="220">
        <f>O217*H217</f>
        <v>0</v>
      </c>
      <c r="Q217" s="220">
        <v>0</v>
      </c>
      <c r="R217" s="220">
        <f>Q217*H217</f>
        <v>0</v>
      </c>
      <c r="S217" s="220">
        <v>0</v>
      </c>
      <c r="T217" s="22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2" t="s">
        <v>150</v>
      </c>
      <c r="AT217" s="222" t="s">
        <v>146</v>
      </c>
      <c r="AU217" s="222" t="s">
        <v>84</v>
      </c>
      <c r="AY217" s="16" t="s">
        <v>145</v>
      </c>
      <c r="BE217" s="223">
        <f>IF(N217="základní",J217,0)</f>
        <v>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16" t="s">
        <v>84</v>
      </c>
      <c r="BK217" s="223">
        <f>ROUND(I217*H217,2)</f>
        <v>0</v>
      </c>
      <c r="BL217" s="16" t="s">
        <v>150</v>
      </c>
      <c r="BM217" s="222" t="s">
        <v>261</v>
      </c>
    </row>
    <row r="218" s="2" customFormat="1" ht="24.15" customHeight="1">
      <c r="A218" s="37"/>
      <c r="B218" s="38"/>
      <c r="C218" s="210" t="s">
        <v>207</v>
      </c>
      <c r="D218" s="210" t="s">
        <v>146</v>
      </c>
      <c r="E218" s="211" t="s">
        <v>339</v>
      </c>
      <c r="F218" s="212" t="s">
        <v>340</v>
      </c>
      <c r="G218" s="213" t="s">
        <v>149</v>
      </c>
      <c r="H218" s="214">
        <v>4</v>
      </c>
      <c r="I218" s="215"/>
      <c r="J218" s="216">
        <f>ROUND(I218*H218,2)</f>
        <v>0</v>
      </c>
      <c r="K218" s="217"/>
      <c r="L218" s="43"/>
      <c r="M218" s="218" t="s">
        <v>1</v>
      </c>
      <c r="N218" s="219" t="s">
        <v>41</v>
      </c>
      <c r="O218" s="90"/>
      <c r="P218" s="220">
        <f>O218*H218</f>
        <v>0</v>
      </c>
      <c r="Q218" s="220">
        <v>0</v>
      </c>
      <c r="R218" s="220">
        <f>Q218*H218</f>
        <v>0</v>
      </c>
      <c r="S218" s="220">
        <v>0.024</v>
      </c>
      <c r="T218" s="221">
        <f>S218*H218</f>
        <v>0.096000000000000002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2" t="s">
        <v>150</v>
      </c>
      <c r="AT218" s="222" t="s">
        <v>146</v>
      </c>
      <c r="AU218" s="222" t="s">
        <v>84</v>
      </c>
      <c r="AY218" s="16" t="s">
        <v>145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6" t="s">
        <v>84</v>
      </c>
      <c r="BK218" s="223">
        <f>ROUND(I218*H218,2)</f>
        <v>0</v>
      </c>
      <c r="BL218" s="16" t="s">
        <v>150</v>
      </c>
      <c r="BM218" s="222" t="s">
        <v>266</v>
      </c>
    </row>
    <row r="219" s="2" customFormat="1" ht="21.75" customHeight="1">
      <c r="A219" s="37"/>
      <c r="B219" s="38"/>
      <c r="C219" s="210" t="s">
        <v>267</v>
      </c>
      <c r="D219" s="210" t="s">
        <v>146</v>
      </c>
      <c r="E219" s="211" t="s">
        <v>250</v>
      </c>
      <c r="F219" s="212" t="s">
        <v>251</v>
      </c>
      <c r="G219" s="213" t="s">
        <v>167</v>
      </c>
      <c r="H219" s="214">
        <v>5.7999999999999998</v>
      </c>
      <c r="I219" s="215"/>
      <c r="J219" s="216">
        <f>ROUND(I219*H219,2)</f>
        <v>0</v>
      </c>
      <c r="K219" s="217"/>
      <c r="L219" s="43"/>
      <c r="M219" s="218" t="s">
        <v>1</v>
      </c>
      <c r="N219" s="219" t="s">
        <v>41</v>
      </c>
      <c r="O219" s="90"/>
      <c r="P219" s="220">
        <f>O219*H219</f>
        <v>0</v>
      </c>
      <c r="Q219" s="220">
        <v>0</v>
      </c>
      <c r="R219" s="220">
        <f>Q219*H219</f>
        <v>0</v>
      </c>
      <c r="S219" s="220">
        <v>0.075999999999999998</v>
      </c>
      <c r="T219" s="221">
        <f>S219*H219</f>
        <v>0.44079999999999997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2" t="s">
        <v>150</v>
      </c>
      <c r="AT219" s="222" t="s">
        <v>146</v>
      </c>
      <c r="AU219" s="222" t="s">
        <v>84</v>
      </c>
      <c r="AY219" s="16" t="s">
        <v>145</v>
      </c>
      <c r="BE219" s="223">
        <f>IF(N219="základní",J219,0)</f>
        <v>0</v>
      </c>
      <c r="BF219" s="223">
        <f>IF(N219="snížená",J219,0)</f>
        <v>0</v>
      </c>
      <c r="BG219" s="223">
        <f>IF(N219="zákl. přenesená",J219,0)</f>
        <v>0</v>
      </c>
      <c r="BH219" s="223">
        <f>IF(N219="sníž. přenesená",J219,0)</f>
        <v>0</v>
      </c>
      <c r="BI219" s="223">
        <f>IF(N219="nulová",J219,0)</f>
        <v>0</v>
      </c>
      <c r="BJ219" s="16" t="s">
        <v>84</v>
      </c>
      <c r="BK219" s="223">
        <f>ROUND(I219*H219,2)</f>
        <v>0</v>
      </c>
      <c r="BL219" s="16" t="s">
        <v>150</v>
      </c>
      <c r="BM219" s="222" t="s">
        <v>270</v>
      </c>
    </row>
    <row r="220" s="12" customFormat="1">
      <c r="A220" s="12"/>
      <c r="B220" s="224"/>
      <c r="C220" s="225"/>
      <c r="D220" s="226" t="s">
        <v>154</v>
      </c>
      <c r="E220" s="227" t="s">
        <v>1</v>
      </c>
      <c r="F220" s="228" t="s">
        <v>1166</v>
      </c>
      <c r="G220" s="225"/>
      <c r="H220" s="229">
        <v>5.7999999999999998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35" t="s">
        <v>154</v>
      </c>
      <c r="AU220" s="235" t="s">
        <v>84</v>
      </c>
      <c r="AV220" s="12" t="s">
        <v>86</v>
      </c>
      <c r="AW220" s="12" t="s">
        <v>33</v>
      </c>
      <c r="AX220" s="12" t="s">
        <v>76</v>
      </c>
      <c r="AY220" s="235" t="s">
        <v>145</v>
      </c>
    </row>
    <row r="221" s="13" customFormat="1">
      <c r="A221" s="13"/>
      <c r="B221" s="236"/>
      <c r="C221" s="237"/>
      <c r="D221" s="226" t="s">
        <v>154</v>
      </c>
      <c r="E221" s="238" t="s">
        <v>1</v>
      </c>
      <c r="F221" s="239" t="s">
        <v>156</v>
      </c>
      <c r="G221" s="237"/>
      <c r="H221" s="240">
        <v>5.7999999999999998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154</v>
      </c>
      <c r="AU221" s="246" t="s">
        <v>84</v>
      </c>
      <c r="AV221" s="13" t="s">
        <v>150</v>
      </c>
      <c r="AW221" s="13" t="s">
        <v>33</v>
      </c>
      <c r="AX221" s="13" t="s">
        <v>84</v>
      </c>
      <c r="AY221" s="246" t="s">
        <v>145</v>
      </c>
    </row>
    <row r="222" s="11" customFormat="1" ht="25.92" customHeight="1">
      <c r="A222" s="11"/>
      <c r="B222" s="196"/>
      <c r="C222" s="197"/>
      <c r="D222" s="198" t="s">
        <v>75</v>
      </c>
      <c r="E222" s="199" t="s">
        <v>357</v>
      </c>
      <c r="F222" s="199" t="s">
        <v>358</v>
      </c>
      <c r="G222" s="197"/>
      <c r="H222" s="197"/>
      <c r="I222" s="200"/>
      <c r="J222" s="201">
        <f>BK222</f>
        <v>0</v>
      </c>
      <c r="K222" s="197"/>
      <c r="L222" s="202"/>
      <c r="M222" s="203"/>
      <c r="N222" s="204"/>
      <c r="O222" s="204"/>
      <c r="P222" s="205">
        <f>SUM(P223:P230)</f>
        <v>0</v>
      </c>
      <c r="Q222" s="204"/>
      <c r="R222" s="205">
        <f>SUM(R223:R230)</f>
        <v>0</v>
      </c>
      <c r="S222" s="204"/>
      <c r="T222" s="206">
        <f>SUM(T223:T230)</f>
        <v>0</v>
      </c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R222" s="207" t="s">
        <v>84</v>
      </c>
      <c r="AT222" s="208" t="s">
        <v>75</v>
      </c>
      <c r="AU222" s="208" t="s">
        <v>76</v>
      </c>
      <c r="AY222" s="207" t="s">
        <v>145</v>
      </c>
      <c r="BK222" s="209">
        <f>SUM(BK223:BK230)</f>
        <v>0</v>
      </c>
    </row>
    <row r="223" s="2" customFormat="1" ht="16.5" customHeight="1">
      <c r="A223" s="37"/>
      <c r="B223" s="38"/>
      <c r="C223" s="210" t="s">
        <v>210</v>
      </c>
      <c r="D223" s="210" t="s">
        <v>146</v>
      </c>
      <c r="E223" s="211" t="s">
        <v>1167</v>
      </c>
      <c r="F223" s="212" t="s">
        <v>1074</v>
      </c>
      <c r="G223" s="213" t="s">
        <v>265</v>
      </c>
      <c r="H223" s="214">
        <v>1</v>
      </c>
      <c r="I223" s="215"/>
      <c r="J223" s="216">
        <f>ROUND(I223*H223,2)</f>
        <v>0</v>
      </c>
      <c r="K223" s="217"/>
      <c r="L223" s="43"/>
      <c r="M223" s="218" t="s">
        <v>1</v>
      </c>
      <c r="N223" s="219" t="s">
        <v>41</v>
      </c>
      <c r="O223" s="90"/>
      <c r="P223" s="220">
        <f>O223*H223</f>
        <v>0</v>
      </c>
      <c r="Q223" s="220">
        <v>0</v>
      </c>
      <c r="R223" s="220">
        <f>Q223*H223</f>
        <v>0</v>
      </c>
      <c r="S223" s="220">
        <v>0</v>
      </c>
      <c r="T223" s="22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2" t="s">
        <v>150</v>
      </c>
      <c r="AT223" s="222" t="s">
        <v>146</v>
      </c>
      <c r="AU223" s="222" t="s">
        <v>84</v>
      </c>
      <c r="AY223" s="16" t="s">
        <v>145</v>
      </c>
      <c r="BE223" s="223">
        <f>IF(N223="základní",J223,0)</f>
        <v>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16" t="s">
        <v>84</v>
      </c>
      <c r="BK223" s="223">
        <f>ROUND(I223*H223,2)</f>
        <v>0</v>
      </c>
      <c r="BL223" s="16" t="s">
        <v>150</v>
      </c>
      <c r="BM223" s="222" t="s">
        <v>273</v>
      </c>
    </row>
    <row r="224" s="2" customFormat="1" ht="16.5" customHeight="1">
      <c r="A224" s="37"/>
      <c r="B224" s="38"/>
      <c r="C224" s="210" t="s">
        <v>276</v>
      </c>
      <c r="D224" s="210" t="s">
        <v>146</v>
      </c>
      <c r="E224" s="211" t="s">
        <v>1168</v>
      </c>
      <c r="F224" s="212" t="s">
        <v>1076</v>
      </c>
      <c r="G224" s="213" t="s">
        <v>265</v>
      </c>
      <c r="H224" s="214">
        <v>1</v>
      </c>
      <c r="I224" s="215"/>
      <c r="J224" s="216">
        <f>ROUND(I224*H224,2)</f>
        <v>0</v>
      </c>
      <c r="K224" s="217"/>
      <c r="L224" s="43"/>
      <c r="M224" s="218" t="s">
        <v>1</v>
      </c>
      <c r="N224" s="219" t="s">
        <v>41</v>
      </c>
      <c r="O224" s="90"/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2" t="s">
        <v>150</v>
      </c>
      <c r="AT224" s="222" t="s">
        <v>146</v>
      </c>
      <c r="AU224" s="222" t="s">
        <v>84</v>
      </c>
      <c r="AY224" s="16" t="s">
        <v>145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6" t="s">
        <v>84</v>
      </c>
      <c r="BK224" s="223">
        <f>ROUND(I224*H224,2)</f>
        <v>0</v>
      </c>
      <c r="BL224" s="16" t="s">
        <v>150</v>
      </c>
      <c r="BM224" s="222" t="s">
        <v>279</v>
      </c>
    </row>
    <row r="225" s="2" customFormat="1" ht="24.15" customHeight="1">
      <c r="A225" s="37"/>
      <c r="B225" s="38"/>
      <c r="C225" s="210" t="s">
        <v>216</v>
      </c>
      <c r="D225" s="210" t="s">
        <v>146</v>
      </c>
      <c r="E225" s="211" t="s">
        <v>1169</v>
      </c>
      <c r="F225" s="212" t="s">
        <v>361</v>
      </c>
      <c r="G225" s="213" t="s">
        <v>149</v>
      </c>
      <c r="H225" s="214">
        <v>6</v>
      </c>
      <c r="I225" s="215"/>
      <c r="J225" s="216">
        <f>ROUND(I225*H225,2)</f>
        <v>0</v>
      </c>
      <c r="K225" s="217"/>
      <c r="L225" s="43"/>
      <c r="M225" s="218" t="s">
        <v>1</v>
      </c>
      <c r="N225" s="219" t="s">
        <v>41</v>
      </c>
      <c r="O225" s="90"/>
      <c r="P225" s="220">
        <f>O225*H225</f>
        <v>0</v>
      </c>
      <c r="Q225" s="220">
        <v>0</v>
      </c>
      <c r="R225" s="220">
        <f>Q225*H225</f>
        <v>0</v>
      </c>
      <c r="S225" s="220">
        <v>0</v>
      </c>
      <c r="T225" s="22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2" t="s">
        <v>150</v>
      </c>
      <c r="AT225" s="222" t="s">
        <v>146</v>
      </c>
      <c r="AU225" s="222" t="s">
        <v>84</v>
      </c>
      <c r="AY225" s="16" t="s">
        <v>145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16" t="s">
        <v>84</v>
      </c>
      <c r="BK225" s="223">
        <f>ROUND(I225*H225,2)</f>
        <v>0</v>
      </c>
      <c r="BL225" s="16" t="s">
        <v>150</v>
      </c>
      <c r="BM225" s="222" t="s">
        <v>291</v>
      </c>
    </row>
    <row r="226" s="2" customFormat="1" ht="24.15" customHeight="1">
      <c r="A226" s="37"/>
      <c r="B226" s="38"/>
      <c r="C226" s="210" t="s">
        <v>293</v>
      </c>
      <c r="D226" s="210" t="s">
        <v>146</v>
      </c>
      <c r="E226" s="211" t="s">
        <v>1170</v>
      </c>
      <c r="F226" s="212" t="s">
        <v>371</v>
      </c>
      <c r="G226" s="213" t="s">
        <v>149</v>
      </c>
      <c r="H226" s="214">
        <v>4</v>
      </c>
      <c r="I226" s="215"/>
      <c r="J226" s="216">
        <f>ROUND(I226*H226,2)</f>
        <v>0</v>
      </c>
      <c r="K226" s="217"/>
      <c r="L226" s="43"/>
      <c r="M226" s="218" t="s">
        <v>1</v>
      </c>
      <c r="N226" s="219" t="s">
        <v>41</v>
      </c>
      <c r="O226" s="90"/>
      <c r="P226" s="220">
        <f>O226*H226</f>
        <v>0</v>
      </c>
      <c r="Q226" s="220">
        <v>0</v>
      </c>
      <c r="R226" s="220">
        <f>Q226*H226</f>
        <v>0</v>
      </c>
      <c r="S226" s="220">
        <v>0</v>
      </c>
      <c r="T226" s="22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2" t="s">
        <v>150</v>
      </c>
      <c r="AT226" s="222" t="s">
        <v>146</v>
      </c>
      <c r="AU226" s="222" t="s">
        <v>84</v>
      </c>
      <c r="AY226" s="16" t="s">
        <v>145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6" t="s">
        <v>84</v>
      </c>
      <c r="BK226" s="223">
        <f>ROUND(I226*H226,2)</f>
        <v>0</v>
      </c>
      <c r="BL226" s="16" t="s">
        <v>150</v>
      </c>
      <c r="BM226" s="222" t="s">
        <v>296</v>
      </c>
    </row>
    <row r="227" s="2" customFormat="1" ht="24.15" customHeight="1">
      <c r="A227" s="37"/>
      <c r="B227" s="38"/>
      <c r="C227" s="210" t="s">
        <v>223</v>
      </c>
      <c r="D227" s="210" t="s">
        <v>146</v>
      </c>
      <c r="E227" s="211" t="s">
        <v>1171</v>
      </c>
      <c r="F227" s="212" t="s">
        <v>375</v>
      </c>
      <c r="G227" s="213" t="s">
        <v>149</v>
      </c>
      <c r="H227" s="214">
        <v>1</v>
      </c>
      <c r="I227" s="215"/>
      <c r="J227" s="216">
        <f>ROUND(I227*H227,2)</f>
        <v>0</v>
      </c>
      <c r="K227" s="217"/>
      <c r="L227" s="43"/>
      <c r="M227" s="218" t="s">
        <v>1</v>
      </c>
      <c r="N227" s="219" t="s">
        <v>41</v>
      </c>
      <c r="O227" s="90"/>
      <c r="P227" s="220">
        <f>O227*H227</f>
        <v>0</v>
      </c>
      <c r="Q227" s="220">
        <v>0</v>
      </c>
      <c r="R227" s="220">
        <f>Q227*H227</f>
        <v>0</v>
      </c>
      <c r="S227" s="220">
        <v>0</v>
      </c>
      <c r="T227" s="22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2" t="s">
        <v>150</v>
      </c>
      <c r="AT227" s="222" t="s">
        <v>146</v>
      </c>
      <c r="AU227" s="222" t="s">
        <v>84</v>
      </c>
      <c r="AY227" s="16" t="s">
        <v>145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16" t="s">
        <v>84</v>
      </c>
      <c r="BK227" s="223">
        <f>ROUND(I227*H227,2)</f>
        <v>0</v>
      </c>
      <c r="BL227" s="16" t="s">
        <v>150</v>
      </c>
      <c r="BM227" s="222" t="s">
        <v>1172</v>
      </c>
    </row>
    <row r="228" s="2" customFormat="1" ht="24.15" customHeight="1">
      <c r="A228" s="37"/>
      <c r="B228" s="38"/>
      <c r="C228" s="210" t="s">
        <v>302</v>
      </c>
      <c r="D228" s="210" t="s">
        <v>146</v>
      </c>
      <c r="E228" s="211" t="s">
        <v>1173</v>
      </c>
      <c r="F228" s="212" t="s">
        <v>1174</v>
      </c>
      <c r="G228" s="213" t="s">
        <v>265</v>
      </c>
      <c r="H228" s="214">
        <v>1</v>
      </c>
      <c r="I228" s="215"/>
      <c r="J228" s="216">
        <f>ROUND(I228*H228,2)</f>
        <v>0</v>
      </c>
      <c r="K228" s="217"/>
      <c r="L228" s="43"/>
      <c r="M228" s="218" t="s">
        <v>1</v>
      </c>
      <c r="N228" s="219" t="s">
        <v>41</v>
      </c>
      <c r="O228" s="90"/>
      <c r="P228" s="220">
        <f>O228*H228</f>
        <v>0</v>
      </c>
      <c r="Q228" s="220">
        <v>0</v>
      </c>
      <c r="R228" s="220">
        <f>Q228*H228</f>
        <v>0</v>
      </c>
      <c r="S228" s="220">
        <v>0</v>
      </c>
      <c r="T228" s="22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2" t="s">
        <v>150</v>
      </c>
      <c r="AT228" s="222" t="s">
        <v>146</v>
      </c>
      <c r="AU228" s="222" t="s">
        <v>84</v>
      </c>
      <c r="AY228" s="16" t="s">
        <v>145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16" t="s">
        <v>84</v>
      </c>
      <c r="BK228" s="223">
        <f>ROUND(I228*H228,2)</f>
        <v>0</v>
      </c>
      <c r="BL228" s="16" t="s">
        <v>150</v>
      </c>
      <c r="BM228" s="222" t="s">
        <v>300</v>
      </c>
    </row>
    <row r="229" s="2" customFormat="1" ht="24.15" customHeight="1">
      <c r="A229" s="37"/>
      <c r="B229" s="38"/>
      <c r="C229" s="210" t="s">
        <v>227</v>
      </c>
      <c r="D229" s="210" t="s">
        <v>146</v>
      </c>
      <c r="E229" s="211" t="s">
        <v>1175</v>
      </c>
      <c r="F229" s="212" t="s">
        <v>1176</v>
      </c>
      <c r="G229" s="213" t="s">
        <v>265</v>
      </c>
      <c r="H229" s="214">
        <v>1</v>
      </c>
      <c r="I229" s="215"/>
      <c r="J229" s="216">
        <f>ROUND(I229*H229,2)</f>
        <v>0</v>
      </c>
      <c r="K229" s="217"/>
      <c r="L229" s="43"/>
      <c r="M229" s="218" t="s">
        <v>1</v>
      </c>
      <c r="N229" s="219" t="s">
        <v>41</v>
      </c>
      <c r="O229" s="90"/>
      <c r="P229" s="220">
        <f>O229*H229</f>
        <v>0</v>
      </c>
      <c r="Q229" s="220">
        <v>0</v>
      </c>
      <c r="R229" s="220">
        <f>Q229*H229</f>
        <v>0</v>
      </c>
      <c r="S229" s="220">
        <v>0</v>
      </c>
      <c r="T229" s="22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2" t="s">
        <v>150</v>
      </c>
      <c r="AT229" s="222" t="s">
        <v>146</v>
      </c>
      <c r="AU229" s="222" t="s">
        <v>84</v>
      </c>
      <c r="AY229" s="16" t="s">
        <v>145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6" t="s">
        <v>84</v>
      </c>
      <c r="BK229" s="223">
        <f>ROUND(I229*H229,2)</f>
        <v>0</v>
      </c>
      <c r="BL229" s="16" t="s">
        <v>150</v>
      </c>
      <c r="BM229" s="222" t="s">
        <v>305</v>
      </c>
    </row>
    <row r="230" s="2" customFormat="1" ht="24.15" customHeight="1">
      <c r="A230" s="37"/>
      <c r="B230" s="38"/>
      <c r="C230" s="210" t="s">
        <v>310</v>
      </c>
      <c r="D230" s="210" t="s">
        <v>146</v>
      </c>
      <c r="E230" s="211" t="s">
        <v>1177</v>
      </c>
      <c r="F230" s="212" t="s">
        <v>1095</v>
      </c>
      <c r="G230" s="213" t="s">
        <v>265</v>
      </c>
      <c r="H230" s="214">
        <v>1</v>
      </c>
      <c r="I230" s="215"/>
      <c r="J230" s="216">
        <f>ROUND(I230*H230,2)</f>
        <v>0</v>
      </c>
      <c r="K230" s="217"/>
      <c r="L230" s="43"/>
      <c r="M230" s="218" t="s">
        <v>1</v>
      </c>
      <c r="N230" s="219" t="s">
        <v>41</v>
      </c>
      <c r="O230" s="90"/>
      <c r="P230" s="220">
        <f>O230*H230</f>
        <v>0</v>
      </c>
      <c r="Q230" s="220">
        <v>0</v>
      </c>
      <c r="R230" s="220">
        <f>Q230*H230</f>
        <v>0</v>
      </c>
      <c r="S230" s="220">
        <v>0</v>
      </c>
      <c r="T230" s="22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2" t="s">
        <v>150</v>
      </c>
      <c r="AT230" s="222" t="s">
        <v>146</v>
      </c>
      <c r="AU230" s="222" t="s">
        <v>84</v>
      </c>
      <c r="AY230" s="16" t="s">
        <v>145</v>
      </c>
      <c r="BE230" s="223">
        <f>IF(N230="základní",J230,0)</f>
        <v>0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16" t="s">
        <v>84</v>
      </c>
      <c r="BK230" s="223">
        <f>ROUND(I230*H230,2)</f>
        <v>0</v>
      </c>
      <c r="BL230" s="16" t="s">
        <v>150</v>
      </c>
      <c r="BM230" s="222" t="s">
        <v>309</v>
      </c>
    </row>
    <row r="231" s="11" customFormat="1" ht="25.92" customHeight="1">
      <c r="A231" s="11"/>
      <c r="B231" s="196"/>
      <c r="C231" s="197"/>
      <c r="D231" s="198" t="s">
        <v>75</v>
      </c>
      <c r="E231" s="199" t="s">
        <v>630</v>
      </c>
      <c r="F231" s="199" t="s">
        <v>631</v>
      </c>
      <c r="G231" s="197"/>
      <c r="H231" s="197"/>
      <c r="I231" s="200"/>
      <c r="J231" s="201">
        <f>BK231</f>
        <v>0</v>
      </c>
      <c r="K231" s="197"/>
      <c r="L231" s="202"/>
      <c r="M231" s="203"/>
      <c r="N231" s="204"/>
      <c r="O231" s="204"/>
      <c r="P231" s="205">
        <f>SUM(P232:P241)</f>
        <v>0</v>
      </c>
      <c r="Q231" s="204"/>
      <c r="R231" s="205">
        <f>SUM(R232:R241)</f>
        <v>0</v>
      </c>
      <c r="S231" s="204"/>
      <c r="T231" s="206">
        <f>SUM(T232:T241)</f>
        <v>0</v>
      </c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R231" s="207" t="s">
        <v>84</v>
      </c>
      <c r="AT231" s="208" t="s">
        <v>75</v>
      </c>
      <c r="AU231" s="208" t="s">
        <v>76</v>
      </c>
      <c r="AY231" s="207" t="s">
        <v>145</v>
      </c>
      <c r="BK231" s="209">
        <f>SUM(BK232:BK241)</f>
        <v>0</v>
      </c>
    </row>
    <row r="232" s="2" customFormat="1" ht="24.15" customHeight="1">
      <c r="A232" s="37"/>
      <c r="B232" s="38"/>
      <c r="C232" s="210" t="s">
        <v>231</v>
      </c>
      <c r="D232" s="210" t="s">
        <v>146</v>
      </c>
      <c r="E232" s="211" t="s">
        <v>662</v>
      </c>
      <c r="F232" s="212" t="s">
        <v>663</v>
      </c>
      <c r="G232" s="213" t="s">
        <v>634</v>
      </c>
      <c r="H232" s="214">
        <v>8.702</v>
      </c>
      <c r="I232" s="215"/>
      <c r="J232" s="216">
        <f>ROUND(I232*H232,2)</f>
        <v>0</v>
      </c>
      <c r="K232" s="217"/>
      <c r="L232" s="43"/>
      <c r="M232" s="218" t="s">
        <v>1</v>
      </c>
      <c r="N232" s="219" t="s">
        <v>41</v>
      </c>
      <c r="O232" s="90"/>
      <c r="P232" s="220">
        <f>O232*H232</f>
        <v>0</v>
      </c>
      <c r="Q232" s="220">
        <v>0</v>
      </c>
      <c r="R232" s="220">
        <f>Q232*H232</f>
        <v>0</v>
      </c>
      <c r="S232" s="220">
        <v>0</v>
      </c>
      <c r="T232" s="22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2" t="s">
        <v>150</v>
      </c>
      <c r="AT232" s="222" t="s">
        <v>146</v>
      </c>
      <c r="AU232" s="222" t="s">
        <v>84</v>
      </c>
      <c r="AY232" s="16" t="s">
        <v>145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6" t="s">
        <v>84</v>
      </c>
      <c r="BK232" s="223">
        <f>ROUND(I232*H232,2)</f>
        <v>0</v>
      </c>
      <c r="BL232" s="16" t="s">
        <v>150</v>
      </c>
      <c r="BM232" s="222" t="s">
        <v>313</v>
      </c>
    </row>
    <row r="233" s="2" customFormat="1" ht="24.15" customHeight="1">
      <c r="A233" s="37"/>
      <c r="B233" s="38"/>
      <c r="C233" s="210" t="s">
        <v>317</v>
      </c>
      <c r="D233" s="210" t="s">
        <v>146</v>
      </c>
      <c r="E233" s="211" t="s">
        <v>632</v>
      </c>
      <c r="F233" s="212" t="s">
        <v>633</v>
      </c>
      <c r="G233" s="213" t="s">
        <v>634</v>
      </c>
      <c r="H233" s="214">
        <v>8.0860000000000003</v>
      </c>
      <c r="I233" s="215"/>
      <c r="J233" s="216">
        <f>ROUND(I233*H233,2)</f>
        <v>0</v>
      </c>
      <c r="K233" s="217"/>
      <c r="L233" s="43"/>
      <c r="M233" s="218" t="s">
        <v>1</v>
      </c>
      <c r="N233" s="219" t="s">
        <v>41</v>
      </c>
      <c r="O233" s="90"/>
      <c r="P233" s="220">
        <f>O233*H233</f>
        <v>0</v>
      </c>
      <c r="Q233" s="220">
        <v>0</v>
      </c>
      <c r="R233" s="220">
        <f>Q233*H233</f>
        <v>0</v>
      </c>
      <c r="S233" s="220">
        <v>0</v>
      </c>
      <c r="T233" s="22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2" t="s">
        <v>150</v>
      </c>
      <c r="AT233" s="222" t="s">
        <v>146</v>
      </c>
      <c r="AU233" s="222" t="s">
        <v>84</v>
      </c>
      <c r="AY233" s="16" t="s">
        <v>145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6" t="s">
        <v>84</v>
      </c>
      <c r="BK233" s="223">
        <f>ROUND(I233*H233,2)</f>
        <v>0</v>
      </c>
      <c r="BL233" s="16" t="s">
        <v>150</v>
      </c>
      <c r="BM233" s="222" t="s">
        <v>316</v>
      </c>
    </row>
    <row r="234" s="2" customFormat="1" ht="24.15" customHeight="1">
      <c r="A234" s="37"/>
      <c r="B234" s="38"/>
      <c r="C234" s="210" t="s">
        <v>235</v>
      </c>
      <c r="D234" s="210" t="s">
        <v>146</v>
      </c>
      <c r="E234" s="211" t="s">
        <v>637</v>
      </c>
      <c r="F234" s="212" t="s">
        <v>638</v>
      </c>
      <c r="G234" s="213" t="s">
        <v>634</v>
      </c>
      <c r="H234" s="214">
        <v>8.0860000000000003</v>
      </c>
      <c r="I234" s="215"/>
      <c r="J234" s="216">
        <f>ROUND(I234*H234,2)</f>
        <v>0</v>
      </c>
      <c r="K234" s="217"/>
      <c r="L234" s="43"/>
      <c r="M234" s="218" t="s">
        <v>1</v>
      </c>
      <c r="N234" s="219" t="s">
        <v>41</v>
      </c>
      <c r="O234" s="90"/>
      <c r="P234" s="220">
        <f>O234*H234</f>
        <v>0</v>
      </c>
      <c r="Q234" s="220">
        <v>0</v>
      </c>
      <c r="R234" s="220">
        <f>Q234*H234</f>
        <v>0</v>
      </c>
      <c r="S234" s="220">
        <v>0</v>
      </c>
      <c r="T234" s="22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2" t="s">
        <v>150</v>
      </c>
      <c r="AT234" s="222" t="s">
        <v>146</v>
      </c>
      <c r="AU234" s="222" t="s">
        <v>84</v>
      </c>
      <c r="AY234" s="16" t="s">
        <v>145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16" t="s">
        <v>84</v>
      </c>
      <c r="BK234" s="223">
        <f>ROUND(I234*H234,2)</f>
        <v>0</v>
      </c>
      <c r="BL234" s="16" t="s">
        <v>150</v>
      </c>
      <c r="BM234" s="222" t="s">
        <v>320</v>
      </c>
    </row>
    <row r="235" s="2" customFormat="1" ht="21.75" customHeight="1">
      <c r="A235" s="37"/>
      <c r="B235" s="38"/>
      <c r="C235" s="210" t="s">
        <v>328</v>
      </c>
      <c r="D235" s="210" t="s">
        <v>146</v>
      </c>
      <c r="E235" s="211" t="s">
        <v>640</v>
      </c>
      <c r="F235" s="212" t="s">
        <v>641</v>
      </c>
      <c r="G235" s="213" t="s">
        <v>634</v>
      </c>
      <c r="H235" s="214">
        <v>8.0860000000000003</v>
      </c>
      <c r="I235" s="215"/>
      <c r="J235" s="216">
        <f>ROUND(I235*H235,2)</f>
        <v>0</v>
      </c>
      <c r="K235" s="217"/>
      <c r="L235" s="43"/>
      <c r="M235" s="218" t="s">
        <v>1</v>
      </c>
      <c r="N235" s="219" t="s">
        <v>41</v>
      </c>
      <c r="O235" s="90"/>
      <c r="P235" s="220">
        <f>O235*H235</f>
        <v>0</v>
      </c>
      <c r="Q235" s="220">
        <v>0</v>
      </c>
      <c r="R235" s="220">
        <f>Q235*H235</f>
        <v>0</v>
      </c>
      <c r="S235" s="220">
        <v>0</v>
      </c>
      <c r="T235" s="22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2" t="s">
        <v>150</v>
      </c>
      <c r="AT235" s="222" t="s">
        <v>146</v>
      </c>
      <c r="AU235" s="222" t="s">
        <v>84</v>
      </c>
      <c r="AY235" s="16" t="s">
        <v>145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16" t="s">
        <v>84</v>
      </c>
      <c r="BK235" s="223">
        <f>ROUND(I235*H235,2)</f>
        <v>0</v>
      </c>
      <c r="BL235" s="16" t="s">
        <v>150</v>
      </c>
      <c r="BM235" s="222" t="s">
        <v>325</v>
      </c>
    </row>
    <row r="236" s="2" customFormat="1" ht="24.15" customHeight="1">
      <c r="A236" s="37"/>
      <c r="B236" s="38"/>
      <c r="C236" s="210" t="s">
        <v>240</v>
      </c>
      <c r="D236" s="210" t="s">
        <v>146</v>
      </c>
      <c r="E236" s="211" t="s">
        <v>644</v>
      </c>
      <c r="F236" s="212" t="s">
        <v>645</v>
      </c>
      <c r="G236" s="213" t="s">
        <v>634</v>
      </c>
      <c r="H236" s="214">
        <v>8.0860000000000003</v>
      </c>
      <c r="I236" s="215"/>
      <c r="J236" s="216">
        <f>ROUND(I236*H236,2)</f>
        <v>0</v>
      </c>
      <c r="K236" s="217"/>
      <c r="L236" s="43"/>
      <c r="M236" s="218" t="s">
        <v>1</v>
      </c>
      <c r="N236" s="219" t="s">
        <v>41</v>
      </c>
      <c r="O236" s="90"/>
      <c r="P236" s="220">
        <f>O236*H236</f>
        <v>0</v>
      </c>
      <c r="Q236" s="220">
        <v>0</v>
      </c>
      <c r="R236" s="220">
        <f>Q236*H236</f>
        <v>0</v>
      </c>
      <c r="S236" s="220">
        <v>0</v>
      </c>
      <c r="T236" s="22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2" t="s">
        <v>150</v>
      </c>
      <c r="AT236" s="222" t="s">
        <v>146</v>
      </c>
      <c r="AU236" s="222" t="s">
        <v>84</v>
      </c>
      <c r="AY236" s="16" t="s">
        <v>145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16" t="s">
        <v>84</v>
      </c>
      <c r="BK236" s="223">
        <f>ROUND(I236*H236,2)</f>
        <v>0</v>
      </c>
      <c r="BL236" s="16" t="s">
        <v>150</v>
      </c>
      <c r="BM236" s="222" t="s">
        <v>331</v>
      </c>
    </row>
    <row r="237" s="2" customFormat="1" ht="24.15" customHeight="1">
      <c r="A237" s="37"/>
      <c r="B237" s="38"/>
      <c r="C237" s="210" t="s">
        <v>338</v>
      </c>
      <c r="D237" s="210" t="s">
        <v>146</v>
      </c>
      <c r="E237" s="211" t="s">
        <v>647</v>
      </c>
      <c r="F237" s="212" t="s">
        <v>648</v>
      </c>
      <c r="G237" s="213" t="s">
        <v>634</v>
      </c>
      <c r="H237" s="214">
        <v>195.024</v>
      </c>
      <c r="I237" s="215"/>
      <c r="J237" s="216">
        <f>ROUND(I237*H237,2)</f>
        <v>0</v>
      </c>
      <c r="K237" s="217"/>
      <c r="L237" s="43"/>
      <c r="M237" s="218" t="s">
        <v>1</v>
      </c>
      <c r="N237" s="219" t="s">
        <v>41</v>
      </c>
      <c r="O237" s="90"/>
      <c r="P237" s="220">
        <f>O237*H237</f>
        <v>0</v>
      </c>
      <c r="Q237" s="220">
        <v>0</v>
      </c>
      <c r="R237" s="220">
        <f>Q237*H237</f>
        <v>0</v>
      </c>
      <c r="S237" s="220">
        <v>0</v>
      </c>
      <c r="T237" s="22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2" t="s">
        <v>150</v>
      </c>
      <c r="AT237" s="222" t="s">
        <v>146</v>
      </c>
      <c r="AU237" s="222" t="s">
        <v>84</v>
      </c>
      <c r="AY237" s="16" t="s">
        <v>145</v>
      </c>
      <c r="BE237" s="223">
        <f>IF(N237="základní",J237,0)</f>
        <v>0</v>
      </c>
      <c r="BF237" s="223">
        <f>IF(N237="snížená",J237,0)</f>
        <v>0</v>
      </c>
      <c r="BG237" s="223">
        <f>IF(N237="zákl. přenesená",J237,0)</f>
        <v>0</v>
      </c>
      <c r="BH237" s="223">
        <f>IF(N237="sníž. přenesená",J237,0)</f>
        <v>0</v>
      </c>
      <c r="BI237" s="223">
        <f>IF(N237="nulová",J237,0)</f>
        <v>0</v>
      </c>
      <c r="BJ237" s="16" t="s">
        <v>84</v>
      </c>
      <c r="BK237" s="223">
        <f>ROUND(I237*H237,2)</f>
        <v>0</v>
      </c>
      <c r="BL237" s="16" t="s">
        <v>150</v>
      </c>
      <c r="BM237" s="222" t="s">
        <v>336</v>
      </c>
    </row>
    <row r="238" s="14" customFormat="1">
      <c r="A238" s="14"/>
      <c r="B238" s="258"/>
      <c r="C238" s="259"/>
      <c r="D238" s="226" t="s">
        <v>154</v>
      </c>
      <c r="E238" s="260" t="s">
        <v>1</v>
      </c>
      <c r="F238" s="261" t="s">
        <v>1096</v>
      </c>
      <c r="G238" s="259"/>
      <c r="H238" s="260" t="s">
        <v>1</v>
      </c>
      <c r="I238" s="262"/>
      <c r="J238" s="259"/>
      <c r="K238" s="259"/>
      <c r="L238" s="263"/>
      <c r="M238" s="264"/>
      <c r="N238" s="265"/>
      <c r="O238" s="265"/>
      <c r="P238" s="265"/>
      <c r="Q238" s="265"/>
      <c r="R238" s="265"/>
      <c r="S238" s="265"/>
      <c r="T238" s="26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7" t="s">
        <v>154</v>
      </c>
      <c r="AU238" s="267" t="s">
        <v>84</v>
      </c>
      <c r="AV238" s="14" t="s">
        <v>84</v>
      </c>
      <c r="AW238" s="14" t="s">
        <v>33</v>
      </c>
      <c r="AX238" s="14" t="s">
        <v>76</v>
      </c>
      <c r="AY238" s="267" t="s">
        <v>145</v>
      </c>
    </row>
    <row r="239" s="12" customFormat="1">
      <c r="A239" s="12"/>
      <c r="B239" s="224"/>
      <c r="C239" s="225"/>
      <c r="D239" s="226" t="s">
        <v>154</v>
      </c>
      <c r="E239" s="227" t="s">
        <v>1</v>
      </c>
      <c r="F239" s="228" t="s">
        <v>1178</v>
      </c>
      <c r="G239" s="225"/>
      <c r="H239" s="229">
        <v>195.024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T239" s="235" t="s">
        <v>154</v>
      </c>
      <c r="AU239" s="235" t="s">
        <v>84</v>
      </c>
      <c r="AV239" s="12" t="s">
        <v>86</v>
      </c>
      <c r="AW239" s="12" t="s">
        <v>33</v>
      </c>
      <c r="AX239" s="12" t="s">
        <v>76</v>
      </c>
      <c r="AY239" s="235" t="s">
        <v>145</v>
      </c>
    </row>
    <row r="240" s="13" customFormat="1">
      <c r="A240" s="13"/>
      <c r="B240" s="236"/>
      <c r="C240" s="237"/>
      <c r="D240" s="226" t="s">
        <v>154</v>
      </c>
      <c r="E240" s="238" t="s">
        <v>1</v>
      </c>
      <c r="F240" s="239" t="s">
        <v>156</v>
      </c>
      <c r="G240" s="237"/>
      <c r="H240" s="240">
        <v>195.024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6" t="s">
        <v>154</v>
      </c>
      <c r="AU240" s="246" t="s">
        <v>84</v>
      </c>
      <c r="AV240" s="13" t="s">
        <v>150</v>
      </c>
      <c r="AW240" s="13" t="s">
        <v>33</v>
      </c>
      <c r="AX240" s="13" t="s">
        <v>84</v>
      </c>
      <c r="AY240" s="246" t="s">
        <v>145</v>
      </c>
    </row>
    <row r="241" s="2" customFormat="1" ht="33" customHeight="1">
      <c r="A241" s="37"/>
      <c r="B241" s="38"/>
      <c r="C241" s="210" t="s">
        <v>244</v>
      </c>
      <c r="D241" s="210" t="s">
        <v>146</v>
      </c>
      <c r="E241" s="211" t="s">
        <v>653</v>
      </c>
      <c r="F241" s="212" t="s">
        <v>654</v>
      </c>
      <c r="G241" s="213" t="s">
        <v>634</v>
      </c>
      <c r="H241" s="214">
        <v>8.0860000000000003</v>
      </c>
      <c r="I241" s="215"/>
      <c r="J241" s="216">
        <f>ROUND(I241*H241,2)</f>
        <v>0</v>
      </c>
      <c r="K241" s="217"/>
      <c r="L241" s="43"/>
      <c r="M241" s="218" t="s">
        <v>1</v>
      </c>
      <c r="N241" s="219" t="s">
        <v>41</v>
      </c>
      <c r="O241" s="90"/>
      <c r="P241" s="220">
        <f>O241*H241</f>
        <v>0</v>
      </c>
      <c r="Q241" s="220">
        <v>0</v>
      </c>
      <c r="R241" s="220">
        <f>Q241*H241</f>
        <v>0</v>
      </c>
      <c r="S241" s="220">
        <v>0</v>
      </c>
      <c r="T241" s="22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2" t="s">
        <v>150</v>
      </c>
      <c r="AT241" s="222" t="s">
        <v>146</v>
      </c>
      <c r="AU241" s="222" t="s">
        <v>84</v>
      </c>
      <c r="AY241" s="16" t="s">
        <v>145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16" t="s">
        <v>84</v>
      </c>
      <c r="BK241" s="223">
        <f>ROUND(I241*H241,2)</f>
        <v>0</v>
      </c>
      <c r="BL241" s="16" t="s">
        <v>150</v>
      </c>
      <c r="BM241" s="222" t="s">
        <v>341</v>
      </c>
    </row>
    <row r="242" s="11" customFormat="1" ht="25.92" customHeight="1">
      <c r="A242" s="11"/>
      <c r="B242" s="196"/>
      <c r="C242" s="197"/>
      <c r="D242" s="198" t="s">
        <v>75</v>
      </c>
      <c r="E242" s="199" t="s">
        <v>680</v>
      </c>
      <c r="F242" s="199" t="s">
        <v>681</v>
      </c>
      <c r="G242" s="197"/>
      <c r="H242" s="197"/>
      <c r="I242" s="200"/>
      <c r="J242" s="201">
        <f>BK242</f>
        <v>0</v>
      </c>
      <c r="K242" s="197"/>
      <c r="L242" s="202"/>
      <c r="M242" s="203"/>
      <c r="N242" s="204"/>
      <c r="O242" s="204"/>
      <c r="P242" s="205">
        <f>SUM(P243:P250)</f>
        <v>0</v>
      </c>
      <c r="Q242" s="204"/>
      <c r="R242" s="205">
        <f>SUM(R243:R250)</f>
        <v>0.046655277000000002</v>
      </c>
      <c r="S242" s="204"/>
      <c r="T242" s="206">
        <f>SUM(T243:T250)</f>
        <v>0</v>
      </c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R242" s="207" t="s">
        <v>86</v>
      </c>
      <c r="AT242" s="208" t="s">
        <v>75</v>
      </c>
      <c r="AU242" s="208" t="s">
        <v>76</v>
      </c>
      <c r="AY242" s="207" t="s">
        <v>145</v>
      </c>
      <c r="BK242" s="209">
        <f>SUM(BK243:BK250)</f>
        <v>0</v>
      </c>
    </row>
    <row r="243" s="2" customFormat="1" ht="44.25" customHeight="1">
      <c r="A243" s="37"/>
      <c r="B243" s="38"/>
      <c r="C243" s="210" t="s">
        <v>346</v>
      </c>
      <c r="D243" s="210" t="s">
        <v>146</v>
      </c>
      <c r="E243" s="211" t="s">
        <v>1179</v>
      </c>
      <c r="F243" s="212" t="s">
        <v>1180</v>
      </c>
      <c r="G243" s="213" t="s">
        <v>265</v>
      </c>
      <c r="H243" s="214">
        <v>1</v>
      </c>
      <c r="I243" s="215"/>
      <c r="J243" s="216">
        <f>ROUND(I243*H243,2)</f>
        <v>0</v>
      </c>
      <c r="K243" s="217"/>
      <c r="L243" s="43"/>
      <c r="M243" s="218" t="s">
        <v>1</v>
      </c>
      <c r="N243" s="219" t="s">
        <v>41</v>
      </c>
      <c r="O243" s="90"/>
      <c r="P243" s="220">
        <f>O243*H243</f>
        <v>0</v>
      </c>
      <c r="Q243" s="220">
        <v>0</v>
      </c>
      <c r="R243" s="220">
        <f>Q243*H243</f>
        <v>0</v>
      </c>
      <c r="S243" s="220">
        <v>0</v>
      </c>
      <c r="T243" s="22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2" t="s">
        <v>183</v>
      </c>
      <c r="AT243" s="222" t="s">
        <v>146</v>
      </c>
      <c r="AU243" s="222" t="s">
        <v>84</v>
      </c>
      <c r="AY243" s="16" t="s">
        <v>145</v>
      </c>
      <c r="BE243" s="223">
        <f>IF(N243="základní",J243,0)</f>
        <v>0</v>
      </c>
      <c r="BF243" s="223">
        <f>IF(N243="snížená",J243,0)</f>
        <v>0</v>
      </c>
      <c r="BG243" s="223">
        <f>IF(N243="zákl. přenesená",J243,0)</f>
        <v>0</v>
      </c>
      <c r="BH243" s="223">
        <f>IF(N243="sníž. přenesená",J243,0)</f>
        <v>0</v>
      </c>
      <c r="BI243" s="223">
        <f>IF(N243="nulová",J243,0)</f>
        <v>0</v>
      </c>
      <c r="BJ243" s="16" t="s">
        <v>84</v>
      </c>
      <c r="BK243" s="223">
        <f>ROUND(I243*H243,2)</f>
        <v>0</v>
      </c>
      <c r="BL243" s="16" t="s">
        <v>183</v>
      </c>
      <c r="BM243" s="222" t="s">
        <v>344</v>
      </c>
    </row>
    <row r="244" s="2" customFormat="1" ht="24.15" customHeight="1">
      <c r="A244" s="37"/>
      <c r="B244" s="38"/>
      <c r="C244" s="210" t="s">
        <v>247</v>
      </c>
      <c r="D244" s="210" t="s">
        <v>146</v>
      </c>
      <c r="E244" s="211" t="s">
        <v>718</v>
      </c>
      <c r="F244" s="212" t="s">
        <v>719</v>
      </c>
      <c r="G244" s="213" t="s">
        <v>265</v>
      </c>
      <c r="H244" s="214">
        <v>1</v>
      </c>
      <c r="I244" s="215"/>
      <c r="J244" s="216">
        <f>ROUND(I244*H244,2)</f>
        <v>0</v>
      </c>
      <c r="K244" s="217"/>
      <c r="L244" s="43"/>
      <c r="M244" s="218" t="s">
        <v>1</v>
      </c>
      <c r="N244" s="219" t="s">
        <v>41</v>
      </c>
      <c r="O244" s="90"/>
      <c r="P244" s="220">
        <f>O244*H244</f>
        <v>0</v>
      </c>
      <c r="Q244" s="220">
        <v>0</v>
      </c>
      <c r="R244" s="220">
        <f>Q244*H244</f>
        <v>0</v>
      </c>
      <c r="S244" s="220">
        <v>0</v>
      </c>
      <c r="T244" s="22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2" t="s">
        <v>183</v>
      </c>
      <c r="AT244" s="222" t="s">
        <v>146</v>
      </c>
      <c r="AU244" s="222" t="s">
        <v>84</v>
      </c>
      <c r="AY244" s="16" t="s">
        <v>145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6" t="s">
        <v>84</v>
      </c>
      <c r="BK244" s="223">
        <f>ROUND(I244*H244,2)</f>
        <v>0</v>
      </c>
      <c r="BL244" s="16" t="s">
        <v>183</v>
      </c>
      <c r="BM244" s="222" t="s">
        <v>1181</v>
      </c>
    </row>
    <row r="245" s="2" customFormat="1" ht="16.5" customHeight="1">
      <c r="A245" s="37"/>
      <c r="B245" s="38"/>
      <c r="C245" s="210" t="s">
        <v>359</v>
      </c>
      <c r="D245" s="210" t="s">
        <v>146</v>
      </c>
      <c r="E245" s="211" t="s">
        <v>725</v>
      </c>
      <c r="F245" s="212" t="s">
        <v>726</v>
      </c>
      <c r="G245" s="213" t="s">
        <v>265</v>
      </c>
      <c r="H245" s="214">
        <v>1</v>
      </c>
      <c r="I245" s="215"/>
      <c r="J245" s="216">
        <f>ROUND(I245*H245,2)</f>
        <v>0</v>
      </c>
      <c r="K245" s="217"/>
      <c r="L245" s="43"/>
      <c r="M245" s="218" t="s">
        <v>1</v>
      </c>
      <c r="N245" s="219" t="s">
        <v>41</v>
      </c>
      <c r="O245" s="90"/>
      <c r="P245" s="220">
        <f>O245*H245</f>
        <v>0</v>
      </c>
      <c r="Q245" s="220">
        <v>0</v>
      </c>
      <c r="R245" s="220">
        <f>Q245*H245</f>
        <v>0</v>
      </c>
      <c r="S245" s="220">
        <v>0</v>
      </c>
      <c r="T245" s="22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2" t="s">
        <v>183</v>
      </c>
      <c r="AT245" s="222" t="s">
        <v>146</v>
      </c>
      <c r="AU245" s="222" t="s">
        <v>84</v>
      </c>
      <c r="AY245" s="16" t="s">
        <v>145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16" t="s">
        <v>84</v>
      </c>
      <c r="BK245" s="223">
        <f>ROUND(I245*H245,2)</f>
        <v>0</v>
      </c>
      <c r="BL245" s="16" t="s">
        <v>183</v>
      </c>
      <c r="BM245" s="222" t="s">
        <v>1182</v>
      </c>
    </row>
    <row r="246" s="2" customFormat="1" ht="24.15" customHeight="1">
      <c r="A246" s="37"/>
      <c r="B246" s="38"/>
      <c r="C246" s="210" t="s">
        <v>252</v>
      </c>
      <c r="D246" s="210" t="s">
        <v>146</v>
      </c>
      <c r="E246" s="211" t="s">
        <v>721</v>
      </c>
      <c r="F246" s="212" t="s">
        <v>722</v>
      </c>
      <c r="G246" s="213" t="s">
        <v>265</v>
      </c>
      <c r="H246" s="214">
        <v>2</v>
      </c>
      <c r="I246" s="215"/>
      <c r="J246" s="216">
        <f>ROUND(I246*H246,2)</f>
        <v>0</v>
      </c>
      <c r="K246" s="217"/>
      <c r="L246" s="43"/>
      <c r="M246" s="218" t="s">
        <v>1</v>
      </c>
      <c r="N246" s="219" t="s">
        <v>41</v>
      </c>
      <c r="O246" s="90"/>
      <c r="P246" s="220">
        <f>O246*H246</f>
        <v>0</v>
      </c>
      <c r="Q246" s="220">
        <v>0</v>
      </c>
      <c r="R246" s="220">
        <f>Q246*H246</f>
        <v>0</v>
      </c>
      <c r="S246" s="220">
        <v>0</v>
      </c>
      <c r="T246" s="22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2" t="s">
        <v>183</v>
      </c>
      <c r="AT246" s="222" t="s">
        <v>146</v>
      </c>
      <c r="AU246" s="222" t="s">
        <v>84</v>
      </c>
      <c r="AY246" s="16" t="s">
        <v>145</v>
      </c>
      <c r="BE246" s="223">
        <f>IF(N246="základní",J246,0)</f>
        <v>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16" t="s">
        <v>84</v>
      </c>
      <c r="BK246" s="223">
        <f>ROUND(I246*H246,2)</f>
        <v>0</v>
      </c>
      <c r="BL246" s="16" t="s">
        <v>183</v>
      </c>
      <c r="BM246" s="222" t="s">
        <v>1183</v>
      </c>
    </row>
    <row r="247" s="2" customFormat="1" ht="24.15" customHeight="1">
      <c r="A247" s="37"/>
      <c r="B247" s="38"/>
      <c r="C247" s="210" t="s">
        <v>366</v>
      </c>
      <c r="D247" s="210" t="s">
        <v>146</v>
      </c>
      <c r="E247" s="211" t="s">
        <v>1184</v>
      </c>
      <c r="F247" s="212" t="s">
        <v>1185</v>
      </c>
      <c r="G247" s="213" t="s">
        <v>265</v>
      </c>
      <c r="H247" s="214">
        <v>1</v>
      </c>
      <c r="I247" s="215"/>
      <c r="J247" s="216">
        <f>ROUND(I247*H247,2)</f>
        <v>0</v>
      </c>
      <c r="K247" s="217"/>
      <c r="L247" s="43"/>
      <c r="M247" s="218" t="s">
        <v>1</v>
      </c>
      <c r="N247" s="219" t="s">
        <v>41</v>
      </c>
      <c r="O247" s="90"/>
      <c r="P247" s="220">
        <f>O247*H247</f>
        <v>0</v>
      </c>
      <c r="Q247" s="220">
        <v>0.014460000000000001</v>
      </c>
      <c r="R247" s="220">
        <f>Q247*H247</f>
        <v>0.014460000000000001</v>
      </c>
      <c r="S247" s="220">
        <v>0</v>
      </c>
      <c r="T247" s="22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2" t="s">
        <v>183</v>
      </c>
      <c r="AT247" s="222" t="s">
        <v>146</v>
      </c>
      <c r="AU247" s="222" t="s">
        <v>84</v>
      </c>
      <c r="AY247" s="16" t="s">
        <v>145</v>
      </c>
      <c r="BE247" s="223">
        <f>IF(N247="základní",J247,0)</f>
        <v>0</v>
      </c>
      <c r="BF247" s="223">
        <f>IF(N247="snížená",J247,0)</f>
        <v>0</v>
      </c>
      <c r="BG247" s="223">
        <f>IF(N247="zákl. přenesená",J247,0)</f>
        <v>0</v>
      </c>
      <c r="BH247" s="223">
        <f>IF(N247="sníž. přenesená",J247,0)</f>
        <v>0</v>
      </c>
      <c r="BI247" s="223">
        <f>IF(N247="nulová",J247,0)</f>
        <v>0</v>
      </c>
      <c r="BJ247" s="16" t="s">
        <v>84</v>
      </c>
      <c r="BK247" s="223">
        <f>ROUND(I247*H247,2)</f>
        <v>0</v>
      </c>
      <c r="BL247" s="16" t="s">
        <v>183</v>
      </c>
      <c r="BM247" s="222" t="s">
        <v>1186</v>
      </c>
    </row>
    <row r="248" s="2" customFormat="1" ht="24.15" customHeight="1">
      <c r="A248" s="37"/>
      <c r="B248" s="38"/>
      <c r="C248" s="210" t="s">
        <v>256</v>
      </c>
      <c r="D248" s="210" t="s">
        <v>146</v>
      </c>
      <c r="E248" s="211" t="s">
        <v>735</v>
      </c>
      <c r="F248" s="212" t="s">
        <v>736</v>
      </c>
      <c r="G248" s="213" t="s">
        <v>265</v>
      </c>
      <c r="H248" s="214">
        <v>4</v>
      </c>
      <c r="I248" s="215"/>
      <c r="J248" s="216">
        <f>ROUND(I248*H248,2)</f>
        <v>0</v>
      </c>
      <c r="K248" s="217"/>
      <c r="L248" s="43"/>
      <c r="M248" s="218" t="s">
        <v>1</v>
      </c>
      <c r="N248" s="219" t="s">
        <v>41</v>
      </c>
      <c r="O248" s="90"/>
      <c r="P248" s="220">
        <f>O248*H248</f>
        <v>0</v>
      </c>
      <c r="Q248" s="220">
        <v>0.00023913999999999999</v>
      </c>
      <c r="R248" s="220">
        <f>Q248*H248</f>
        <v>0.00095655999999999996</v>
      </c>
      <c r="S248" s="220">
        <v>0</v>
      </c>
      <c r="T248" s="22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2" t="s">
        <v>183</v>
      </c>
      <c r="AT248" s="222" t="s">
        <v>146</v>
      </c>
      <c r="AU248" s="222" t="s">
        <v>84</v>
      </c>
      <c r="AY248" s="16" t="s">
        <v>145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16" t="s">
        <v>84</v>
      </c>
      <c r="BK248" s="223">
        <f>ROUND(I248*H248,2)</f>
        <v>0</v>
      </c>
      <c r="BL248" s="16" t="s">
        <v>183</v>
      </c>
      <c r="BM248" s="222" t="s">
        <v>355</v>
      </c>
    </row>
    <row r="249" s="2" customFormat="1" ht="21.75" customHeight="1">
      <c r="A249" s="37"/>
      <c r="B249" s="38"/>
      <c r="C249" s="210" t="s">
        <v>373</v>
      </c>
      <c r="D249" s="210" t="s">
        <v>146</v>
      </c>
      <c r="E249" s="211" t="s">
        <v>739</v>
      </c>
      <c r="F249" s="212" t="s">
        <v>740</v>
      </c>
      <c r="G249" s="213" t="s">
        <v>265</v>
      </c>
      <c r="H249" s="214">
        <v>1</v>
      </c>
      <c r="I249" s="215"/>
      <c r="J249" s="216">
        <f>ROUND(I249*H249,2)</f>
        <v>0</v>
      </c>
      <c r="K249" s="217"/>
      <c r="L249" s="43"/>
      <c r="M249" s="218" t="s">
        <v>1</v>
      </c>
      <c r="N249" s="219" t="s">
        <v>41</v>
      </c>
      <c r="O249" s="90"/>
      <c r="P249" s="220">
        <f>O249*H249</f>
        <v>0</v>
      </c>
      <c r="Q249" s="220">
        <v>0.0018</v>
      </c>
      <c r="R249" s="220">
        <f>Q249*H249</f>
        <v>0.0018</v>
      </c>
      <c r="S249" s="220">
        <v>0</v>
      </c>
      <c r="T249" s="22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2" t="s">
        <v>183</v>
      </c>
      <c r="AT249" s="222" t="s">
        <v>146</v>
      </c>
      <c r="AU249" s="222" t="s">
        <v>84</v>
      </c>
      <c r="AY249" s="16" t="s">
        <v>145</v>
      </c>
      <c r="BE249" s="223">
        <f>IF(N249="základní",J249,0)</f>
        <v>0</v>
      </c>
      <c r="BF249" s="223">
        <f>IF(N249="snížená",J249,0)</f>
        <v>0</v>
      </c>
      <c r="BG249" s="223">
        <f>IF(N249="zákl. přenesená",J249,0)</f>
        <v>0</v>
      </c>
      <c r="BH249" s="223">
        <f>IF(N249="sníž. přenesená",J249,0)</f>
        <v>0</v>
      </c>
      <c r="BI249" s="223">
        <f>IF(N249="nulová",J249,0)</f>
        <v>0</v>
      </c>
      <c r="BJ249" s="16" t="s">
        <v>84</v>
      </c>
      <c r="BK249" s="223">
        <f>ROUND(I249*H249,2)</f>
        <v>0</v>
      </c>
      <c r="BL249" s="16" t="s">
        <v>183</v>
      </c>
      <c r="BM249" s="222" t="s">
        <v>362</v>
      </c>
    </row>
    <row r="250" s="2" customFormat="1" ht="24.15" customHeight="1">
      <c r="A250" s="37"/>
      <c r="B250" s="38"/>
      <c r="C250" s="210" t="s">
        <v>261</v>
      </c>
      <c r="D250" s="210" t="s">
        <v>146</v>
      </c>
      <c r="E250" s="211" t="s">
        <v>1187</v>
      </c>
      <c r="F250" s="212" t="s">
        <v>1188</v>
      </c>
      <c r="G250" s="213" t="s">
        <v>265</v>
      </c>
      <c r="H250" s="214">
        <v>1</v>
      </c>
      <c r="I250" s="215"/>
      <c r="J250" s="216">
        <f>ROUND(I250*H250,2)</f>
        <v>0</v>
      </c>
      <c r="K250" s="217"/>
      <c r="L250" s="43"/>
      <c r="M250" s="218" t="s">
        <v>1</v>
      </c>
      <c r="N250" s="219" t="s">
        <v>41</v>
      </c>
      <c r="O250" s="90"/>
      <c r="P250" s="220">
        <f>O250*H250</f>
        <v>0</v>
      </c>
      <c r="Q250" s="220">
        <v>0.029438717</v>
      </c>
      <c r="R250" s="220">
        <f>Q250*H250</f>
        <v>0.029438717</v>
      </c>
      <c r="S250" s="220">
        <v>0</v>
      </c>
      <c r="T250" s="22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2" t="s">
        <v>183</v>
      </c>
      <c r="AT250" s="222" t="s">
        <v>146</v>
      </c>
      <c r="AU250" s="222" t="s">
        <v>84</v>
      </c>
      <c r="AY250" s="16" t="s">
        <v>145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16" t="s">
        <v>84</v>
      </c>
      <c r="BK250" s="223">
        <f>ROUND(I250*H250,2)</f>
        <v>0</v>
      </c>
      <c r="BL250" s="16" t="s">
        <v>183</v>
      </c>
      <c r="BM250" s="222" t="s">
        <v>1189</v>
      </c>
    </row>
    <row r="251" s="11" customFormat="1" ht="25.92" customHeight="1">
      <c r="A251" s="11"/>
      <c r="B251" s="196"/>
      <c r="C251" s="197"/>
      <c r="D251" s="198" t="s">
        <v>75</v>
      </c>
      <c r="E251" s="199" t="s">
        <v>756</v>
      </c>
      <c r="F251" s="199" t="s">
        <v>757</v>
      </c>
      <c r="G251" s="197"/>
      <c r="H251" s="197"/>
      <c r="I251" s="200"/>
      <c r="J251" s="201">
        <f>BK251</f>
        <v>0</v>
      </c>
      <c r="K251" s="197"/>
      <c r="L251" s="202"/>
      <c r="M251" s="203"/>
      <c r="N251" s="204"/>
      <c r="O251" s="204"/>
      <c r="P251" s="205">
        <f>SUM(P252:P255)</f>
        <v>0</v>
      </c>
      <c r="Q251" s="204"/>
      <c r="R251" s="205">
        <f>SUM(R252:R255)</f>
        <v>0</v>
      </c>
      <c r="S251" s="204"/>
      <c r="T251" s="206">
        <f>SUM(T252:T255)</f>
        <v>0</v>
      </c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R251" s="207" t="s">
        <v>86</v>
      </c>
      <c r="AT251" s="208" t="s">
        <v>75</v>
      </c>
      <c r="AU251" s="208" t="s">
        <v>76</v>
      </c>
      <c r="AY251" s="207" t="s">
        <v>145</v>
      </c>
      <c r="BK251" s="209">
        <f>SUM(BK252:BK255)</f>
        <v>0</v>
      </c>
    </row>
    <row r="252" s="2" customFormat="1" ht="37.8" customHeight="1">
      <c r="A252" s="37"/>
      <c r="B252" s="38"/>
      <c r="C252" s="210" t="s">
        <v>380</v>
      </c>
      <c r="D252" s="210" t="s">
        <v>146</v>
      </c>
      <c r="E252" s="211" t="s">
        <v>1190</v>
      </c>
      <c r="F252" s="212" t="s">
        <v>1191</v>
      </c>
      <c r="G252" s="213" t="s">
        <v>265</v>
      </c>
      <c r="H252" s="214">
        <v>1</v>
      </c>
      <c r="I252" s="215"/>
      <c r="J252" s="216">
        <f>ROUND(I252*H252,2)</f>
        <v>0</v>
      </c>
      <c r="K252" s="217"/>
      <c r="L252" s="43"/>
      <c r="M252" s="218" t="s">
        <v>1</v>
      </c>
      <c r="N252" s="219" t="s">
        <v>41</v>
      </c>
      <c r="O252" s="90"/>
      <c r="P252" s="220">
        <f>O252*H252</f>
        <v>0</v>
      </c>
      <c r="Q252" s="220">
        <v>0</v>
      </c>
      <c r="R252" s="220">
        <f>Q252*H252</f>
        <v>0</v>
      </c>
      <c r="S252" s="220">
        <v>0</v>
      </c>
      <c r="T252" s="22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2" t="s">
        <v>183</v>
      </c>
      <c r="AT252" s="222" t="s">
        <v>146</v>
      </c>
      <c r="AU252" s="222" t="s">
        <v>84</v>
      </c>
      <c r="AY252" s="16" t="s">
        <v>145</v>
      </c>
      <c r="BE252" s="223">
        <f>IF(N252="základní",J252,0)</f>
        <v>0</v>
      </c>
      <c r="BF252" s="223">
        <f>IF(N252="snížená",J252,0)</f>
        <v>0</v>
      </c>
      <c r="BG252" s="223">
        <f>IF(N252="zákl. přenesená",J252,0)</f>
        <v>0</v>
      </c>
      <c r="BH252" s="223">
        <f>IF(N252="sníž. přenesená",J252,0)</f>
        <v>0</v>
      </c>
      <c r="BI252" s="223">
        <f>IF(N252="nulová",J252,0)</f>
        <v>0</v>
      </c>
      <c r="BJ252" s="16" t="s">
        <v>84</v>
      </c>
      <c r="BK252" s="223">
        <f>ROUND(I252*H252,2)</f>
        <v>0</v>
      </c>
      <c r="BL252" s="16" t="s">
        <v>183</v>
      </c>
      <c r="BM252" s="222" t="s">
        <v>365</v>
      </c>
    </row>
    <row r="253" s="14" customFormat="1">
      <c r="A253" s="14"/>
      <c r="B253" s="258"/>
      <c r="C253" s="259"/>
      <c r="D253" s="226" t="s">
        <v>154</v>
      </c>
      <c r="E253" s="260" t="s">
        <v>1</v>
      </c>
      <c r="F253" s="261" t="s">
        <v>1192</v>
      </c>
      <c r="G253" s="259"/>
      <c r="H253" s="260" t="s">
        <v>1</v>
      </c>
      <c r="I253" s="262"/>
      <c r="J253" s="259"/>
      <c r="K253" s="259"/>
      <c r="L253" s="263"/>
      <c r="M253" s="264"/>
      <c r="N253" s="265"/>
      <c r="O253" s="265"/>
      <c r="P253" s="265"/>
      <c r="Q253" s="265"/>
      <c r="R253" s="265"/>
      <c r="S253" s="265"/>
      <c r="T253" s="26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7" t="s">
        <v>154</v>
      </c>
      <c r="AU253" s="267" t="s">
        <v>84</v>
      </c>
      <c r="AV253" s="14" t="s">
        <v>84</v>
      </c>
      <c r="AW253" s="14" t="s">
        <v>33</v>
      </c>
      <c r="AX253" s="14" t="s">
        <v>76</v>
      </c>
      <c r="AY253" s="267" t="s">
        <v>145</v>
      </c>
    </row>
    <row r="254" s="14" customFormat="1">
      <c r="A254" s="14"/>
      <c r="B254" s="258"/>
      <c r="C254" s="259"/>
      <c r="D254" s="226" t="s">
        <v>154</v>
      </c>
      <c r="E254" s="260" t="s">
        <v>1</v>
      </c>
      <c r="F254" s="261" t="s">
        <v>1193</v>
      </c>
      <c r="G254" s="259"/>
      <c r="H254" s="260" t="s">
        <v>1</v>
      </c>
      <c r="I254" s="262"/>
      <c r="J254" s="259"/>
      <c r="K254" s="259"/>
      <c r="L254" s="263"/>
      <c r="M254" s="264"/>
      <c r="N254" s="265"/>
      <c r="O254" s="265"/>
      <c r="P254" s="265"/>
      <c r="Q254" s="265"/>
      <c r="R254" s="265"/>
      <c r="S254" s="265"/>
      <c r="T254" s="26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7" t="s">
        <v>154</v>
      </c>
      <c r="AU254" s="267" t="s">
        <v>84</v>
      </c>
      <c r="AV254" s="14" t="s">
        <v>84</v>
      </c>
      <c r="AW254" s="14" t="s">
        <v>33</v>
      </c>
      <c r="AX254" s="14" t="s">
        <v>76</v>
      </c>
      <c r="AY254" s="267" t="s">
        <v>145</v>
      </c>
    </row>
    <row r="255" s="12" customFormat="1">
      <c r="A255" s="12"/>
      <c r="B255" s="224"/>
      <c r="C255" s="225"/>
      <c r="D255" s="226" t="s">
        <v>154</v>
      </c>
      <c r="E255" s="227" t="s">
        <v>1</v>
      </c>
      <c r="F255" s="228" t="s">
        <v>84</v>
      </c>
      <c r="G255" s="225"/>
      <c r="H255" s="229">
        <v>1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T255" s="235" t="s">
        <v>154</v>
      </c>
      <c r="AU255" s="235" t="s">
        <v>84</v>
      </c>
      <c r="AV255" s="12" t="s">
        <v>86</v>
      </c>
      <c r="AW255" s="12" t="s">
        <v>33</v>
      </c>
      <c r="AX255" s="12" t="s">
        <v>84</v>
      </c>
      <c r="AY255" s="235" t="s">
        <v>145</v>
      </c>
    </row>
    <row r="256" s="11" customFormat="1" ht="25.92" customHeight="1">
      <c r="A256" s="11"/>
      <c r="B256" s="196"/>
      <c r="C256" s="197"/>
      <c r="D256" s="198" t="s">
        <v>75</v>
      </c>
      <c r="E256" s="199" t="s">
        <v>1194</v>
      </c>
      <c r="F256" s="199" t="s">
        <v>1195</v>
      </c>
      <c r="G256" s="197"/>
      <c r="H256" s="197"/>
      <c r="I256" s="200"/>
      <c r="J256" s="201">
        <f>BK256</f>
        <v>0</v>
      </c>
      <c r="K256" s="197"/>
      <c r="L256" s="202"/>
      <c r="M256" s="203"/>
      <c r="N256" s="204"/>
      <c r="O256" s="204"/>
      <c r="P256" s="205">
        <f>SUM(P257:P263)</f>
        <v>0</v>
      </c>
      <c r="Q256" s="204"/>
      <c r="R256" s="205">
        <f>SUM(R257:R263)</f>
        <v>0.75182399999999994</v>
      </c>
      <c r="S256" s="204"/>
      <c r="T256" s="206">
        <f>SUM(T257:T263)</f>
        <v>0</v>
      </c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R256" s="207" t="s">
        <v>86</v>
      </c>
      <c r="AT256" s="208" t="s">
        <v>75</v>
      </c>
      <c r="AU256" s="208" t="s">
        <v>76</v>
      </c>
      <c r="AY256" s="207" t="s">
        <v>145</v>
      </c>
      <c r="BK256" s="209">
        <f>SUM(BK257:BK263)</f>
        <v>0</v>
      </c>
    </row>
    <row r="257" s="2" customFormat="1" ht="37.8" customHeight="1">
      <c r="A257" s="37"/>
      <c r="B257" s="38"/>
      <c r="C257" s="210" t="s">
        <v>266</v>
      </c>
      <c r="D257" s="210" t="s">
        <v>146</v>
      </c>
      <c r="E257" s="211" t="s">
        <v>1196</v>
      </c>
      <c r="F257" s="212" t="s">
        <v>1197</v>
      </c>
      <c r="G257" s="213" t="s">
        <v>167</v>
      </c>
      <c r="H257" s="214">
        <v>72.640000000000001</v>
      </c>
      <c r="I257" s="215"/>
      <c r="J257" s="216">
        <f>ROUND(I257*H257,2)</f>
        <v>0</v>
      </c>
      <c r="K257" s="217"/>
      <c r="L257" s="43"/>
      <c r="M257" s="218" t="s">
        <v>1</v>
      </c>
      <c r="N257" s="219" t="s">
        <v>41</v>
      </c>
      <c r="O257" s="90"/>
      <c r="P257" s="220">
        <f>O257*H257</f>
        <v>0</v>
      </c>
      <c r="Q257" s="220">
        <v>0</v>
      </c>
      <c r="R257" s="220">
        <f>Q257*H257</f>
        <v>0</v>
      </c>
      <c r="S257" s="220">
        <v>0</v>
      </c>
      <c r="T257" s="22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2" t="s">
        <v>183</v>
      </c>
      <c r="AT257" s="222" t="s">
        <v>146</v>
      </c>
      <c r="AU257" s="222" t="s">
        <v>84</v>
      </c>
      <c r="AY257" s="16" t="s">
        <v>145</v>
      </c>
      <c r="BE257" s="223">
        <f>IF(N257="základní",J257,0)</f>
        <v>0</v>
      </c>
      <c r="BF257" s="223">
        <f>IF(N257="snížená",J257,0)</f>
        <v>0</v>
      </c>
      <c r="BG257" s="223">
        <f>IF(N257="zákl. přenesená",J257,0)</f>
        <v>0</v>
      </c>
      <c r="BH257" s="223">
        <f>IF(N257="sníž. přenesená",J257,0)</f>
        <v>0</v>
      </c>
      <c r="BI257" s="223">
        <f>IF(N257="nulová",J257,0)</f>
        <v>0</v>
      </c>
      <c r="BJ257" s="16" t="s">
        <v>84</v>
      </c>
      <c r="BK257" s="223">
        <f>ROUND(I257*H257,2)</f>
        <v>0</v>
      </c>
      <c r="BL257" s="16" t="s">
        <v>183</v>
      </c>
      <c r="BM257" s="222" t="s">
        <v>372</v>
      </c>
    </row>
    <row r="258" s="14" customFormat="1">
      <c r="A258" s="14"/>
      <c r="B258" s="258"/>
      <c r="C258" s="259"/>
      <c r="D258" s="226" t="s">
        <v>154</v>
      </c>
      <c r="E258" s="260" t="s">
        <v>1</v>
      </c>
      <c r="F258" s="261" t="s">
        <v>1198</v>
      </c>
      <c r="G258" s="259"/>
      <c r="H258" s="260" t="s">
        <v>1</v>
      </c>
      <c r="I258" s="262"/>
      <c r="J258" s="259"/>
      <c r="K258" s="259"/>
      <c r="L258" s="263"/>
      <c r="M258" s="264"/>
      <c r="N258" s="265"/>
      <c r="O258" s="265"/>
      <c r="P258" s="265"/>
      <c r="Q258" s="265"/>
      <c r="R258" s="265"/>
      <c r="S258" s="265"/>
      <c r="T258" s="26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7" t="s">
        <v>154</v>
      </c>
      <c r="AU258" s="267" t="s">
        <v>84</v>
      </c>
      <c r="AV258" s="14" t="s">
        <v>84</v>
      </c>
      <c r="AW258" s="14" t="s">
        <v>33</v>
      </c>
      <c r="AX258" s="14" t="s">
        <v>76</v>
      </c>
      <c r="AY258" s="267" t="s">
        <v>145</v>
      </c>
    </row>
    <row r="259" s="12" customFormat="1">
      <c r="A259" s="12"/>
      <c r="B259" s="224"/>
      <c r="C259" s="225"/>
      <c r="D259" s="226" t="s">
        <v>154</v>
      </c>
      <c r="E259" s="227" t="s">
        <v>1</v>
      </c>
      <c r="F259" s="228" t="s">
        <v>1199</v>
      </c>
      <c r="G259" s="225"/>
      <c r="H259" s="229">
        <v>72.640000000000001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T259" s="235" t="s">
        <v>154</v>
      </c>
      <c r="AU259" s="235" t="s">
        <v>84</v>
      </c>
      <c r="AV259" s="12" t="s">
        <v>86</v>
      </c>
      <c r="AW259" s="12" t="s">
        <v>33</v>
      </c>
      <c r="AX259" s="12" t="s">
        <v>76</v>
      </c>
      <c r="AY259" s="235" t="s">
        <v>145</v>
      </c>
    </row>
    <row r="260" s="13" customFormat="1">
      <c r="A260" s="13"/>
      <c r="B260" s="236"/>
      <c r="C260" s="237"/>
      <c r="D260" s="226" t="s">
        <v>154</v>
      </c>
      <c r="E260" s="238" t="s">
        <v>1</v>
      </c>
      <c r="F260" s="239" t="s">
        <v>156</v>
      </c>
      <c r="G260" s="237"/>
      <c r="H260" s="240">
        <v>72.640000000000001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6" t="s">
        <v>154</v>
      </c>
      <c r="AU260" s="246" t="s">
        <v>84</v>
      </c>
      <c r="AV260" s="13" t="s">
        <v>150</v>
      </c>
      <c r="AW260" s="13" t="s">
        <v>33</v>
      </c>
      <c r="AX260" s="13" t="s">
        <v>84</v>
      </c>
      <c r="AY260" s="246" t="s">
        <v>145</v>
      </c>
    </row>
    <row r="261" s="2" customFormat="1" ht="21.75" customHeight="1">
      <c r="A261" s="37"/>
      <c r="B261" s="38"/>
      <c r="C261" s="247" t="s">
        <v>387</v>
      </c>
      <c r="D261" s="247" t="s">
        <v>190</v>
      </c>
      <c r="E261" s="248" t="s">
        <v>1200</v>
      </c>
      <c r="F261" s="249" t="s">
        <v>1201</v>
      </c>
      <c r="G261" s="250" t="s">
        <v>167</v>
      </c>
      <c r="H261" s="251">
        <v>83.536000000000001</v>
      </c>
      <c r="I261" s="252"/>
      <c r="J261" s="253">
        <f>ROUND(I261*H261,2)</f>
        <v>0</v>
      </c>
      <c r="K261" s="254"/>
      <c r="L261" s="255"/>
      <c r="M261" s="256" t="s">
        <v>1</v>
      </c>
      <c r="N261" s="257" t="s">
        <v>41</v>
      </c>
      <c r="O261" s="90"/>
      <c r="P261" s="220">
        <f>O261*H261</f>
        <v>0</v>
      </c>
      <c r="Q261" s="220">
        <v>0.0089999999999999993</v>
      </c>
      <c r="R261" s="220">
        <f>Q261*H261</f>
        <v>0.75182399999999994</v>
      </c>
      <c r="S261" s="220">
        <v>0</v>
      </c>
      <c r="T261" s="22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2" t="s">
        <v>223</v>
      </c>
      <c r="AT261" s="222" t="s">
        <v>190</v>
      </c>
      <c r="AU261" s="222" t="s">
        <v>84</v>
      </c>
      <c r="AY261" s="16" t="s">
        <v>145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16" t="s">
        <v>84</v>
      </c>
      <c r="BK261" s="223">
        <f>ROUND(I261*H261,2)</f>
        <v>0</v>
      </c>
      <c r="BL261" s="16" t="s">
        <v>183</v>
      </c>
      <c r="BM261" s="222" t="s">
        <v>376</v>
      </c>
    </row>
    <row r="262" s="12" customFormat="1">
      <c r="A262" s="12"/>
      <c r="B262" s="224"/>
      <c r="C262" s="225"/>
      <c r="D262" s="226" t="s">
        <v>154</v>
      </c>
      <c r="E262" s="227" t="s">
        <v>1</v>
      </c>
      <c r="F262" s="228" t="s">
        <v>1202</v>
      </c>
      <c r="G262" s="225"/>
      <c r="H262" s="229">
        <v>83.536000000000001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T262" s="235" t="s">
        <v>154</v>
      </c>
      <c r="AU262" s="235" t="s">
        <v>84</v>
      </c>
      <c r="AV262" s="12" t="s">
        <v>86</v>
      </c>
      <c r="AW262" s="12" t="s">
        <v>33</v>
      </c>
      <c r="AX262" s="12" t="s">
        <v>76</v>
      </c>
      <c r="AY262" s="235" t="s">
        <v>145</v>
      </c>
    </row>
    <row r="263" s="13" customFormat="1">
      <c r="A263" s="13"/>
      <c r="B263" s="236"/>
      <c r="C263" s="237"/>
      <c r="D263" s="226" t="s">
        <v>154</v>
      </c>
      <c r="E263" s="238" t="s">
        <v>1</v>
      </c>
      <c r="F263" s="239" t="s">
        <v>156</v>
      </c>
      <c r="G263" s="237"/>
      <c r="H263" s="240">
        <v>83.536000000000001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6" t="s">
        <v>154</v>
      </c>
      <c r="AU263" s="246" t="s">
        <v>84</v>
      </c>
      <c r="AV263" s="13" t="s">
        <v>150</v>
      </c>
      <c r="AW263" s="13" t="s">
        <v>33</v>
      </c>
      <c r="AX263" s="13" t="s">
        <v>84</v>
      </c>
      <c r="AY263" s="246" t="s">
        <v>145</v>
      </c>
    </row>
    <row r="264" s="11" customFormat="1" ht="25.92" customHeight="1">
      <c r="A264" s="11"/>
      <c r="B264" s="196"/>
      <c r="C264" s="197"/>
      <c r="D264" s="198" t="s">
        <v>75</v>
      </c>
      <c r="E264" s="199" t="s">
        <v>813</v>
      </c>
      <c r="F264" s="199" t="s">
        <v>814</v>
      </c>
      <c r="G264" s="197"/>
      <c r="H264" s="197"/>
      <c r="I264" s="200"/>
      <c r="J264" s="201">
        <f>BK264</f>
        <v>0</v>
      </c>
      <c r="K264" s="197"/>
      <c r="L264" s="202"/>
      <c r="M264" s="203"/>
      <c r="N264" s="204"/>
      <c r="O264" s="204"/>
      <c r="P264" s="205">
        <f>SUM(P265:P275)</f>
        <v>0</v>
      </c>
      <c r="Q264" s="204"/>
      <c r="R264" s="205">
        <f>SUM(R265:R275)</f>
        <v>0.1148079551</v>
      </c>
      <c r="S264" s="204"/>
      <c r="T264" s="206">
        <f>SUM(T265:T275)</f>
        <v>0</v>
      </c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R264" s="207" t="s">
        <v>86</v>
      </c>
      <c r="AT264" s="208" t="s">
        <v>75</v>
      </c>
      <c r="AU264" s="208" t="s">
        <v>76</v>
      </c>
      <c r="AY264" s="207" t="s">
        <v>145</v>
      </c>
      <c r="BK264" s="209">
        <f>SUM(BK265:BK275)</f>
        <v>0</v>
      </c>
    </row>
    <row r="265" s="2" customFormat="1" ht="24.15" customHeight="1">
      <c r="A265" s="37"/>
      <c r="B265" s="38"/>
      <c r="C265" s="210" t="s">
        <v>270</v>
      </c>
      <c r="D265" s="210" t="s">
        <v>146</v>
      </c>
      <c r="E265" s="211" t="s">
        <v>816</v>
      </c>
      <c r="F265" s="212" t="s">
        <v>817</v>
      </c>
      <c r="G265" s="213" t="s">
        <v>149</v>
      </c>
      <c r="H265" s="214">
        <v>2</v>
      </c>
      <c r="I265" s="215"/>
      <c r="J265" s="216">
        <f>ROUND(I265*H265,2)</f>
        <v>0</v>
      </c>
      <c r="K265" s="217"/>
      <c r="L265" s="43"/>
      <c r="M265" s="218" t="s">
        <v>1</v>
      </c>
      <c r="N265" s="219" t="s">
        <v>41</v>
      </c>
      <c r="O265" s="90"/>
      <c r="P265" s="220">
        <f>O265*H265</f>
        <v>0</v>
      </c>
      <c r="Q265" s="220">
        <v>0</v>
      </c>
      <c r="R265" s="220">
        <f>Q265*H265</f>
        <v>0</v>
      </c>
      <c r="S265" s="220">
        <v>0</v>
      </c>
      <c r="T265" s="22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2" t="s">
        <v>183</v>
      </c>
      <c r="AT265" s="222" t="s">
        <v>146</v>
      </c>
      <c r="AU265" s="222" t="s">
        <v>84</v>
      </c>
      <c r="AY265" s="16" t="s">
        <v>145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6" t="s">
        <v>84</v>
      </c>
      <c r="BK265" s="223">
        <f>ROUND(I265*H265,2)</f>
        <v>0</v>
      </c>
      <c r="BL265" s="16" t="s">
        <v>183</v>
      </c>
      <c r="BM265" s="222" t="s">
        <v>379</v>
      </c>
    </row>
    <row r="266" s="2" customFormat="1" ht="24.15" customHeight="1">
      <c r="A266" s="37"/>
      <c r="B266" s="38"/>
      <c r="C266" s="247" t="s">
        <v>394</v>
      </c>
      <c r="D266" s="247" t="s">
        <v>190</v>
      </c>
      <c r="E266" s="248" t="s">
        <v>1203</v>
      </c>
      <c r="F266" s="249" t="s">
        <v>1204</v>
      </c>
      <c r="G266" s="250" t="s">
        <v>149</v>
      </c>
      <c r="H266" s="251">
        <v>2</v>
      </c>
      <c r="I266" s="252"/>
      <c r="J266" s="253">
        <f>ROUND(I266*H266,2)</f>
        <v>0</v>
      </c>
      <c r="K266" s="254"/>
      <c r="L266" s="255"/>
      <c r="M266" s="256" t="s">
        <v>1</v>
      </c>
      <c r="N266" s="257" t="s">
        <v>41</v>
      </c>
      <c r="O266" s="90"/>
      <c r="P266" s="220">
        <f>O266*H266</f>
        <v>0</v>
      </c>
      <c r="Q266" s="220">
        <v>0</v>
      </c>
      <c r="R266" s="220">
        <f>Q266*H266</f>
        <v>0</v>
      </c>
      <c r="S266" s="220">
        <v>0</v>
      </c>
      <c r="T266" s="221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2" t="s">
        <v>223</v>
      </c>
      <c r="AT266" s="222" t="s">
        <v>190</v>
      </c>
      <c r="AU266" s="222" t="s">
        <v>84</v>
      </c>
      <c r="AY266" s="16" t="s">
        <v>145</v>
      </c>
      <c r="BE266" s="223">
        <f>IF(N266="základní",J266,0)</f>
        <v>0</v>
      </c>
      <c r="BF266" s="223">
        <f>IF(N266="snížená",J266,0)</f>
        <v>0</v>
      </c>
      <c r="BG266" s="223">
        <f>IF(N266="zákl. přenesená",J266,0)</f>
        <v>0</v>
      </c>
      <c r="BH266" s="223">
        <f>IF(N266="sníž. přenesená",J266,0)</f>
        <v>0</v>
      </c>
      <c r="BI266" s="223">
        <f>IF(N266="nulová",J266,0)</f>
        <v>0</v>
      </c>
      <c r="BJ266" s="16" t="s">
        <v>84</v>
      </c>
      <c r="BK266" s="223">
        <f>ROUND(I266*H266,2)</f>
        <v>0</v>
      </c>
      <c r="BL266" s="16" t="s">
        <v>183</v>
      </c>
      <c r="BM266" s="222" t="s">
        <v>383</v>
      </c>
    </row>
    <row r="267" s="2" customFormat="1" ht="24.15" customHeight="1">
      <c r="A267" s="37"/>
      <c r="B267" s="38"/>
      <c r="C267" s="210" t="s">
        <v>273</v>
      </c>
      <c r="D267" s="210" t="s">
        <v>146</v>
      </c>
      <c r="E267" s="211" t="s">
        <v>823</v>
      </c>
      <c r="F267" s="212" t="s">
        <v>824</v>
      </c>
      <c r="G267" s="213" t="s">
        <v>149</v>
      </c>
      <c r="H267" s="214">
        <v>2</v>
      </c>
      <c r="I267" s="215"/>
      <c r="J267" s="216">
        <f>ROUND(I267*H267,2)</f>
        <v>0</v>
      </c>
      <c r="K267" s="217"/>
      <c r="L267" s="43"/>
      <c r="M267" s="218" t="s">
        <v>1</v>
      </c>
      <c r="N267" s="219" t="s">
        <v>41</v>
      </c>
      <c r="O267" s="90"/>
      <c r="P267" s="220">
        <f>O267*H267</f>
        <v>0</v>
      </c>
      <c r="Q267" s="220">
        <v>0</v>
      </c>
      <c r="R267" s="220">
        <f>Q267*H267</f>
        <v>0</v>
      </c>
      <c r="S267" s="220">
        <v>0</v>
      </c>
      <c r="T267" s="22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2" t="s">
        <v>183</v>
      </c>
      <c r="AT267" s="222" t="s">
        <v>146</v>
      </c>
      <c r="AU267" s="222" t="s">
        <v>84</v>
      </c>
      <c r="AY267" s="16" t="s">
        <v>145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16" t="s">
        <v>84</v>
      </c>
      <c r="BK267" s="223">
        <f>ROUND(I267*H267,2)</f>
        <v>0</v>
      </c>
      <c r="BL267" s="16" t="s">
        <v>183</v>
      </c>
      <c r="BM267" s="222" t="s">
        <v>386</v>
      </c>
    </row>
    <row r="268" s="2" customFormat="1" ht="24.15" customHeight="1">
      <c r="A268" s="37"/>
      <c r="B268" s="38"/>
      <c r="C268" s="247" t="s">
        <v>401</v>
      </c>
      <c r="D268" s="247" t="s">
        <v>190</v>
      </c>
      <c r="E268" s="248" t="s">
        <v>826</v>
      </c>
      <c r="F268" s="249" t="s">
        <v>827</v>
      </c>
      <c r="G268" s="250" t="s">
        <v>149</v>
      </c>
      <c r="H268" s="251">
        <v>2</v>
      </c>
      <c r="I268" s="252"/>
      <c r="J268" s="253">
        <f>ROUND(I268*H268,2)</f>
        <v>0</v>
      </c>
      <c r="K268" s="254"/>
      <c r="L268" s="255"/>
      <c r="M268" s="256" t="s">
        <v>1</v>
      </c>
      <c r="N268" s="257" t="s">
        <v>41</v>
      </c>
      <c r="O268" s="90"/>
      <c r="P268" s="220">
        <f>O268*H268</f>
        <v>0</v>
      </c>
      <c r="Q268" s="220">
        <v>0</v>
      </c>
      <c r="R268" s="220">
        <f>Q268*H268</f>
        <v>0</v>
      </c>
      <c r="S268" s="220">
        <v>0</v>
      </c>
      <c r="T268" s="22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2" t="s">
        <v>223</v>
      </c>
      <c r="AT268" s="222" t="s">
        <v>190</v>
      </c>
      <c r="AU268" s="222" t="s">
        <v>84</v>
      </c>
      <c r="AY268" s="16" t="s">
        <v>145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16" t="s">
        <v>84</v>
      </c>
      <c r="BK268" s="223">
        <f>ROUND(I268*H268,2)</f>
        <v>0</v>
      </c>
      <c r="BL268" s="16" t="s">
        <v>183</v>
      </c>
      <c r="BM268" s="222" t="s">
        <v>390</v>
      </c>
    </row>
    <row r="269" s="2" customFormat="1" ht="24.15" customHeight="1">
      <c r="A269" s="37"/>
      <c r="B269" s="38"/>
      <c r="C269" s="210" t="s">
        <v>279</v>
      </c>
      <c r="D269" s="210" t="s">
        <v>146</v>
      </c>
      <c r="E269" s="211" t="s">
        <v>1205</v>
      </c>
      <c r="F269" s="212" t="s">
        <v>1206</v>
      </c>
      <c r="G269" s="213" t="s">
        <v>149</v>
      </c>
      <c r="H269" s="214">
        <v>3</v>
      </c>
      <c r="I269" s="215"/>
      <c r="J269" s="216">
        <f>ROUND(I269*H269,2)</f>
        <v>0</v>
      </c>
      <c r="K269" s="217"/>
      <c r="L269" s="43"/>
      <c r="M269" s="218" t="s">
        <v>1</v>
      </c>
      <c r="N269" s="219" t="s">
        <v>41</v>
      </c>
      <c r="O269" s="90"/>
      <c r="P269" s="220">
        <f>O269*H269</f>
        <v>0</v>
      </c>
      <c r="Q269" s="220">
        <v>0.00045011749999999999</v>
      </c>
      <c r="R269" s="220">
        <f>Q269*H269</f>
        <v>0.0013503524999999999</v>
      </c>
      <c r="S269" s="220">
        <v>0</v>
      </c>
      <c r="T269" s="22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2" t="s">
        <v>183</v>
      </c>
      <c r="AT269" s="222" t="s">
        <v>146</v>
      </c>
      <c r="AU269" s="222" t="s">
        <v>84</v>
      </c>
      <c r="AY269" s="16" t="s">
        <v>145</v>
      </c>
      <c r="BE269" s="223">
        <f>IF(N269="základní",J269,0)</f>
        <v>0</v>
      </c>
      <c r="BF269" s="223">
        <f>IF(N269="snížená",J269,0)</f>
        <v>0</v>
      </c>
      <c r="BG269" s="223">
        <f>IF(N269="zákl. přenesená",J269,0)</f>
        <v>0</v>
      </c>
      <c r="BH269" s="223">
        <f>IF(N269="sníž. přenesená",J269,0)</f>
        <v>0</v>
      </c>
      <c r="BI269" s="223">
        <f>IF(N269="nulová",J269,0)</f>
        <v>0</v>
      </c>
      <c r="BJ269" s="16" t="s">
        <v>84</v>
      </c>
      <c r="BK269" s="223">
        <f>ROUND(I269*H269,2)</f>
        <v>0</v>
      </c>
      <c r="BL269" s="16" t="s">
        <v>183</v>
      </c>
      <c r="BM269" s="222" t="s">
        <v>393</v>
      </c>
    </row>
    <row r="270" s="2" customFormat="1" ht="33" customHeight="1">
      <c r="A270" s="37"/>
      <c r="B270" s="38"/>
      <c r="C270" s="247" t="s">
        <v>408</v>
      </c>
      <c r="D270" s="247" t="s">
        <v>190</v>
      </c>
      <c r="E270" s="248" t="s">
        <v>1207</v>
      </c>
      <c r="F270" s="249" t="s">
        <v>1208</v>
      </c>
      <c r="G270" s="250" t="s">
        <v>149</v>
      </c>
      <c r="H270" s="251">
        <v>3</v>
      </c>
      <c r="I270" s="252"/>
      <c r="J270" s="253">
        <f>ROUND(I270*H270,2)</f>
        <v>0</v>
      </c>
      <c r="K270" s="254"/>
      <c r="L270" s="255"/>
      <c r="M270" s="256" t="s">
        <v>1</v>
      </c>
      <c r="N270" s="257" t="s">
        <v>41</v>
      </c>
      <c r="O270" s="90"/>
      <c r="P270" s="220">
        <f>O270*H270</f>
        <v>0</v>
      </c>
      <c r="Q270" s="220">
        <v>0.025999999999999999</v>
      </c>
      <c r="R270" s="220">
        <f>Q270*H270</f>
        <v>0.078</v>
      </c>
      <c r="S270" s="220">
        <v>0</v>
      </c>
      <c r="T270" s="22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2" t="s">
        <v>223</v>
      </c>
      <c r="AT270" s="222" t="s">
        <v>190</v>
      </c>
      <c r="AU270" s="222" t="s">
        <v>84</v>
      </c>
      <c r="AY270" s="16" t="s">
        <v>145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16" t="s">
        <v>84</v>
      </c>
      <c r="BK270" s="223">
        <f>ROUND(I270*H270,2)</f>
        <v>0</v>
      </c>
      <c r="BL270" s="16" t="s">
        <v>183</v>
      </c>
      <c r="BM270" s="222" t="s">
        <v>397</v>
      </c>
    </row>
    <row r="271" s="2" customFormat="1" ht="24.15" customHeight="1">
      <c r="A271" s="37"/>
      <c r="B271" s="38"/>
      <c r="C271" s="210" t="s">
        <v>291</v>
      </c>
      <c r="D271" s="210" t="s">
        <v>146</v>
      </c>
      <c r="E271" s="211" t="s">
        <v>1209</v>
      </c>
      <c r="F271" s="212" t="s">
        <v>1210</v>
      </c>
      <c r="G271" s="213" t="s">
        <v>149</v>
      </c>
      <c r="H271" s="214">
        <v>1</v>
      </c>
      <c r="I271" s="215"/>
      <c r="J271" s="216">
        <f>ROUND(I271*H271,2)</f>
        <v>0</v>
      </c>
      <c r="K271" s="217"/>
      <c r="L271" s="43"/>
      <c r="M271" s="218" t="s">
        <v>1</v>
      </c>
      <c r="N271" s="219" t="s">
        <v>41</v>
      </c>
      <c r="O271" s="90"/>
      <c r="P271" s="220">
        <f>O271*H271</f>
        <v>0</v>
      </c>
      <c r="Q271" s="220">
        <v>0.00045760259999999997</v>
      </c>
      <c r="R271" s="220">
        <f>Q271*H271</f>
        <v>0.00045760259999999997</v>
      </c>
      <c r="S271" s="220">
        <v>0</v>
      </c>
      <c r="T271" s="22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2" t="s">
        <v>183</v>
      </c>
      <c r="AT271" s="222" t="s">
        <v>146</v>
      </c>
      <c r="AU271" s="222" t="s">
        <v>84</v>
      </c>
      <c r="AY271" s="16" t="s">
        <v>145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6" t="s">
        <v>84</v>
      </c>
      <c r="BK271" s="223">
        <f>ROUND(I271*H271,2)</f>
        <v>0</v>
      </c>
      <c r="BL271" s="16" t="s">
        <v>183</v>
      </c>
      <c r="BM271" s="222" t="s">
        <v>400</v>
      </c>
    </row>
    <row r="272" s="2" customFormat="1" ht="33" customHeight="1">
      <c r="A272" s="37"/>
      <c r="B272" s="38"/>
      <c r="C272" s="247" t="s">
        <v>415</v>
      </c>
      <c r="D272" s="247" t="s">
        <v>190</v>
      </c>
      <c r="E272" s="248" t="s">
        <v>1211</v>
      </c>
      <c r="F272" s="249" t="s">
        <v>1212</v>
      </c>
      <c r="G272" s="250" t="s">
        <v>149</v>
      </c>
      <c r="H272" s="251">
        <v>1</v>
      </c>
      <c r="I272" s="252"/>
      <c r="J272" s="253">
        <f>ROUND(I272*H272,2)</f>
        <v>0</v>
      </c>
      <c r="K272" s="254"/>
      <c r="L272" s="255"/>
      <c r="M272" s="256" t="s">
        <v>1</v>
      </c>
      <c r="N272" s="257" t="s">
        <v>41</v>
      </c>
      <c r="O272" s="90"/>
      <c r="P272" s="220">
        <f>O272*H272</f>
        <v>0</v>
      </c>
      <c r="Q272" s="220">
        <v>0.035000000000000003</v>
      </c>
      <c r="R272" s="220">
        <f>Q272*H272</f>
        <v>0.035000000000000003</v>
      </c>
      <c r="S272" s="220">
        <v>0</v>
      </c>
      <c r="T272" s="22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2" t="s">
        <v>223</v>
      </c>
      <c r="AT272" s="222" t="s">
        <v>190</v>
      </c>
      <c r="AU272" s="222" t="s">
        <v>84</v>
      </c>
      <c r="AY272" s="16" t="s">
        <v>145</v>
      </c>
      <c r="BE272" s="223">
        <f>IF(N272="základní",J272,0)</f>
        <v>0</v>
      </c>
      <c r="BF272" s="223">
        <f>IF(N272="snížená",J272,0)</f>
        <v>0</v>
      </c>
      <c r="BG272" s="223">
        <f>IF(N272="zákl. přenesená",J272,0)</f>
        <v>0</v>
      </c>
      <c r="BH272" s="223">
        <f>IF(N272="sníž. přenesená",J272,0)</f>
        <v>0</v>
      </c>
      <c r="BI272" s="223">
        <f>IF(N272="nulová",J272,0)</f>
        <v>0</v>
      </c>
      <c r="BJ272" s="16" t="s">
        <v>84</v>
      </c>
      <c r="BK272" s="223">
        <f>ROUND(I272*H272,2)</f>
        <v>0</v>
      </c>
      <c r="BL272" s="16" t="s">
        <v>183</v>
      </c>
      <c r="BM272" s="222" t="s">
        <v>404</v>
      </c>
    </row>
    <row r="273" s="2" customFormat="1" ht="33" customHeight="1">
      <c r="A273" s="37"/>
      <c r="B273" s="38"/>
      <c r="C273" s="210" t="s">
        <v>296</v>
      </c>
      <c r="D273" s="210" t="s">
        <v>146</v>
      </c>
      <c r="E273" s="211" t="s">
        <v>1213</v>
      </c>
      <c r="F273" s="212" t="s">
        <v>1214</v>
      </c>
      <c r="G273" s="213" t="s">
        <v>265</v>
      </c>
      <c r="H273" s="214">
        <v>1</v>
      </c>
      <c r="I273" s="215"/>
      <c r="J273" s="216">
        <f>ROUND(I273*H273,2)</f>
        <v>0</v>
      </c>
      <c r="K273" s="217"/>
      <c r="L273" s="43"/>
      <c r="M273" s="218" t="s">
        <v>1</v>
      </c>
      <c r="N273" s="219" t="s">
        <v>41</v>
      </c>
      <c r="O273" s="90"/>
      <c r="P273" s="220">
        <f>O273*H273</f>
        <v>0</v>
      </c>
      <c r="Q273" s="220">
        <v>0</v>
      </c>
      <c r="R273" s="220">
        <f>Q273*H273</f>
        <v>0</v>
      </c>
      <c r="S273" s="220">
        <v>0</v>
      </c>
      <c r="T273" s="22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2" t="s">
        <v>183</v>
      </c>
      <c r="AT273" s="222" t="s">
        <v>146</v>
      </c>
      <c r="AU273" s="222" t="s">
        <v>84</v>
      </c>
      <c r="AY273" s="16" t="s">
        <v>145</v>
      </c>
      <c r="BE273" s="223">
        <f>IF(N273="základní",J273,0)</f>
        <v>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16" t="s">
        <v>84</v>
      </c>
      <c r="BK273" s="223">
        <f>ROUND(I273*H273,2)</f>
        <v>0</v>
      </c>
      <c r="BL273" s="16" t="s">
        <v>183</v>
      </c>
      <c r="BM273" s="222" t="s">
        <v>411</v>
      </c>
    </row>
    <row r="274" s="2" customFormat="1" ht="24.15" customHeight="1">
      <c r="A274" s="37"/>
      <c r="B274" s="38"/>
      <c r="C274" s="210" t="s">
        <v>422</v>
      </c>
      <c r="D274" s="210" t="s">
        <v>146</v>
      </c>
      <c r="E274" s="211" t="s">
        <v>1215</v>
      </c>
      <c r="F274" s="212" t="s">
        <v>1216</v>
      </c>
      <c r="G274" s="213" t="s">
        <v>265</v>
      </c>
      <c r="H274" s="214">
        <v>1</v>
      </c>
      <c r="I274" s="215"/>
      <c r="J274" s="216">
        <f>ROUND(I274*H274,2)</f>
        <v>0</v>
      </c>
      <c r="K274" s="217"/>
      <c r="L274" s="43"/>
      <c r="M274" s="218" t="s">
        <v>1</v>
      </c>
      <c r="N274" s="219" t="s">
        <v>41</v>
      </c>
      <c r="O274" s="90"/>
      <c r="P274" s="220">
        <f>O274*H274</f>
        <v>0</v>
      </c>
      <c r="Q274" s="220">
        <v>0</v>
      </c>
      <c r="R274" s="220">
        <f>Q274*H274</f>
        <v>0</v>
      </c>
      <c r="S274" s="220">
        <v>0</v>
      </c>
      <c r="T274" s="22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2" t="s">
        <v>183</v>
      </c>
      <c r="AT274" s="222" t="s">
        <v>146</v>
      </c>
      <c r="AU274" s="222" t="s">
        <v>84</v>
      </c>
      <c r="AY274" s="16" t="s">
        <v>145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6" t="s">
        <v>84</v>
      </c>
      <c r="BK274" s="223">
        <f>ROUND(I274*H274,2)</f>
        <v>0</v>
      </c>
      <c r="BL274" s="16" t="s">
        <v>183</v>
      </c>
      <c r="BM274" s="222" t="s">
        <v>414</v>
      </c>
    </row>
    <row r="275" s="2" customFormat="1" ht="24.15" customHeight="1">
      <c r="A275" s="37"/>
      <c r="B275" s="38"/>
      <c r="C275" s="210" t="s">
        <v>300</v>
      </c>
      <c r="D275" s="210" t="s">
        <v>146</v>
      </c>
      <c r="E275" s="211" t="s">
        <v>854</v>
      </c>
      <c r="F275" s="212" t="s">
        <v>855</v>
      </c>
      <c r="G275" s="213" t="s">
        <v>678</v>
      </c>
      <c r="H275" s="268"/>
      <c r="I275" s="215"/>
      <c r="J275" s="216">
        <f>ROUND(I275*H275,2)</f>
        <v>0</v>
      </c>
      <c r="K275" s="217"/>
      <c r="L275" s="43"/>
      <c r="M275" s="218" t="s">
        <v>1</v>
      </c>
      <c r="N275" s="219" t="s">
        <v>41</v>
      </c>
      <c r="O275" s="90"/>
      <c r="P275" s="220">
        <f>O275*H275</f>
        <v>0</v>
      </c>
      <c r="Q275" s="220">
        <v>0</v>
      </c>
      <c r="R275" s="220">
        <f>Q275*H275</f>
        <v>0</v>
      </c>
      <c r="S275" s="220">
        <v>0</v>
      </c>
      <c r="T275" s="22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2" t="s">
        <v>183</v>
      </c>
      <c r="AT275" s="222" t="s">
        <v>146</v>
      </c>
      <c r="AU275" s="222" t="s">
        <v>84</v>
      </c>
      <c r="AY275" s="16" t="s">
        <v>145</v>
      </c>
      <c r="BE275" s="223">
        <f>IF(N275="základní",J275,0)</f>
        <v>0</v>
      </c>
      <c r="BF275" s="223">
        <f>IF(N275="snížená",J275,0)</f>
        <v>0</v>
      </c>
      <c r="BG275" s="223">
        <f>IF(N275="zákl. přenesená",J275,0)</f>
        <v>0</v>
      </c>
      <c r="BH275" s="223">
        <f>IF(N275="sníž. přenesená",J275,0)</f>
        <v>0</v>
      </c>
      <c r="BI275" s="223">
        <f>IF(N275="nulová",J275,0)</f>
        <v>0</v>
      </c>
      <c r="BJ275" s="16" t="s">
        <v>84</v>
      </c>
      <c r="BK275" s="223">
        <f>ROUND(I275*H275,2)</f>
        <v>0</v>
      </c>
      <c r="BL275" s="16" t="s">
        <v>183</v>
      </c>
      <c r="BM275" s="222" t="s">
        <v>407</v>
      </c>
    </row>
    <row r="276" s="11" customFormat="1" ht="25.92" customHeight="1">
      <c r="A276" s="11"/>
      <c r="B276" s="196"/>
      <c r="C276" s="197"/>
      <c r="D276" s="198" t="s">
        <v>75</v>
      </c>
      <c r="E276" s="199" t="s">
        <v>857</v>
      </c>
      <c r="F276" s="199" t="s">
        <v>858</v>
      </c>
      <c r="G276" s="197"/>
      <c r="H276" s="197"/>
      <c r="I276" s="200"/>
      <c r="J276" s="201">
        <f>BK276</f>
        <v>0</v>
      </c>
      <c r="K276" s="197"/>
      <c r="L276" s="202"/>
      <c r="M276" s="203"/>
      <c r="N276" s="204"/>
      <c r="O276" s="204"/>
      <c r="P276" s="205">
        <f>SUM(P277:P304)</f>
        <v>0</v>
      </c>
      <c r="Q276" s="204"/>
      <c r="R276" s="205">
        <f>SUM(R277:R304)</f>
        <v>0.94963356999999982</v>
      </c>
      <c r="S276" s="204"/>
      <c r="T276" s="206">
        <f>SUM(T277:T304)</f>
        <v>0</v>
      </c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R276" s="207" t="s">
        <v>86</v>
      </c>
      <c r="AT276" s="208" t="s">
        <v>75</v>
      </c>
      <c r="AU276" s="208" t="s">
        <v>76</v>
      </c>
      <c r="AY276" s="207" t="s">
        <v>145</v>
      </c>
      <c r="BK276" s="209">
        <f>SUM(BK277:BK304)</f>
        <v>0</v>
      </c>
    </row>
    <row r="277" s="2" customFormat="1" ht="16.5" customHeight="1">
      <c r="A277" s="37"/>
      <c r="B277" s="38"/>
      <c r="C277" s="210" t="s">
        <v>429</v>
      </c>
      <c r="D277" s="210" t="s">
        <v>146</v>
      </c>
      <c r="E277" s="211" t="s">
        <v>860</v>
      </c>
      <c r="F277" s="212" t="s">
        <v>861</v>
      </c>
      <c r="G277" s="213" t="s">
        <v>167</v>
      </c>
      <c r="H277" s="214">
        <v>22.890000000000001</v>
      </c>
      <c r="I277" s="215"/>
      <c r="J277" s="216">
        <f>ROUND(I277*H277,2)</f>
        <v>0</v>
      </c>
      <c r="K277" s="217"/>
      <c r="L277" s="43"/>
      <c r="M277" s="218" t="s">
        <v>1</v>
      </c>
      <c r="N277" s="219" t="s">
        <v>41</v>
      </c>
      <c r="O277" s="90"/>
      <c r="P277" s="220">
        <f>O277*H277</f>
        <v>0</v>
      </c>
      <c r="Q277" s="220">
        <v>0.00029999999999999997</v>
      </c>
      <c r="R277" s="220">
        <f>Q277*H277</f>
        <v>0.0068669999999999998</v>
      </c>
      <c r="S277" s="220">
        <v>0</v>
      </c>
      <c r="T277" s="22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2" t="s">
        <v>183</v>
      </c>
      <c r="AT277" s="222" t="s">
        <v>146</v>
      </c>
      <c r="AU277" s="222" t="s">
        <v>84</v>
      </c>
      <c r="AY277" s="16" t="s">
        <v>145</v>
      </c>
      <c r="BE277" s="223">
        <f>IF(N277="základní",J277,0)</f>
        <v>0</v>
      </c>
      <c r="BF277" s="223">
        <f>IF(N277="snížená",J277,0)</f>
        <v>0</v>
      </c>
      <c r="BG277" s="223">
        <f>IF(N277="zákl. přenesená",J277,0)</f>
        <v>0</v>
      </c>
      <c r="BH277" s="223">
        <f>IF(N277="sníž. přenesená",J277,0)</f>
        <v>0</v>
      </c>
      <c r="BI277" s="223">
        <f>IF(N277="nulová",J277,0)</f>
        <v>0</v>
      </c>
      <c r="BJ277" s="16" t="s">
        <v>84</v>
      </c>
      <c r="BK277" s="223">
        <f>ROUND(I277*H277,2)</f>
        <v>0</v>
      </c>
      <c r="BL277" s="16" t="s">
        <v>183</v>
      </c>
      <c r="BM277" s="222" t="s">
        <v>418</v>
      </c>
    </row>
    <row r="278" s="14" customFormat="1">
      <c r="A278" s="14"/>
      <c r="B278" s="258"/>
      <c r="C278" s="259"/>
      <c r="D278" s="226" t="s">
        <v>154</v>
      </c>
      <c r="E278" s="260" t="s">
        <v>1</v>
      </c>
      <c r="F278" s="261" t="s">
        <v>1217</v>
      </c>
      <c r="G278" s="259"/>
      <c r="H278" s="260" t="s">
        <v>1</v>
      </c>
      <c r="I278" s="262"/>
      <c r="J278" s="259"/>
      <c r="K278" s="259"/>
      <c r="L278" s="263"/>
      <c r="M278" s="264"/>
      <c r="N278" s="265"/>
      <c r="O278" s="265"/>
      <c r="P278" s="265"/>
      <c r="Q278" s="265"/>
      <c r="R278" s="265"/>
      <c r="S278" s="265"/>
      <c r="T278" s="26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7" t="s">
        <v>154</v>
      </c>
      <c r="AU278" s="267" t="s">
        <v>84</v>
      </c>
      <c r="AV278" s="14" t="s">
        <v>84</v>
      </c>
      <c r="AW278" s="14" t="s">
        <v>33</v>
      </c>
      <c r="AX278" s="14" t="s">
        <v>76</v>
      </c>
      <c r="AY278" s="267" t="s">
        <v>145</v>
      </c>
    </row>
    <row r="279" s="12" customFormat="1">
      <c r="A279" s="12"/>
      <c r="B279" s="224"/>
      <c r="C279" s="225"/>
      <c r="D279" s="226" t="s">
        <v>154</v>
      </c>
      <c r="E279" s="227" t="s">
        <v>1</v>
      </c>
      <c r="F279" s="228" t="s">
        <v>1150</v>
      </c>
      <c r="G279" s="225"/>
      <c r="H279" s="229">
        <v>22.890000000000001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T279" s="235" t="s">
        <v>154</v>
      </c>
      <c r="AU279" s="235" t="s">
        <v>84</v>
      </c>
      <c r="AV279" s="12" t="s">
        <v>86</v>
      </c>
      <c r="AW279" s="12" t="s">
        <v>33</v>
      </c>
      <c r="AX279" s="12" t="s">
        <v>76</v>
      </c>
      <c r="AY279" s="235" t="s">
        <v>145</v>
      </c>
    </row>
    <row r="280" s="13" customFormat="1">
      <c r="A280" s="13"/>
      <c r="B280" s="236"/>
      <c r="C280" s="237"/>
      <c r="D280" s="226" t="s">
        <v>154</v>
      </c>
      <c r="E280" s="238" t="s">
        <v>1</v>
      </c>
      <c r="F280" s="239" t="s">
        <v>156</v>
      </c>
      <c r="G280" s="237"/>
      <c r="H280" s="240">
        <v>22.890000000000001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154</v>
      </c>
      <c r="AU280" s="246" t="s">
        <v>84</v>
      </c>
      <c r="AV280" s="13" t="s">
        <v>150</v>
      </c>
      <c r="AW280" s="13" t="s">
        <v>33</v>
      </c>
      <c r="AX280" s="13" t="s">
        <v>84</v>
      </c>
      <c r="AY280" s="246" t="s">
        <v>145</v>
      </c>
    </row>
    <row r="281" s="2" customFormat="1" ht="33" customHeight="1">
      <c r="A281" s="37"/>
      <c r="B281" s="38"/>
      <c r="C281" s="210" t="s">
        <v>305</v>
      </c>
      <c r="D281" s="210" t="s">
        <v>146</v>
      </c>
      <c r="E281" s="211" t="s">
        <v>1218</v>
      </c>
      <c r="F281" s="212" t="s">
        <v>1219</v>
      </c>
      <c r="G281" s="213" t="s">
        <v>167</v>
      </c>
      <c r="H281" s="214">
        <v>22.890000000000001</v>
      </c>
      <c r="I281" s="215"/>
      <c r="J281" s="216">
        <f>ROUND(I281*H281,2)</f>
        <v>0</v>
      </c>
      <c r="K281" s="217"/>
      <c r="L281" s="43"/>
      <c r="M281" s="218" t="s">
        <v>1</v>
      </c>
      <c r="N281" s="219" t="s">
        <v>41</v>
      </c>
      <c r="O281" s="90"/>
      <c r="P281" s="220">
        <f>O281*H281</f>
        <v>0</v>
      </c>
      <c r="Q281" s="220">
        <v>0.0090880000000000006</v>
      </c>
      <c r="R281" s="220">
        <f>Q281*H281</f>
        <v>0.20802432000000001</v>
      </c>
      <c r="S281" s="220">
        <v>0</v>
      </c>
      <c r="T281" s="22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2" t="s">
        <v>183</v>
      </c>
      <c r="AT281" s="222" t="s">
        <v>146</v>
      </c>
      <c r="AU281" s="222" t="s">
        <v>84</v>
      </c>
      <c r="AY281" s="16" t="s">
        <v>145</v>
      </c>
      <c r="BE281" s="223">
        <f>IF(N281="základní",J281,0)</f>
        <v>0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16" t="s">
        <v>84</v>
      </c>
      <c r="BK281" s="223">
        <f>ROUND(I281*H281,2)</f>
        <v>0</v>
      </c>
      <c r="BL281" s="16" t="s">
        <v>183</v>
      </c>
      <c r="BM281" s="222" t="s">
        <v>421</v>
      </c>
    </row>
    <row r="282" s="14" customFormat="1">
      <c r="A282" s="14"/>
      <c r="B282" s="258"/>
      <c r="C282" s="259"/>
      <c r="D282" s="226" t="s">
        <v>154</v>
      </c>
      <c r="E282" s="260" t="s">
        <v>1</v>
      </c>
      <c r="F282" s="261" t="s">
        <v>1220</v>
      </c>
      <c r="G282" s="259"/>
      <c r="H282" s="260" t="s">
        <v>1</v>
      </c>
      <c r="I282" s="262"/>
      <c r="J282" s="259"/>
      <c r="K282" s="259"/>
      <c r="L282" s="263"/>
      <c r="M282" s="264"/>
      <c r="N282" s="265"/>
      <c r="O282" s="265"/>
      <c r="P282" s="265"/>
      <c r="Q282" s="265"/>
      <c r="R282" s="265"/>
      <c r="S282" s="265"/>
      <c r="T282" s="26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7" t="s">
        <v>154</v>
      </c>
      <c r="AU282" s="267" t="s">
        <v>84</v>
      </c>
      <c r="AV282" s="14" t="s">
        <v>84</v>
      </c>
      <c r="AW282" s="14" t="s">
        <v>33</v>
      </c>
      <c r="AX282" s="14" t="s">
        <v>76</v>
      </c>
      <c r="AY282" s="267" t="s">
        <v>145</v>
      </c>
    </row>
    <row r="283" s="12" customFormat="1">
      <c r="A283" s="12"/>
      <c r="B283" s="224"/>
      <c r="C283" s="225"/>
      <c r="D283" s="226" t="s">
        <v>154</v>
      </c>
      <c r="E283" s="227" t="s">
        <v>1</v>
      </c>
      <c r="F283" s="228" t="s">
        <v>1150</v>
      </c>
      <c r="G283" s="225"/>
      <c r="H283" s="229">
        <v>22.890000000000001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T283" s="235" t="s">
        <v>154</v>
      </c>
      <c r="AU283" s="235" t="s">
        <v>84</v>
      </c>
      <c r="AV283" s="12" t="s">
        <v>86</v>
      </c>
      <c r="AW283" s="12" t="s">
        <v>33</v>
      </c>
      <c r="AX283" s="12" t="s">
        <v>76</v>
      </c>
      <c r="AY283" s="235" t="s">
        <v>145</v>
      </c>
    </row>
    <row r="284" s="13" customFormat="1">
      <c r="A284" s="13"/>
      <c r="B284" s="236"/>
      <c r="C284" s="237"/>
      <c r="D284" s="226" t="s">
        <v>154</v>
      </c>
      <c r="E284" s="238" t="s">
        <v>1</v>
      </c>
      <c r="F284" s="239" t="s">
        <v>156</v>
      </c>
      <c r="G284" s="237"/>
      <c r="H284" s="240">
        <v>22.890000000000001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154</v>
      </c>
      <c r="AU284" s="246" t="s">
        <v>84</v>
      </c>
      <c r="AV284" s="13" t="s">
        <v>150</v>
      </c>
      <c r="AW284" s="13" t="s">
        <v>33</v>
      </c>
      <c r="AX284" s="13" t="s">
        <v>84</v>
      </c>
      <c r="AY284" s="246" t="s">
        <v>145</v>
      </c>
    </row>
    <row r="285" s="2" customFormat="1" ht="33" customHeight="1">
      <c r="A285" s="37"/>
      <c r="B285" s="38"/>
      <c r="C285" s="210" t="s">
        <v>436</v>
      </c>
      <c r="D285" s="210" t="s">
        <v>146</v>
      </c>
      <c r="E285" s="211" t="s">
        <v>874</v>
      </c>
      <c r="F285" s="212" t="s">
        <v>875</v>
      </c>
      <c r="G285" s="213" t="s">
        <v>182</v>
      </c>
      <c r="H285" s="214">
        <v>27.850000000000001</v>
      </c>
      <c r="I285" s="215"/>
      <c r="J285" s="216">
        <f>ROUND(I285*H285,2)</f>
        <v>0</v>
      </c>
      <c r="K285" s="217"/>
      <c r="L285" s="43"/>
      <c r="M285" s="218" t="s">
        <v>1</v>
      </c>
      <c r="N285" s="219" t="s">
        <v>41</v>
      </c>
      <c r="O285" s="90"/>
      <c r="P285" s="220">
        <f>O285*H285</f>
        <v>0</v>
      </c>
      <c r="Q285" s="220">
        <v>0.000428</v>
      </c>
      <c r="R285" s="220">
        <f>Q285*H285</f>
        <v>0.011919800000000001</v>
      </c>
      <c r="S285" s="220">
        <v>0</v>
      </c>
      <c r="T285" s="22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2" t="s">
        <v>183</v>
      </c>
      <c r="AT285" s="222" t="s">
        <v>146</v>
      </c>
      <c r="AU285" s="222" t="s">
        <v>84</v>
      </c>
      <c r="AY285" s="16" t="s">
        <v>145</v>
      </c>
      <c r="BE285" s="223">
        <f>IF(N285="základní",J285,0)</f>
        <v>0</v>
      </c>
      <c r="BF285" s="223">
        <f>IF(N285="snížená",J285,0)</f>
        <v>0</v>
      </c>
      <c r="BG285" s="223">
        <f>IF(N285="zákl. přenesená",J285,0)</f>
        <v>0</v>
      </c>
      <c r="BH285" s="223">
        <f>IF(N285="sníž. přenesená",J285,0)</f>
        <v>0</v>
      </c>
      <c r="BI285" s="223">
        <f>IF(N285="nulová",J285,0)</f>
        <v>0</v>
      </c>
      <c r="BJ285" s="16" t="s">
        <v>84</v>
      </c>
      <c r="BK285" s="223">
        <f>ROUND(I285*H285,2)</f>
        <v>0</v>
      </c>
      <c r="BL285" s="16" t="s">
        <v>183</v>
      </c>
      <c r="BM285" s="222" t="s">
        <v>425</v>
      </c>
    </row>
    <row r="286" s="12" customFormat="1">
      <c r="A286" s="12"/>
      <c r="B286" s="224"/>
      <c r="C286" s="225"/>
      <c r="D286" s="226" t="s">
        <v>154</v>
      </c>
      <c r="E286" s="227" t="s">
        <v>1</v>
      </c>
      <c r="F286" s="228" t="s">
        <v>1221</v>
      </c>
      <c r="G286" s="225"/>
      <c r="H286" s="229">
        <v>27.850000000000001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T286" s="235" t="s">
        <v>154</v>
      </c>
      <c r="AU286" s="235" t="s">
        <v>84</v>
      </c>
      <c r="AV286" s="12" t="s">
        <v>86</v>
      </c>
      <c r="AW286" s="12" t="s">
        <v>33</v>
      </c>
      <c r="AX286" s="12" t="s">
        <v>76</v>
      </c>
      <c r="AY286" s="235" t="s">
        <v>145</v>
      </c>
    </row>
    <row r="287" s="13" customFormat="1">
      <c r="A287" s="13"/>
      <c r="B287" s="236"/>
      <c r="C287" s="237"/>
      <c r="D287" s="226" t="s">
        <v>154</v>
      </c>
      <c r="E287" s="238" t="s">
        <v>1</v>
      </c>
      <c r="F287" s="239" t="s">
        <v>156</v>
      </c>
      <c r="G287" s="237"/>
      <c r="H287" s="240">
        <v>27.850000000000001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6" t="s">
        <v>154</v>
      </c>
      <c r="AU287" s="246" t="s">
        <v>84</v>
      </c>
      <c r="AV287" s="13" t="s">
        <v>150</v>
      </c>
      <c r="AW287" s="13" t="s">
        <v>33</v>
      </c>
      <c r="AX287" s="13" t="s">
        <v>84</v>
      </c>
      <c r="AY287" s="246" t="s">
        <v>145</v>
      </c>
    </row>
    <row r="288" s="2" customFormat="1" ht="24.15" customHeight="1">
      <c r="A288" s="37"/>
      <c r="B288" s="38"/>
      <c r="C288" s="247" t="s">
        <v>309</v>
      </c>
      <c r="D288" s="247" t="s">
        <v>190</v>
      </c>
      <c r="E288" s="248" t="s">
        <v>1222</v>
      </c>
      <c r="F288" s="249" t="s">
        <v>1223</v>
      </c>
      <c r="G288" s="250" t="s">
        <v>167</v>
      </c>
      <c r="H288" s="251">
        <v>32.481000000000002</v>
      </c>
      <c r="I288" s="252"/>
      <c r="J288" s="253">
        <f>ROUND(I288*H288,2)</f>
        <v>0</v>
      </c>
      <c r="K288" s="254"/>
      <c r="L288" s="255"/>
      <c r="M288" s="256" t="s">
        <v>1</v>
      </c>
      <c r="N288" s="257" t="s">
        <v>41</v>
      </c>
      <c r="O288" s="90"/>
      <c r="P288" s="220">
        <f>O288*H288</f>
        <v>0</v>
      </c>
      <c r="Q288" s="220">
        <v>0.021999999999999999</v>
      </c>
      <c r="R288" s="220">
        <f>Q288*H288</f>
        <v>0.71458199999999994</v>
      </c>
      <c r="S288" s="220">
        <v>0</v>
      </c>
      <c r="T288" s="22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2" t="s">
        <v>223</v>
      </c>
      <c r="AT288" s="222" t="s">
        <v>190</v>
      </c>
      <c r="AU288" s="222" t="s">
        <v>84</v>
      </c>
      <c r="AY288" s="16" t="s">
        <v>145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6" t="s">
        <v>84</v>
      </c>
      <c r="BK288" s="223">
        <f>ROUND(I288*H288,2)</f>
        <v>0</v>
      </c>
      <c r="BL288" s="16" t="s">
        <v>183</v>
      </c>
      <c r="BM288" s="222" t="s">
        <v>1224</v>
      </c>
    </row>
    <row r="289" s="12" customFormat="1">
      <c r="A289" s="12"/>
      <c r="B289" s="224"/>
      <c r="C289" s="225"/>
      <c r="D289" s="226" t="s">
        <v>154</v>
      </c>
      <c r="E289" s="227" t="s">
        <v>1</v>
      </c>
      <c r="F289" s="228" t="s">
        <v>1225</v>
      </c>
      <c r="G289" s="225"/>
      <c r="H289" s="229">
        <v>27.468</v>
      </c>
      <c r="I289" s="230"/>
      <c r="J289" s="225"/>
      <c r="K289" s="225"/>
      <c r="L289" s="231"/>
      <c r="M289" s="232"/>
      <c r="N289" s="233"/>
      <c r="O289" s="233"/>
      <c r="P289" s="233"/>
      <c r="Q289" s="233"/>
      <c r="R289" s="233"/>
      <c r="S289" s="233"/>
      <c r="T289" s="234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35" t="s">
        <v>154</v>
      </c>
      <c r="AU289" s="235" t="s">
        <v>84</v>
      </c>
      <c r="AV289" s="12" t="s">
        <v>86</v>
      </c>
      <c r="AW289" s="12" t="s">
        <v>33</v>
      </c>
      <c r="AX289" s="12" t="s">
        <v>76</v>
      </c>
      <c r="AY289" s="235" t="s">
        <v>145</v>
      </c>
    </row>
    <row r="290" s="12" customFormat="1">
      <c r="A290" s="12"/>
      <c r="B290" s="224"/>
      <c r="C290" s="225"/>
      <c r="D290" s="226" t="s">
        <v>154</v>
      </c>
      <c r="E290" s="227" t="s">
        <v>1</v>
      </c>
      <c r="F290" s="228" t="s">
        <v>1226</v>
      </c>
      <c r="G290" s="225"/>
      <c r="H290" s="229">
        <v>5.0129999999999999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T290" s="235" t="s">
        <v>154</v>
      </c>
      <c r="AU290" s="235" t="s">
        <v>84</v>
      </c>
      <c r="AV290" s="12" t="s">
        <v>86</v>
      </c>
      <c r="AW290" s="12" t="s">
        <v>33</v>
      </c>
      <c r="AX290" s="12" t="s">
        <v>76</v>
      </c>
      <c r="AY290" s="235" t="s">
        <v>145</v>
      </c>
    </row>
    <row r="291" s="13" customFormat="1">
      <c r="A291" s="13"/>
      <c r="B291" s="236"/>
      <c r="C291" s="237"/>
      <c r="D291" s="226" t="s">
        <v>154</v>
      </c>
      <c r="E291" s="238" t="s">
        <v>1</v>
      </c>
      <c r="F291" s="239" t="s">
        <v>156</v>
      </c>
      <c r="G291" s="237"/>
      <c r="H291" s="240">
        <v>32.481000000000002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6" t="s">
        <v>154</v>
      </c>
      <c r="AU291" s="246" t="s">
        <v>84</v>
      </c>
      <c r="AV291" s="13" t="s">
        <v>150</v>
      </c>
      <c r="AW291" s="13" t="s">
        <v>33</v>
      </c>
      <c r="AX291" s="13" t="s">
        <v>84</v>
      </c>
      <c r="AY291" s="246" t="s">
        <v>145</v>
      </c>
    </row>
    <row r="292" s="2" customFormat="1" ht="24.15" customHeight="1">
      <c r="A292" s="37"/>
      <c r="B292" s="38"/>
      <c r="C292" s="210" t="s">
        <v>443</v>
      </c>
      <c r="D292" s="210" t="s">
        <v>146</v>
      </c>
      <c r="E292" s="211" t="s">
        <v>884</v>
      </c>
      <c r="F292" s="212" t="s">
        <v>885</v>
      </c>
      <c r="G292" s="213" t="s">
        <v>167</v>
      </c>
      <c r="H292" s="214">
        <v>1.04</v>
      </c>
      <c r="I292" s="215"/>
      <c r="J292" s="216">
        <f>ROUND(I292*H292,2)</f>
        <v>0</v>
      </c>
      <c r="K292" s="217"/>
      <c r="L292" s="43"/>
      <c r="M292" s="218" t="s">
        <v>1</v>
      </c>
      <c r="N292" s="219" t="s">
        <v>41</v>
      </c>
      <c r="O292" s="90"/>
      <c r="P292" s="220">
        <f>O292*H292</f>
        <v>0</v>
      </c>
      <c r="Q292" s="220">
        <v>0.0015</v>
      </c>
      <c r="R292" s="220">
        <f>Q292*H292</f>
        <v>0.0015600000000000002</v>
      </c>
      <c r="S292" s="220">
        <v>0</v>
      </c>
      <c r="T292" s="22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2" t="s">
        <v>183</v>
      </c>
      <c r="AT292" s="222" t="s">
        <v>146</v>
      </c>
      <c r="AU292" s="222" t="s">
        <v>84</v>
      </c>
      <c r="AY292" s="16" t="s">
        <v>145</v>
      </c>
      <c r="BE292" s="223">
        <f>IF(N292="základní",J292,0)</f>
        <v>0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16" t="s">
        <v>84</v>
      </c>
      <c r="BK292" s="223">
        <f>ROUND(I292*H292,2)</f>
        <v>0</v>
      </c>
      <c r="BL292" s="16" t="s">
        <v>183</v>
      </c>
      <c r="BM292" s="222" t="s">
        <v>1227</v>
      </c>
    </row>
    <row r="293" s="14" customFormat="1">
      <c r="A293" s="14"/>
      <c r="B293" s="258"/>
      <c r="C293" s="259"/>
      <c r="D293" s="226" t="s">
        <v>154</v>
      </c>
      <c r="E293" s="260" t="s">
        <v>1</v>
      </c>
      <c r="F293" s="261" t="s">
        <v>1228</v>
      </c>
      <c r="G293" s="259"/>
      <c r="H293" s="260" t="s">
        <v>1</v>
      </c>
      <c r="I293" s="262"/>
      <c r="J293" s="259"/>
      <c r="K293" s="259"/>
      <c r="L293" s="263"/>
      <c r="M293" s="264"/>
      <c r="N293" s="265"/>
      <c r="O293" s="265"/>
      <c r="P293" s="265"/>
      <c r="Q293" s="265"/>
      <c r="R293" s="265"/>
      <c r="S293" s="265"/>
      <c r="T293" s="26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7" t="s">
        <v>154</v>
      </c>
      <c r="AU293" s="267" t="s">
        <v>84</v>
      </c>
      <c r="AV293" s="14" t="s">
        <v>84</v>
      </c>
      <c r="AW293" s="14" t="s">
        <v>33</v>
      </c>
      <c r="AX293" s="14" t="s">
        <v>76</v>
      </c>
      <c r="AY293" s="267" t="s">
        <v>145</v>
      </c>
    </row>
    <row r="294" s="12" customFormat="1">
      <c r="A294" s="12"/>
      <c r="B294" s="224"/>
      <c r="C294" s="225"/>
      <c r="D294" s="226" t="s">
        <v>154</v>
      </c>
      <c r="E294" s="227" t="s">
        <v>1</v>
      </c>
      <c r="F294" s="228" t="s">
        <v>1229</v>
      </c>
      <c r="G294" s="225"/>
      <c r="H294" s="229">
        <v>1.04</v>
      </c>
      <c r="I294" s="230"/>
      <c r="J294" s="225"/>
      <c r="K294" s="225"/>
      <c r="L294" s="231"/>
      <c r="M294" s="232"/>
      <c r="N294" s="233"/>
      <c r="O294" s="233"/>
      <c r="P294" s="233"/>
      <c r="Q294" s="233"/>
      <c r="R294" s="233"/>
      <c r="S294" s="233"/>
      <c r="T294" s="234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T294" s="235" t="s">
        <v>154</v>
      </c>
      <c r="AU294" s="235" t="s">
        <v>84</v>
      </c>
      <c r="AV294" s="12" t="s">
        <v>86</v>
      </c>
      <c r="AW294" s="12" t="s">
        <v>33</v>
      </c>
      <c r="AX294" s="12" t="s">
        <v>76</v>
      </c>
      <c r="AY294" s="235" t="s">
        <v>145</v>
      </c>
    </row>
    <row r="295" s="13" customFormat="1">
      <c r="A295" s="13"/>
      <c r="B295" s="236"/>
      <c r="C295" s="237"/>
      <c r="D295" s="226" t="s">
        <v>154</v>
      </c>
      <c r="E295" s="238" t="s">
        <v>1</v>
      </c>
      <c r="F295" s="239" t="s">
        <v>156</v>
      </c>
      <c r="G295" s="237"/>
      <c r="H295" s="240">
        <v>1.04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6" t="s">
        <v>154</v>
      </c>
      <c r="AU295" s="246" t="s">
        <v>84</v>
      </c>
      <c r="AV295" s="13" t="s">
        <v>150</v>
      </c>
      <c r="AW295" s="13" t="s">
        <v>33</v>
      </c>
      <c r="AX295" s="13" t="s">
        <v>84</v>
      </c>
      <c r="AY295" s="246" t="s">
        <v>145</v>
      </c>
    </row>
    <row r="296" s="2" customFormat="1" ht="16.5" customHeight="1">
      <c r="A296" s="37"/>
      <c r="B296" s="38"/>
      <c r="C296" s="210" t="s">
        <v>313</v>
      </c>
      <c r="D296" s="210" t="s">
        <v>146</v>
      </c>
      <c r="E296" s="211" t="s">
        <v>887</v>
      </c>
      <c r="F296" s="212" t="s">
        <v>888</v>
      </c>
      <c r="G296" s="213" t="s">
        <v>149</v>
      </c>
      <c r="H296" s="214">
        <v>4</v>
      </c>
      <c r="I296" s="215"/>
      <c r="J296" s="216">
        <f>ROUND(I296*H296,2)</f>
        <v>0</v>
      </c>
      <c r="K296" s="217"/>
      <c r="L296" s="43"/>
      <c r="M296" s="218" t="s">
        <v>1</v>
      </c>
      <c r="N296" s="219" t="s">
        <v>41</v>
      </c>
      <c r="O296" s="90"/>
      <c r="P296" s="220">
        <f>O296*H296</f>
        <v>0</v>
      </c>
      <c r="Q296" s="220">
        <v>0.00021000000000000001</v>
      </c>
      <c r="R296" s="220">
        <f>Q296*H296</f>
        <v>0.00084000000000000003</v>
      </c>
      <c r="S296" s="220">
        <v>0</v>
      </c>
      <c r="T296" s="22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2" t="s">
        <v>183</v>
      </c>
      <c r="AT296" s="222" t="s">
        <v>146</v>
      </c>
      <c r="AU296" s="222" t="s">
        <v>84</v>
      </c>
      <c r="AY296" s="16" t="s">
        <v>145</v>
      </c>
      <c r="BE296" s="223">
        <f>IF(N296="základní",J296,0)</f>
        <v>0</v>
      </c>
      <c r="BF296" s="223">
        <f>IF(N296="snížená",J296,0)</f>
        <v>0</v>
      </c>
      <c r="BG296" s="223">
        <f>IF(N296="zákl. přenesená",J296,0)</f>
        <v>0</v>
      </c>
      <c r="BH296" s="223">
        <f>IF(N296="sníž. přenesená",J296,0)</f>
        <v>0</v>
      </c>
      <c r="BI296" s="223">
        <f>IF(N296="nulová",J296,0)</f>
        <v>0</v>
      </c>
      <c r="BJ296" s="16" t="s">
        <v>84</v>
      </c>
      <c r="BK296" s="223">
        <f>ROUND(I296*H296,2)</f>
        <v>0</v>
      </c>
      <c r="BL296" s="16" t="s">
        <v>183</v>
      </c>
      <c r="BM296" s="222" t="s">
        <v>1230</v>
      </c>
    </row>
    <row r="297" s="14" customFormat="1">
      <c r="A297" s="14"/>
      <c r="B297" s="258"/>
      <c r="C297" s="259"/>
      <c r="D297" s="226" t="s">
        <v>154</v>
      </c>
      <c r="E297" s="260" t="s">
        <v>1</v>
      </c>
      <c r="F297" s="261" t="s">
        <v>1228</v>
      </c>
      <c r="G297" s="259"/>
      <c r="H297" s="260" t="s">
        <v>1</v>
      </c>
      <c r="I297" s="262"/>
      <c r="J297" s="259"/>
      <c r="K297" s="259"/>
      <c r="L297" s="263"/>
      <c r="M297" s="264"/>
      <c r="N297" s="265"/>
      <c r="O297" s="265"/>
      <c r="P297" s="265"/>
      <c r="Q297" s="265"/>
      <c r="R297" s="265"/>
      <c r="S297" s="265"/>
      <c r="T297" s="26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7" t="s">
        <v>154</v>
      </c>
      <c r="AU297" s="267" t="s">
        <v>84</v>
      </c>
      <c r="AV297" s="14" t="s">
        <v>84</v>
      </c>
      <c r="AW297" s="14" t="s">
        <v>33</v>
      </c>
      <c r="AX297" s="14" t="s">
        <v>76</v>
      </c>
      <c r="AY297" s="267" t="s">
        <v>145</v>
      </c>
    </row>
    <row r="298" s="12" customFormat="1">
      <c r="A298" s="12"/>
      <c r="B298" s="224"/>
      <c r="C298" s="225"/>
      <c r="D298" s="226" t="s">
        <v>154</v>
      </c>
      <c r="E298" s="227" t="s">
        <v>1</v>
      </c>
      <c r="F298" s="228" t="s">
        <v>150</v>
      </c>
      <c r="G298" s="225"/>
      <c r="H298" s="229">
        <v>4</v>
      </c>
      <c r="I298" s="230"/>
      <c r="J298" s="225"/>
      <c r="K298" s="225"/>
      <c r="L298" s="231"/>
      <c r="M298" s="232"/>
      <c r="N298" s="233"/>
      <c r="O298" s="233"/>
      <c r="P298" s="233"/>
      <c r="Q298" s="233"/>
      <c r="R298" s="233"/>
      <c r="S298" s="233"/>
      <c r="T298" s="234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T298" s="235" t="s">
        <v>154</v>
      </c>
      <c r="AU298" s="235" t="s">
        <v>84</v>
      </c>
      <c r="AV298" s="12" t="s">
        <v>86</v>
      </c>
      <c r="AW298" s="12" t="s">
        <v>33</v>
      </c>
      <c r="AX298" s="12" t="s">
        <v>76</v>
      </c>
      <c r="AY298" s="235" t="s">
        <v>145</v>
      </c>
    </row>
    <row r="299" s="13" customFormat="1">
      <c r="A299" s="13"/>
      <c r="B299" s="236"/>
      <c r="C299" s="237"/>
      <c r="D299" s="226" t="s">
        <v>154</v>
      </c>
      <c r="E299" s="238" t="s">
        <v>1</v>
      </c>
      <c r="F299" s="239" t="s">
        <v>156</v>
      </c>
      <c r="G299" s="237"/>
      <c r="H299" s="240">
        <v>4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154</v>
      </c>
      <c r="AU299" s="246" t="s">
        <v>84</v>
      </c>
      <c r="AV299" s="13" t="s">
        <v>150</v>
      </c>
      <c r="AW299" s="13" t="s">
        <v>33</v>
      </c>
      <c r="AX299" s="13" t="s">
        <v>84</v>
      </c>
      <c r="AY299" s="246" t="s">
        <v>145</v>
      </c>
    </row>
    <row r="300" s="2" customFormat="1" ht="16.5" customHeight="1">
      <c r="A300" s="37"/>
      <c r="B300" s="38"/>
      <c r="C300" s="210" t="s">
        <v>450</v>
      </c>
      <c r="D300" s="210" t="s">
        <v>146</v>
      </c>
      <c r="E300" s="211" t="s">
        <v>891</v>
      </c>
      <c r="F300" s="212" t="s">
        <v>892</v>
      </c>
      <c r="G300" s="213" t="s">
        <v>182</v>
      </c>
      <c r="H300" s="214">
        <v>4.0999999999999996</v>
      </c>
      <c r="I300" s="215"/>
      <c r="J300" s="216">
        <f>ROUND(I300*H300,2)</f>
        <v>0</v>
      </c>
      <c r="K300" s="217"/>
      <c r="L300" s="43"/>
      <c r="M300" s="218" t="s">
        <v>1</v>
      </c>
      <c r="N300" s="219" t="s">
        <v>41</v>
      </c>
      <c r="O300" s="90"/>
      <c r="P300" s="220">
        <f>O300*H300</f>
        <v>0</v>
      </c>
      <c r="Q300" s="220">
        <v>0.0014245</v>
      </c>
      <c r="R300" s="220">
        <f>Q300*H300</f>
        <v>0.0058404499999999996</v>
      </c>
      <c r="S300" s="220">
        <v>0</v>
      </c>
      <c r="T300" s="22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2" t="s">
        <v>183</v>
      </c>
      <c r="AT300" s="222" t="s">
        <v>146</v>
      </c>
      <c r="AU300" s="222" t="s">
        <v>84</v>
      </c>
      <c r="AY300" s="16" t="s">
        <v>145</v>
      </c>
      <c r="BE300" s="223">
        <f>IF(N300="základní",J300,0)</f>
        <v>0</v>
      </c>
      <c r="BF300" s="223">
        <f>IF(N300="snížená",J300,0)</f>
        <v>0</v>
      </c>
      <c r="BG300" s="223">
        <f>IF(N300="zákl. přenesená",J300,0)</f>
        <v>0</v>
      </c>
      <c r="BH300" s="223">
        <f>IF(N300="sníž. přenesená",J300,0)</f>
        <v>0</v>
      </c>
      <c r="BI300" s="223">
        <f>IF(N300="nulová",J300,0)</f>
        <v>0</v>
      </c>
      <c r="BJ300" s="16" t="s">
        <v>84</v>
      </c>
      <c r="BK300" s="223">
        <f>ROUND(I300*H300,2)</f>
        <v>0</v>
      </c>
      <c r="BL300" s="16" t="s">
        <v>183</v>
      </c>
      <c r="BM300" s="222" t="s">
        <v>1231</v>
      </c>
    </row>
    <row r="301" s="14" customFormat="1">
      <c r="A301" s="14"/>
      <c r="B301" s="258"/>
      <c r="C301" s="259"/>
      <c r="D301" s="226" t="s">
        <v>154</v>
      </c>
      <c r="E301" s="260" t="s">
        <v>1</v>
      </c>
      <c r="F301" s="261" t="s">
        <v>1228</v>
      </c>
      <c r="G301" s="259"/>
      <c r="H301" s="260" t="s">
        <v>1</v>
      </c>
      <c r="I301" s="262"/>
      <c r="J301" s="259"/>
      <c r="K301" s="259"/>
      <c r="L301" s="263"/>
      <c r="M301" s="264"/>
      <c r="N301" s="265"/>
      <c r="O301" s="265"/>
      <c r="P301" s="265"/>
      <c r="Q301" s="265"/>
      <c r="R301" s="265"/>
      <c r="S301" s="265"/>
      <c r="T301" s="26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7" t="s">
        <v>154</v>
      </c>
      <c r="AU301" s="267" t="s">
        <v>84</v>
      </c>
      <c r="AV301" s="14" t="s">
        <v>84</v>
      </c>
      <c r="AW301" s="14" t="s">
        <v>33</v>
      </c>
      <c r="AX301" s="14" t="s">
        <v>76</v>
      </c>
      <c r="AY301" s="267" t="s">
        <v>145</v>
      </c>
    </row>
    <row r="302" s="12" customFormat="1">
      <c r="A302" s="12"/>
      <c r="B302" s="224"/>
      <c r="C302" s="225"/>
      <c r="D302" s="226" t="s">
        <v>154</v>
      </c>
      <c r="E302" s="227" t="s">
        <v>1</v>
      </c>
      <c r="F302" s="228" t="s">
        <v>1232</v>
      </c>
      <c r="G302" s="225"/>
      <c r="H302" s="229">
        <v>4.0999999999999996</v>
      </c>
      <c r="I302" s="230"/>
      <c r="J302" s="225"/>
      <c r="K302" s="225"/>
      <c r="L302" s="231"/>
      <c r="M302" s="232"/>
      <c r="N302" s="233"/>
      <c r="O302" s="233"/>
      <c r="P302" s="233"/>
      <c r="Q302" s="233"/>
      <c r="R302" s="233"/>
      <c r="S302" s="233"/>
      <c r="T302" s="234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T302" s="235" t="s">
        <v>154</v>
      </c>
      <c r="AU302" s="235" t="s">
        <v>84</v>
      </c>
      <c r="AV302" s="12" t="s">
        <v>86</v>
      </c>
      <c r="AW302" s="12" t="s">
        <v>33</v>
      </c>
      <c r="AX302" s="12" t="s">
        <v>76</v>
      </c>
      <c r="AY302" s="235" t="s">
        <v>145</v>
      </c>
    </row>
    <row r="303" s="13" customFormat="1">
      <c r="A303" s="13"/>
      <c r="B303" s="236"/>
      <c r="C303" s="237"/>
      <c r="D303" s="226" t="s">
        <v>154</v>
      </c>
      <c r="E303" s="238" t="s">
        <v>1</v>
      </c>
      <c r="F303" s="239" t="s">
        <v>156</v>
      </c>
      <c r="G303" s="237"/>
      <c r="H303" s="240">
        <v>4.0999999999999996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6" t="s">
        <v>154</v>
      </c>
      <c r="AU303" s="246" t="s">
        <v>84</v>
      </c>
      <c r="AV303" s="13" t="s">
        <v>150</v>
      </c>
      <c r="AW303" s="13" t="s">
        <v>33</v>
      </c>
      <c r="AX303" s="13" t="s">
        <v>84</v>
      </c>
      <c r="AY303" s="246" t="s">
        <v>145</v>
      </c>
    </row>
    <row r="304" s="2" customFormat="1" ht="24.15" customHeight="1">
      <c r="A304" s="37"/>
      <c r="B304" s="38"/>
      <c r="C304" s="210" t="s">
        <v>316</v>
      </c>
      <c r="D304" s="210" t="s">
        <v>146</v>
      </c>
      <c r="E304" s="211" t="s">
        <v>895</v>
      </c>
      <c r="F304" s="212" t="s">
        <v>896</v>
      </c>
      <c r="G304" s="213" t="s">
        <v>678</v>
      </c>
      <c r="H304" s="268"/>
      <c r="I304" s="215"/>
      <c r="J304" s="216">
        <f>ROUND(I304*H304,2)</f>
        <v>0</v>
      </c>
      <c r="K304" s="217"/>
      <c r="L304" s="43"/>
      <c r="M304" s="218" t="s">
        <v>1</v>
      </c>
      <c r="N304" s="219" t="s">
        <v>41</v>
      </c>
      <c r="O304" s="90"/>
      <c r="P304" s="220">
        <f>O304*H304</f>
        <v>0</v>
      </c>
      <c r="Q304" s="220">
        <v>0</v>
      </c>
      <c r="R304" s="220">
        <f>Q304*H304</f>
        <v>0</v>
      </c>
      <c r="S304" s="220">
        <v>0</v>
      </c>
      <c r="T304" s="22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2" t="s">
        <v>183</v>
      </c>
      <c r="AT304" s="222" t="s">
        <v>146</v>
      </c>
      <c r="AU304" s="222" t="s">
        <v>84</v>
      </c>
      <c r="AY304" s="16" t="s">
        <v>145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16" t="s">
        <v>84</v>
      </c>
      <c r="BK304" s="223">
        <f>ROUND(I304*H304,2)</f>
        <v>0</v>
      </c>
      <c r="BL304" s="16" t="s">
        <v>183</v>
      </c>
      <c r="BM304" s="222" t="s">
        <v>435</v>
      </c>
    </row>
    <row r="305" s="11" customFormat="1" ht="25.92" customHeight="1">
      <c r="A305" s="11"/>
      <c r="B305" s="196"/>
      <c r="C305" s="197"/>
      <c r="D305" s="198" t="s">
        <v>75</v>
      </c>
      <c r="E305" s="199" t="s">
        <v>905</v>
      </c>
      <c r="F305" s="199" t="s">
        <v>906</v>
      </c>
      <c r="G305" s="197"/>
      <c r="H305" s="197"/>
      <c r="I305" s="200"/>
      <c r="J305" s="201">
        <f>BK305</f>
        <v>0</v>
      </c>
      <c r="K305" s="197"/>
      <c r="L305" s="202"/>
      <c r="M305" s="203"/>
      <c r="N305" s="204"/>
      <c r="O305" s="204"/>
      <c r="P305" s="205">
        <f>SUM(P306:P322)</f>
        <v>0</v>
      </c>
      <c r="Q305" s="204"/>
      <c r="R305" s="205">
        <f>SUM(R306:R322)</f>
        <v>0</v>
      </c>
      <c r="S305" s="204"/>
      <c r="T305" s="206">
        <f>SUM(T306:T322)</f>
        <v>0</v>
      </c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R305" s="207" t="s">
        <v>86</v>
      </c>
      <c r="AT305" s="208" t="s">
        <v>75</v>
      </c>
      <c r="AU305" s="208" t="s">
        <v>76</v>
      </c>
      <c r="AY305" s="207" t="s">
        <v>145</v>
      </c>
      <c r="BK305" s="209">
        <f>SUM(BK306:BK322)</f>
        <v>0</v>
      </c>
    </row>
    <row r="306" s="2" customFormat="1" ht="24.15" customHeight="1">
      <c r="A306" s="37"/>
      <c r="B306" s="38"/>
      <c r="C306" s="210" t="s">
        <v>457</v>
      </c>
      <c r="D306" s="210" t="s">
        <v>146</v>
      </c>
      <c r="E306" s="211" t="s">
        <v>1233</v>
      </c>
      <c r="F306" s="212" t="s">
        <v>1234</v>
      </c>
      <c r="G306" s="213" t="s">
        <v>167</v>
      </c>
      <c r="H306" s="214">
        <v>36.32</v>
      </c>
      <c r="I306" s="215"/>
      <c r="J306" s="216">
        <f>ROUND(I306*H306,2)</f>
        <v>0</v>
      </c>
      <c r="K306" s="217"/>
      <c r="L306" s="43"/>
      <c r="M306" s="218" t="s">
        <v>1</v>
      </c>
      <c r="N306" s="219" t="s">
        <v>41</v>
      </c>
      <c r="O306" s="90"/>
      <c r="P306" s="220">
        <f>O306*H306</f>
        <v>0</v>
      </c>
      <c r="Q306" s="220">
        <v>0</v>
      </c>
      <c r="R306" s="220">
        <f>Q306*H306</f>
        <v>0</v>
      </c>
      <c r="S306" s="220">
        <v>0</v>
      </c>
      <c r="T306" s="221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2" t="s">
        <v>183</v>
      </c>
      <c r="AT306" s="222" t="s">
        <v>146</v>
      </c>
      <c r="AU306" s="222" t="s">
        <v>84</v>
      </c>
      <c r="AY306" s="16" t="s">
        <v>145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16" t="s">
        <v>84</v>
      </c>
      <c r="BK306" s="223">
        <f>ROUND(I306*H306,2)</f>
        <v>0</v>
      </c>
      <c r="BL306" s="16" t="s">
        <v>183</v>
      </c>
      <c r="BM306" s="222" t="s">
        <v>439</v>
      </c>
    </row>
    <row r="307" s="14" customFormat="1">
      <c r="A307" s="14"/>
      <c r="B307" s="258"/>
      <c r="C307" s="259"/>
      <c r="D307" s="226" t="s">
        <v>154</v>
      </c>
      <c r="E307" s="260" t="s">
        <v>1</v>
      </c>
      <c r="F307" s="261" t="s">
        <v>1235</v>
      </c>
      <c r="G307" s="259"/>
      <c r="H307" s="260" t="s">
        <v>1</v>
      </c>
      <c r="I307" s="262"/>
      <c r="J307" s="259"/>
      <c r="K307" s="259"/>
      <c r="L307" s="263"/>
      <c r="M307" s="264"/>
      <c r="N307" s="265"/>
      <c r="O307" s="265"/>
      <c r="P307" s="265"/>
      <c r="Q307" s="265"/>
      <c r="R307" s="265"/>
      <c r="S307" s="265"/>
      <c r="T307" s="26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7" t="s">
        <v>154</v>
      </c>
      <c r="AU307" s="267" t="s">
        <v>84</v>
      </c>
      <c r="AV307" s="14" t="s">
        <v>84</v>
      </c>
      <c r="AW307" s="14" t="s">
        <v>33</v>
      </c>
      <c r="AX307" s="14" t="s">
        <v>76</v>
      </c>
      <c r="AY307" s="267" t="s">
        <v>145</v>
      </c>
    </row>
    <row r="308" s="12" customFormat="1">
      <c r="A308" s="12"/>
      <c r="B308" s="224"/>
      <c r="C308" s="225"/>
      <c r="D308" s="226" t="s">
        <v>154</v>
      </c>
      <c r="E308" s="227" t="s">
        <v>1</v>
      </c>
      <c r="F308" s="228" t="s">
        <v>1160</v>
      </c>
      <c r="G308" s="225"/>
      <c r="H308" s="229">
        <v>36.32</v>
      </c>
      <c r="I308" s="230"/>
      <c r="J308" s="225"/>
      <c r="K308" s="225"/>
      <c r="L308" s="231"/>
      <c r="M308" s="232"/>
      <c r="N308" s="233"/>
      <c r="O308" s="233"/>
      <c r="P308" s="233"/>
      <c r="Q308" s="233"/>
      <c r="R308" s="233"/>
      <c r="S308" s="233"/>
      <c r="T308" s="234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T308" s="235" t="s">
        <v>154</v>
      </c>
      <c r="AU308" s="235" t="s">
        <v>84</v>
      </c>
      <c r="AV308" s="12" t="s">
        <v>86</v>
      </c>
      <c r="AW308" s="12" t="s">
        <v>33</v>
      </c>
      <c r="AX308" s="12" t="s">
        <v>76</v>
      </c>
      <c r="AY308" s="235" t="s">
        <v>145</v>
      </c>
    </row>
    <row r="309" s="13" customFormat="1">
      <c r="A309" s="13"/>
      <c r="B309" s="236"/>
      <c r="C309" s="237"/>
      <c r="D309" s="226" t="s">
        <v>154</v>
      </c>
      <c r="E309" s="238" t="s">
        <v>1</v>
      </c>
      <c r="F309" s="239" t="s">
        <v>156</v>
      </c>
      <c r="G309" s="237"/>
      <c r="H309" s="240">
        <v>36.32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154</v>
      </c>
      <c r="AU309" s="246" t="s">
        <v>84</v>
      </c>
      <c r="AV309" s="13" t="s">
        <v>150</v>
      </c>
      <c r="AW309" s="13" t="s">
        <v>33</v>
      </c>
      <c r="AX309" s="13" t="s">
        <v>84</v>
      </c>
      <c r="AY309" s="246" t="s">
        <v>145</v>
      </c>
    </row>
    <row r="310" s="2" customFormat="1" ht="16.5" customHeight="1">
      <c r="A310" s="37"/>
      <c r="B310" s="38"/>
      <c r="C310" s="210" t="s">
        <v>320</v>
      </c>
      <c r="D310" s="210" t="s">
        <v>146</v>
      </c>
      <c r="E310" s="211" t="s">
        <v>1098</v>
      </c>
      <c r="F310" s="212" t="s">
        <v>1099</v>
      </c>
      <c r="G310" s="213" t="s">
        <v>182</v>
      </c>
      <c r="H310" s="214">
        <v>25</v>
      </c>
      <c r="I310" s="215"/>
      <c r="J310" s="216">
        <f>ROUND(I310*H310,2)</f>
        <v>0</v>
      </c>
      <c r="K310" s="217"/>
      <c r="L310" s="43"/>
      <c r="M310" s="218" t="s">
        <v>1</v>
      </c>
      <c r="N310" s="219" t="s">
        <v>41</v>
      </c>
      <c r="O310" s="90"/>
      <c r="P310" s="220">
        <f>O310*H310</f>
        <v>0</v>
      </c>
      <c r="Q310" s="220">
        <v>0</v>
      </c>
      <c r="R310" s="220">
        <f>Q310*H310</f>
        <v>0</v>
      </c>
      <c r="S310" s="220">
        <v>0</v>
      </c>
      <c r="T310" s="221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2" t="s">
        <v>183</v>
      </c>
      <c r="AT310" s="222" t="s">
        <v>146</v>
      </c>
      <c r="AU310" s="222" t="s">
        <v>84</v>
      </c>
      <c r="AY310" s="16" t="s">
        <v>145</v>
      </c>
      <c r="BE310" s="223">
        <f>IF(N310="základní",J310,0)</f>
        <v>0</v>
      </c>
      <c r="BF310" s="223">
        <f>IF(N310="snížená",J310,0)</f>
        <v>0</v>
      </c>
      <c r="BG310" s="223">
        <f>IF(N310="zákl. přenesená",J310,0)</f>
        <v>0</v>
      </c>
      <c r="BH310" s="223">
        <f>IF(N310="sníž. přenesená",J310,0)</f>
        <v>0</v>
      </c>
      <c r="BI310" s="223">
        <f>IF(N310="nulová",J310,0)</f>
        <v>0</v>
      </c>
      <c r="BJ310" s="16" t="s">
        <v>84</v>
      </c>
      <c r="BK310" s="223">
        <f>ROUND(I310*H310,2)</f>
        <v>0</v>
      </c>
      <c r="BL310" s="16" t="s">
        <v>183</v>
      </c>
      <c r="BM310" s="222" t="s">
        <v>442</v>
      </c>
    </row>
    <row r="311" s="14" customFormat="1">
      <c r="A311" s="14"/>
      <c r="B311" s="258"/>
      <c r="C311" s="259"/>
      <c r="D311" s="226" t="s">
        <v>154</v>
      </c>
      <c r="E311" s="260" t="s">
        <v>1</v>
      </c>
      <c r="F311" s="261" t="s">
        <v>1236</v>
      </c>
      <c r="G311" s="259"/>
      <c r="H311" s="260" t="s">
        <v>1</v>
      </c>
      <c r="I311" s="262"/>
      <c r="J311" s="259"/>
      <c r="K311" s="259"/>
      <c r="L311" s="263"/>
      <c r="M311" s="264"/>
      <c r="N311" s="265"/>
      <c r="O311" s="265"/>
      <c r="P311" s="265"/>
      <c r="Q311" s="265"/>
      <c r="R311" s="265"/>
      <c r="S311" s="265"/>
      <c r="T311" s="26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7" t="s">
        <v>154</v>
      </c>
      <c r="AU311" s="267" t="s">
        <v>84</v>
      </c>
      <c r="AV311" s="14" t="s">
        <v>84</v>
      </c>
      <c r="AW311" s="14" t="s">
        <v>33</v>
      </c>
      <c r="AX311" s="14" t="s">
        <v>76</v>
      </c>
      <c r="AY311" s="267" t="s">
        <v>145</v>
      </c>
    </row>
    <row r="312" s="12" customFormat="1">
      <c r="A312" s="12"/>
      <c r="B312" s="224"/>
      <c r="C312" s="225"/>
      <c r="D312" s="226" t="s">
        <v>154</v>
      </c>
      <c r="E312" s="227" t="s">
        <v>1</v>
      </c>
      <c r="F312" s="228" t="s">
        <v>258</v>
      </c>
      <c r="G312" s="225"/>
      <c r="H312" s="229">
        <v>25</v>
      </c>
      <c r="I312" s="230"/>
      <c r="J312" s="225"/>
      <c r="K312" s="225"/>
      <c r="L312" s="231"/>
      <c r="M312" s="232"/>
      <c r="N312" s="233"/>
      <c r="O312" s="233"/>
      <c r="P312" s="233"/>
      <c r="Q312" s="233"/>
      <c r="R312" s="233"/>
      <c r="S312" s="233"/>
      <c r="T312" s="234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T312" s="235" t="s">
        <v>154</v>
      </c>
      <c r="AU312" s="235" t="s">
        <v>84</v>
      </c>
      <c r="AV312" s="12" t="s">
        <v>86</v>
      </c>
      <c r="AW312" s="12" t="s">
        <v>33</v>
      </c>
      <c r="AX312" s="12" t="s">
        <v>76</v>
      </c>
      <c r="AY312" s="235" t="s">
        <v>145</v>
      </c>
    </row>
    <row r="313" s="13" customFormat="1">
      <c r="A313" s="13"/>
      <c r="B313" s="236"/>
      <c r="C313" s="237"/>
      <c r="D313" s="226" t="s">
        <v>154</v>
      </c>
      <c r="E313" s="238" t="s">
        <v>1</v>
      </c>
      <c r="F313" s="239" t="s">
        <v>156</v>
      </c>
      <c r="G313" s="237"/>
      <c r="H313" s="240">
        <v>25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6" t="s">
        <v>154</v>
      </c>
      <c r="AU313" s="246" t="s">
        <v>84</v>
      </c>
      <c r="AV313" s="13" t="s">
        <v>150</v>
      </c>
      <c r="AW313" s="13" t="s">
        <v>33</v>
      </c>
      <c r="AX313" s="13" t="s">
        <v>84</v>
      </c>
      <c r="AY313" s="246" t="s">
        <v>145</v>
      </c>
    </row>
    <row r="314" s="2" customFormat="1" ht="16.5" customHeight="1">
      <c r="A314" s="37"/>
      <c r="B314" s="38"/>
      <c r="C314" s="210" t="s">
        <v>464</v>
      </c>
      <c r="D314" s="210" t="s">
        <v>146</v>
      </c>
      <c r="E314" s="211" t="s">
        <v>1101</v>
      </c>
      <c r="F314" s="212" t="s">
        <v>1102</v>
      </c>
      <c r="G314" s="213" t="s">
        <v>167</v>
      </c>
      <c r="H314" s="214">
        <v>36.32</v>
      </c>
      <c r="I314" s="215"/>
      <c r="J314" s="216">
        <f>ROUND(I314*H314,2)</f>
        <v>0</v>
      </c>
      <c r="K314" s="217"/>
      <c r="L314" s="43"/>
      <c r="M314" s="218" t="s">
        <v>1</v>
      </c>
      <c r="N314" s="219" t="s">
        <v>41</v>
      </c>
      <c r="O314" s="90"/>
      <c r="P314" s="220">
        <f>O314*H314</f>
        <v>0</v>
      </c>
      <c r="Q314" s="220">
        <v>0</v>
      </c>
      <c r="R314" s="220">
        <f>Q314*H314</f>
        <v>0</v>
      </c>
      <c r="S314" s="220">
        <v>0</v>
      </c>
      <c r="T314" s="22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2" t="s">
        <v>183</v>
      </c>
      <c r="AT314" s="222" t="s">
        <v>146</v>
      </c>
      <c r="AU314" s="222" t="s">
        <v>84</v>
      </c>
      <c r="AY314" s="16" t="s">
        <v>145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16" t="s">
        <v>84</v>
      </c>
      <c r="BK314" s="223">
        <f>ROUND(I314*H314,2)</f>
        <v>0</v>
      </c>
      <c r="BL314" s="16" t="s">
        <v>183</v>
      </c>
      <c r="BM314" s="222" t="s">
        <v>446</v>
      </c>
    </row>
    <row r="315" s="14" customFormat="1">
      <c r="A315" s="14"/>
      <c r="B315" s="258"/>
      <c r="C315" s="259"/>
      <c r="D315" s="226" t="s">
        <v>154</v>
      </c>
      <c r="E315" s="260" t="s">
        <v>1</v>
      </c>
      <c r="F315" s="261" t="s">
        <v>1237</v>
      </c>
      <c r="G315" s="259"/>
      <c r="H315" s="260" t="s">
        <v>1</v>
      </c>
      <c r="I315" s="262"/>
      <c r="J315" s="259"/>
      <c r="K315" s="259"/>
      <c r="L315" s="263"/>
      <c r="M315" s="264"/>
      <c r="N315" s="265"/>
      <c r="O315" s="265"/>
      <c r="P315" s="265"/>
      <c r="Q315" s="265"/>
      <c r="R315" s="265"/>
      <c r="S315" s="265"/>
      <c r="T315" s="26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7" t="s">
        <v>154</v>
      </c>
      <c r="AU315" s="267" t="s">
        <v>84</v>
      </c>
      <c r="AV315" s="14" t="s">
        <v>84</v>
      </c>
      <c r="AW315" s="14" t="s">
        <v>33</v>
      </c>
      <c r="AX315" s="14" t="s">
        <v>76</v>
      </c>
      <c r="AY315" s="267" t="s">
        <v>145</v>
      </c>
    </row>
    <row r="316" s="12" customFormat="1">
      <c r="A316" s="12"/>
      <c r="B316" s="224"/>
      <c r="C316" s="225"/>
      <c r="D316" s="226" t="s">
        <v>154</v>
      </c>
      <c r="E316" s="227" t="s">
        <v>1</v>
      </c>
      <c r="F316" s="228" t="s">
        <v>1160</v>
      </c>
      <c r="G316" s="225"/>
      <c r="H316" s="229">
        <v>36.32</v>
      </c>
      <c r="I316" s="230"/>
      <c r="J316" s="225"/>
      <c r="K316" s="225"/>
      <c r="L316" s="231"/>
      <c r="M316" s="232"/>
      <c r="N316" s="233"/>
      <c r="O316" s="233"/>
      <c r="P316" s="233"/>
      <c r="Q316" s="233"/>
      <c r="R316" s="233"/>
      <c r="S316" s="233"/>
      <c r="T316" s="234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T316" s="235" t="s">
        <v>154</v>
      </c>
      <c r="AU316" s="235" t="s">
        <v>84</v>
      </c>
      <c r="AV316" s="12" t="s">
        <v>86</v>
      </c>
      <c r="AW316" s="12" t="s">
        <v>33</v>
      </c>
      <c r="AX316" s="12" t="s">
        <v>76</v>
      </c>
      <c r="AY316" s="235" t="s">
        <v>145</v>
      </c>
    </row>
    <row r="317" s="13" customFormat="1">
      <c r="A317" s="13"/>
      <c r="B317" s="236"/>
      <c r="C317" s="237"/>
      <c r="D317" s="226" t="s">
        <v>154</v>
      </c>
      <c r="E317" s="238" t="s">
        <v>1</v>
      </c>
      <c r="F317" s="239" t="s">
        <v>156</v>
      </c>
      <c r="G317" s="237"/>
      <c r="H317" s="240">
        <v>36.32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6" t="s">
        <v>154</v>
      </c>
      <c r="AU317" s="246" t="s">
        <v>84</v>
      </c>
      <c r="AV317" s="13" t="s">
        <v>150</v>
      </c>
      <c r="AW317" s="13" t="s">
        <v>33</v>
      </c>
      <c r="AX317" s="13" t="s">
        <v>84</v>
      </c>
      <c r="AY317" s="246" t="s">
        <v>145</v>
      </c>
    </row>
    <row r="318" s="2" customFormat="1" ht="16.5" customHeight="1">
      <c r="A318" s="37"/>
      <c r="B318" s="38"/>
      <c r="C318" s="210" t="s">
        <v>325</v>
      </c>
      <c r="D318" s="210" t="s">
        <v>146</v>
      </c>
      <c r="E318" s="211" t="s">
        <v>922</v>
      </c>
      <c r="F318" s="212" t="s">
        <v>923</v>
      </c>
      <c r="G318" s="213" t="s">
        <v>149</v>
      </c>
      <c r="H318" s="214">
        <v>2</v>
      </c>
      <c r="I318" s="215"/>
      <c r="J318" s="216">
        <f>ROUND(I318*H318,2)</f>
        <v>0</v>
      </c>
      <c r="K318" s="217"/>
      <c r="L318" s="43"/>
      <c r="M318" s="218" t="s">
        <v>1</v>
      </c>
      <c r="N318" s="219" t="s">
        <v>41</v>
      </c>
      <c r="O318" s="90"/>
      <c r="P318" s="220">
        <f>O318*H318</f>
        <v>0</v>
      </c>
      <c r="Q318" s="220">
        <v>0</v>
      </c>
      <c r="R318" s="220">
        <f>Q318*H318</f>
        <v>0</v>
      </c>
      <c r="S318" s="220">
        <v>0</v>
      </c>
      <c r="T318" s="221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2" t="s">
        <v>183</v>
      </c>
      <c r="AT318" s="222" t="s">
        <v>146</v>
      </c>
      <c r="AU318" s="222" t="s">
        <v>84</v>
      </c>
      <c r="AY318" s="16" t="s">
        <v>145</v>
      </c>
      <c r="BE318" s="223">
        <f>IF(N318="základní",J318,0)</f>
        <v>0</v>
      </c>
      <c r="BF318" s="223">
        <f>IF(N318="snížená",J318,0)</f>
        <v>0</v>
      </c>
      <c r="BG318" s="223">
        <f>IF(N318="zákl. přenesená",J318,0)</f>
        <v>0</v>
      </c>
      <c r="BH318" s="223">
        <f>IF(N318="sníž. přenesená",J318,0)</f>
        <v>0</v>
      </c>
      <c r="BI318" s="223">
        <f>IF(N318="nulová",J318,0)</f>
        <v>0</v>
      </c>
      <c r="BJ318" s="16" t="s">
        <v>84</v>
      </c>
      <c r="BK318" s="223">
        <f>ROUND(I318*H318,2)</f>
        <v>0</v>
      </c>
      <c r="BL318" s="16" t="s">
        <v>183</v>
      </c>
      <c r="BM318" s="222" t="s">
        <v>449</v>
      </c>
    </row>
    <row r="319" s="2" customFormat="1" ht="16.5" customHeight="1">
      <c r="A319" s="37"/>
      <c r="B319" s="38"/>
      <c r="C319" s="247" t="s">
        <v>471</v>
      </c>
      <c r="D319" s="247" t="s">
        <v>190</v>
      </c>
      <c r="E319" s="248" t="s">
        <v>1103</v>
      </c>
      <c r="F319" s="249" t="s">
        <v>1104</v>
      </c>
      <c r="G319" s="250" t="s">
        <v>167</v>
      </c>
      <c r="H319" s="251">
        <v>40.677999999999997</v>
      </c>
      <c r="I319" s="252"/>
      <c r="J319" s="253">
        <f>ROUND(I319*H319,2)</f>
        <v>0</v>
      </c>
      <c r="K319" s="254"/>
      <c r="L319" s="255"/>
      <c r="M319" s="256" t="s">
        <v>1</v>
      </c>
      <c r="N319" s="257" t="s">
        <v>41</v>
      </c>
      <c r="O319" s="90"/>
      <c r="P319" s="220">
        <f>O319*H319</f>
        <v>0</v>
      </c>
      <c r="Q319" s="220">
        <v>0</v>
      </c>
      <c r="R319" s="220">
        <f>Q319*H319</f>
        <v>0</v>
      </c>
      <c r="S319" s="220">
        <v>0</v>
      </c>
      <c r="T319" s="221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2" t="s">
        <v>223</v>
      </c>
      <c r="AT319" s="222" t="s">
        <v>190</v>
      </c>
      <c r="AU319" s="222" t="s">
        <v>84</v>
      </c>
      <c r="AY319" s="16" t="s">
        <v>145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16" t="s">
        <v>84</v>
      </c>
      <c r="BK319" s="223">
        <f>ROUND(I319*H319,2)</f>
        <v>0</v>
      </c>
      <c r="BL319" s="16" t="s">
        <v>183</v>
      </c>
      <c r="BM319" s="222" t="s">
        <v>453</v>
      </c>
    </row>
    <row r="320" s="12" customFormat="1">
      <c r="A320" s="12"/>
      <c r="B320" s="224"/>
      <c r="C320" s="225"/>
      <c r="D320" s="226" t="s">
        <v>154</v>
      </c>
      <c r="E320" s="227" t="s">
        <v>1</v>
      </c>
      <c r="F320" s="228" t="s">
        <v>1238</v>
      </c>
      <c r="G320" s="225"/>
      <c r="H320" s="229">
        <v>40.678400000000003</v>
      </c>
      <c r="I320" s="230"/>
      <c r="J320" s="225"/>
      <c r="K320" s="225"/>
      <c r="L320" s="231"/>
      <c r="M320" s="232"/>
      <c r="N320" s="233"/>
      <c r="O320" s="233"/>
      <c r="P320" s="233"/>
      <c r="Q320" s="233"/>
      <c r="R320" s="233"/>
      <c r="S320" s="233"/>
      <c r="T320" s="234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T320" s="235" t="s">
        <v>154</v>
      </c>
      <c r="AU320" s="235" t="s">
        <v>84</v>
      </c>
      <c r="AV320" s="12" t="s">
        <v>86</v>
      </c>
      <c r="AW320" s="12" t="s">
        <v>33</v>
      </c>
      <c r="AX320" s="12" t="s">
        <v>76</v>
      </c>
      <c r="AY320" s="235" t="s">
        <v>145</v>
      </c>
    </row>
    <row r="321" s="13" customFormat="1">
      <c r="A321" s="13"/>
      <c r="B321" s="236"/>
      <c r="C321" s="237"/>
      <c r="D321" s="226" t="s">
        <v>154</v>
      </c>
      <c r="E321" s="238" t="s">
        <v>1</v>
      </c>
      <c r="F321" s="239" t="s">
        <v>156</v>
      </c>
      <c r="G321" s="237"/>
      <c r="H321" s="240">
        <v>40.678400000000003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154</v>
      </c>
      <c r="AU321" s="246" t="s">
        <v>84</v>
      </c>
      <c r="AV321" s="13" t="s">
        <v>150</v>
      </c>
      <c r="AW321" s="13" t="s">
        <v>33</v>
      </c>
      <c r="AX321" s="13" t="s">
        <v>84</v>
      </c>
      <c r="AY321" s="246" t="s">
        <v>145</v>
      </c>
    </row>
    <row r="322" s="2" customFormat="1" ht="24.15" customHeight="1">
      <c r="A322" s="37"/>
      <c r="B322" s="38"/>
      <c r="C322" s="210" t="s">
        <v>331</v>
      </c>
      <c r="D322" s="210" t="s">
        <v>146</v>
      </c>
      <c r="E322" s="211" t="s">
        <v>930</v>
      </c>
      <c r="F322" s="212" t="s">
        <v>931</v>
      </c>
      <c r="G322" s="213" t="s">
        <v>678</v>
      </c>
      <c r="H322" s="268"/>
      <c r="I322" s="215"/>
      <c r="J322" s="216">
        <f>ROUND(I322*H322,2)</f>
        <v>0</v>
      </c>
      <c r="K322" s="217"/>
      <c r="L322" s="43"/>
      <c r="M322" s="218" t="s">
        <v>1</v>
      </c>
      <c r="N322" s="219" t="s">
        <v>41</v>
      </c>
      <c r="O322" s="90"/>
      <c r="P322" s="220">
        <f>O322*H322</f>
        <v>0</v>
      </c>
      <c r="Q322" s="220">
        <v>0</v>
      </c>
      <c r="R322" s="220">
        <f>Q322*H322</f>
        <v>0</v>
      </c>
      <c r="S322" s="220">
        <v>0</v>
      </c>
      <c r="T322" s="221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22" t="s">
        <v>183</v>
      </c>
      <c r="AT322" s="222" t="s">
        <v>146</v>
      </c>
      <c r="AU322" s="222" t="s">
        <v>84</v>
      </c>
      <c r="AY322" s="16" t="s">
        <v>145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16" t="s">
        <v>84</v>
      </c>
      <c r="BK322" s="223">
        <f>ROUND(I322*H322,2)</f>
        <v>0</v>
      </c>
      <c r="BL322" s="16" t="s">
        <v>183</v>
      </c>
      <c r="BM322" s="222" t="s">
        <v>456</v>
      </c>
    </row>
    <row r="323" s="11" customFormat="1" ht="25.92" customHeight="1">
      <c r="A323" s="11"/>
      <c r="B323" s="196"/>
      <c r="C323" s="197"/>
      <c r="D323" s="198" t="s">
        <v>75</v>
      </c>
      <c r="E323" s="199" t="s">
        <v>933</v>
      </c>
      <c r="F323" s="199" t="s">
        <v>934</v>
      </c>
      <c r="G323" s="197"/>
      <c r="H323" s="197"/>
      <c r="I323" s="200"/>
      <c r="J323" s="201">
        <f>BK323</f>
        <v>0</v>
      </c>
      <c r="K323" s="197"/>
      <c r="L323" s="202"/>
      <c r="M323" s="203"/>
      <c r="N323" s="204"/>
      <c r="O323" s="204"/>
      <c r="P323" s="205">
        <f>SUM(P324:P340)</f>
        <v>0</v>
      </c>
      <c r="Q323" s="204"/>
      <c r="R323" s="205">
        <f>SUM(R324:R340)</f>
        <v>0.28387871999999997</v>
      </c>
      <c r="S323" s="204"/>
      <c r="T323" s="206">
        <f>SUM(T324:T340)</f>
        <v>0</v>
      </c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R323" s="207" t="s">
        <v>86</v>
      </c>
      <c r="AT323" s="208" t="s">
        <v>75</v>
      </c>
      <c r="AU323" s="208" t="s">
        <v>76</v>
      </c>
      <c r="AY323" s="207" t="s">
        <v>145</v>
      </c>
      <c r="BK323" s="209">
        <f>SUM(BK324:BK340)</f>
        <v>0</v>
      </c>
    </row>
    <row r="324" s="2" customFormat="1" ht="33" customHeight="1">
      <c r="A324" s="37"/>
      <c r="B324" s="38"/>
      <c r="C324" s="210" t="s">
        <v>478</v>
      </c>
      <c r="D324" s="210" t="s">
        <v>146</v>
      </c>
      <c r="E324" s="211" t="s">
        <v>936</v>
      </c>
      <c r="F324" s="212" t="s">
        <v>937</v>
      </c>
      <c r="G324" s="213" t="s">
        <v>167</v>
      </c>
      <c r="H324" s="214">
        <v>9.3399999999999999</v>
      </c>
      <c r="I324" s="215"/>
      <c r="J324" s="216">
        <f>ROUND(I324*H324,2)</f>
        <v>0</v>
      </c>
      <c r="K324" s="217"/>
      <c r="L324" s="43"/>
      <c r="M324" s="218" t="s">
        <v>1</v>
      </c>
      <c r="N324" s="219" t="s">
        <v>41</v>
      </c>
      <c r="O324" s="90"/>
      <c r="P324" s="220">
        <f>O324*H324</f>
        <v>0</v>
      </c>
      <c r="Q324" s="220">
        <v>0.0090880000000000006</v>
      </c>
      <c r="R324" s="220">
        <f>Q324*H324</f>
        <v>0.08488192</v>
      </c>
      <c r="S324" s="220">
        <v>0</v>
      </c>
      <c r="T324" s="221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22" t="s">
        <v>183</v>
      </c>
      <c r="AT324" s="222" t="s">
        <v>146</v>
      </c>
      <c r="AU324" s="222" t="s">
        <v>84</v>
      </c>
      <c r="AY324" s="16" t="s">
        <v>145</v>
      </c>
      <c r="BE324" s="223">
        <f>IF(N324="základní",J324,0)</f>
        <v>0</v>
      </c>
      <c r="BF324" s="223">
        <f>IF(N324="snížená",J324,0)</f>
        <v>0</v>
      </c>
      <c r="BG324" s="223">
        <f>IF(N324="zákl. přenesená",J324,0)</f>
        <v>0</v>
      </c>
      <c r="BH324" s="223">
        <f>IF(N324="sníž. přenesená",J324,0)</f>
        <v>0</v>
      </c>
      <c r="BI324" s="223">
        <f>IF(N324="nulová",J324,0)</f>
        <v>0</v>
      </c>
      <c r="BJ324" s="16" t="s">
        <v>84</v>
      </c>
      <c r="BK324" s="223">
        <f>ROUND(I324*H324,2)</f>
        <v>0</v>
      </c>
      <c r="BL324" s="16" t="s">
        <v>183</v>
      </c>
      <c r="BM324" s="222" t="s">
        <v>460</v>
      </c>
    </row>
    <row r="325" s="14" customFormat="1">
      <c r="A325" s="14"/>
      <c r="B325" s="258"/>
      <c r="C325" s="259"/>
      <c r="D325" s="226" t="s">
        <v>154</v>
      </c>
      <c r="E325" s="260" t="s">
        <v>1</v>
      </c>
      <c r="F325" s="261" t="s">
        <v>1239</v>
      </c>
      <c r="G325" s="259"/>
      <c r="H325" s="260" t="s">
        <v>1</v>
      </c>
      <c r="I325" s="262"/>
      <c r="J325" s="259"/>
      <c r="K325" s="259"/>
      <c r="L325" s="263"/>
      <c r="M325" s="264"/>
      <c r="N325" s="265"/>
      <c r="O325" s="265"/>
      <c r="P325" s="265"/>
      <c r="Q325" s="265"/>
      <c r="R325" s="265"/>
      <c r="S325" s="265"/>
      <c r="T325" s="26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7" t="s">
        <v>154</v>
      </c>
      <c r="AU325" s="267" t="s">
        <v>84</v>
      </c>
      <c r="AV325" s="14" t="s">
        <v>84</v>
      </c>
      <c r="AW325" s="14" t="s">
        <v>33</v>
      </c>
      <c r="AX325" s="14" t="s">
        <v>76</v>
      </c>
      <c r="AY325" s="267" t="s">
        <v>145</v>
      </c>
    </row>
    <row r="326" s="12" customFormat="1">
      <c r="A326" s="12"/>
      <c r="B326" s="224"/>
      <c r="C326" s="225"/>
      <c r="D326" s="226" t="s">
        <v>154</v>
      </c>
      <c r="E326" s="227" t="s">
        <v>1</v>
      </c>
      <c r="F326" s="228" t="s">
        <v>1240</v>
      </c>
      <c r="G326" s="225"/>
      <c r="H326" s="229">
        <v>2.9399999999999999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T326" s="235" t="s">
        <v>154</v>
      </c>
      <c r="AU326" s="235" t="s">
        <v>84</v>
      </c>
      <c r="AV326" s="12" t="s">
        <v>86</v>
      </c>
      <c r="AW326" s="12" t="s">
        <v>33</v>
      </c>
      <c r="AX326" s="12" t="s">
        <v>76</v>
      </c>
      <c r="AY326" s="235" t="s">
        <v>145</v>
      </c>
    </row>
    <row r="327" s="14" customFormat="1">
      <c r="A327" s="14"/>
      <c r="B327" s="258"/>
      <c r="C327" s="259"/>
      <c r="D327" s="226" t="s">
        <v>154</v>
      </c>
      <c r="E327" s="260" t="s">
        <v>1</v>
      </c>
      <c r="F327" s="261" t="s">
        <v>1241</v>
      </c>
      <c r="G327" s="259"/>
      <c r="H327" s="260" t="s">
        <v>1</v>
      </c>
      <c r="I327" s="262"/>
      <c r="J327" s="259"/>
      <c r="K327" s="259"/>
      <c r="L327" s="263"/>
      <c r="M327" s="264"/>
      <c r="N327" s="265"/>
      <c r="O327" s="265"/>
      <c r="P327" s="265"/>
      <c r="Q327" s="265"/>
      <c r="R327" s="265"/>
      <c r="S327" s="265"/>
      <c r="T327" s="26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7" t="s">
        <v>154</v>
      </c>
      <c r="AU327" s="267" t="s">
        <v>84</v>
      </c>
      <c r="AV327" s="14" t="s">
        <v>84</v>
      </c>
      <c r="AW327" s="14" t="s">
        <v>33</v>
      </c>
      <c r="AX327" s="14" t="s">
        <v>76</v>
      </c>
      <c r="AY327" s="267" t="s">
        <v>145</v>
      </c>
    </row>
    <row r="328" s="12" customFormat="1">
      <c r="A328" s="12"/>
      <c r="B328" s="224"/>
      <c r="C328" s="225"/>
      <c r="D328" s="226" t="s">
        <v>154</v>
      </c>
      <c r="E328" s="227" t="s">
        <v>1</v>
      </c>
      <c r="F328" s="228" t="s">
        <v>1242</v>
      </c>
      <c r="G328" s="225"/>
      <c r="H328" s="229">
        <v>6.4000000000000004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T328" s="235" t="s">
        <v>154</v>
      </c>
      <c r="AU328" s="235" t="s">
        <v>84</v>
      </c>
      <c r="AV328" s="12" t="s">
        <v>86</v>
      </c>
      <c r="AW328" s="12" t="s">
        <v>33</v>
      </c>
      <c r="AX328" s="12" t="s">
        <v>76</v>
      </c>
      <c r="AY328" s="235" t="s">
        <v>145</v>
      </c>
    </row>
    <row r="329" s="13" customFormat="1">
      <c r="A329" s="13"/>
      <c r="B329" s="236"/>
      <c r="C329" s="237"/>
      <c r="D329" s="226" t="s">
        <v>154</v>
      </c>
      <c r="E329" s="238" t="s">
        <v>1</v>
      </c>
      <c r="F329" s="239" t="s">
        <v>156</v>
      </c>
      <c r="G329" s="237"/>
      <c r="H329" s="240">
        <v>9.3399999999999999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6" t="s">
        <v>154</v>
      </c>
      <c r="AU329" s="246" t="s">
        <v>84</v>
      </c>
      <c r="AV329" s="13" t="s">
        <v>150</v>
      </c>
      <c r="AW329" s="13" t="s">
        <v>33</v>
      </c>
      <c r="AX329" s="13" t="s">
        <v>84</v>
      </c>
      <c r="AY329" s="246" t="s">
        <v>145</v>
      </c>
    </row>
    <row r="330" s="2" customFormat="1" ht="24.15" customHeight="1">
      <c r="A330" s="37"/>
      <c r="B330" s="38"/>
      <c r="C330" s="247" t="s">
        <v>336</v>
      </c>
      <c r="D330" s="247" t="s">
        <v>190</v>
      </c>
      <c r="E330" s="248" t="s">
        <v>941</v>
      </c>
      <c r="F330" s="249" t="s">
        <v>942</v>
      </c>
      <c r="G330" s="250" t="s">
        <v>167</v>
      </c>
      <c r="H330" s="251">
        <v>10.273999999999999</v>
      </c>
      <c r="I330" s="252"/>
      <c r="J330" s="253">
        <f>ROUND(I330*H330,2)</f>
        <v>0</v>
      </c>
      <c r="K330" s="254"/>
      <c r="L330" s="255"/>
      <c r="M330" s="256" t="s">
        <v>1</v>
      </c>
      <c r="N330" s="257" t="s">
        <v>41</v>
      </c>
      <c r="O330" s="90"/>
      <c r="P330" s="220">
        <f>O330*H330</f>
        <v>0</v>
      </c>
      <c r="Q330" s="220">
        <v>0.019</v>
      </c>
      <c r="R330" s="220">
        <f>Q330*H330</f>
        <v>0.19520599999999999</v>
      </c>
      <c r="S330" s="220">
        <v>0</v>
      </c>
      <c r="T330" s="221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22" t="s">
        <v>223</v>
      </c>
      <c r="AT330" s="222" t="s">
        <v>190</v>
      </c>
      <c r="AU330" s="222" t="s">
        <v>84</v>
      </c>
      <c r="AY330" s="16" t="s">
        <v>145</v>
      </c>
      <c r="BE330" s="223">
        <f>IF(N330="základní",J330,0)</f>
        <v>0</v>
      </c>
      <c r="BF330" s="223">
        <f>IF(N330="snížená",J330,0)</f>
        <v>0</v>
      </c>
      <c r="BG330" s="223">
        <f>IF(N330="zákl. přenesená",J330,0)</f>
        <v>0</v>
      </c>
      <c r="BH330" s="223">
        <f>IF(N330="sníž. přenesená",J330,0)</f>
        <v>0</v>
      </c>
      <c r="BI330" s="223">
        <f>IF(N330="nulová",J330,0)</f>
        <v>0</v>
      </c>
      <c r="BJ330" s="16" t="s">
        <v>84</v>
      </c>
      <c r="BK330" s="223">
        <f>ROUND(I330*H330,2)</f>
        <v>0</v>
      </c>
      <c r="BL330" s="16" t="s">
        <v>183</v>
      </c>
      <c r="BM330" s="222" t="s">
        <v>1243</v>
      </c>
    </row>
    <row r="331" s="12" customFormat="1">
      <c r="A331" s="12"/>
      <c r="B331" s="224"/>
      <c r="C331" s="225"/>
      <c r="D331" s="226" t="s">
        <v>154</v>
      </c>
      <c r="E331" s="227" t="s">
        <v>1</v>
      </c>
      <c r="F331" s="228" t="s">
        <v>1244</v>
      </c>
      <c r="G331" s="225"/>
      <c r="H331" s="229">
        <v>10.273999999999999</v>
      </c>
      <c r="I331" s="230"/>
      <c r="J331" s="225"/>
      <c r="K331" s="225"/>
      <c r="L331" s="231"/>
      <c r="M331" s="232"/>
      <c r="N331" s="233"/>
      <c r="O331" s="233"/>
      <c r="P331" s="233"/>
      <c r="Q331" s="233"/>
      <c r="R331" s="233"/>
      <c r="S331" s="233"/>
      <c r="T331" s="234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T331" s="235" t="s">
        <v>154</v>
      </c>
      <c r="AU331" s="235" t="s">
        <v>84</v>
      </c>
      <c r="AV331" s="12" t="s">
        <v>86</v>
      </c>
      <c r="AW331" s="12" t="s">
        <v>33</v>
      </c>
      <c r="AX331" s="12" t="s">
        <v>76</v>
      </c>
      <c r="AY331" s="235" t="s">
        <v>145</v>
      </c>
    </row>
    <row r="332" s="13" customFormat="1">
      <c r="A332" s="13"/>
      <c r="B332" s="236"/>
      <c r="C332" s="237"/>
      <c r="D332" s="226" t="s">
        <v>154</v>
      </c>
      <c r="E332" s="238" t="s">
        <v>1</v>
      </c>
      <c r="F332" s="239" t="s">
        <v>156</v>
      </c>
      <c r="G332" s="237"/>
      <c r="H332" s="240">
        <v>10.273999999999999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154</v>
      </c>
      <c r="AU332" s="246" t="s">
        <v>84</v>
      </c>
      <c r="AV332" s="13" t="s">
        <v>150</v>
      </c>
      <c r="AW332" s="13" t="s">
        <v>33</v>
      </c>
      <c r="AX332" s="13" t="s">
        <v>84</v>
      </c>
      <c r="AY332" s="246" t="s">
        <v>145</v>
      </c>
    </row>
    <row r="333" s="2" customFormat="1" ht="24.15" customHeight="1">
      <c r="A333" s="37"/>
      <c r="B333" s="38"/>
      <c r="C333" s="210" t="s">
        <v>485</v>
      </c>
      <c r="D333" s="210" t="s">
        <v>146</v>
      </c>
      <c r="E333" s="211" t="s">
        <v>947</v>
      </c>
      <c r="F333" s="212" t="s">
        <v>948</v>
      </c>
      <c r="G333" s="213" t="s">
        <v>182</v>
      </c>
      <c r="H333" s="214">
        <v>7.2000000000000002</v>
      </c>
      <c r="I333" s="215"/>
      <c r="J333" s="216">
        <f>ROUND(I333*H333,2)</f>
        <v>0</v>
      </c>
      <c r="K333" s="217"/>
      <c r="L333" s="43"/>
      <c r="M333" s="218" t="s">
        <v>1</v>
      </c>
      <c r="N333" s="219" t="s">
        <v>41</v>
      </c>
      <c r="O333" s="90"/>
      <c r="P333" s="220">
        <f>O333*H333</f>
        <v>0</v>
      </c>
      <c r="Q333" s="220">
        <v>0.00018000000000000001</v>
      </c>
      <c r="R333" s="220">
        <f>Q333*H333</f>
        <v>0.0012960000000000001</v>
      </c>
      <c r="S333" s="220">
        <v>0</v>
      </c>
      <c r="T333" s="221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22" t="s">
        <v>183</v>
      </c>
      <c r="AT333" s="222" t="s">
        <v>146</v>
      </c>
      <c r="AU333" s="222" t="s">
        <v>84</v>
      </c>
      <c r="AY333" s="16" t="s">
        <v>145</v>
      </c>
      <c r="BE333" s="223">
        <f>IF(N333="základní",J333,0)</f>
        <v>0</v>
      </c>
      <c r="BF333" s="223">
        <f>IF(N333="snížená",J333,0)</f>
        <v>0</v>
      </c>
      <c r="BG333" s="223">
        <f>IF(N333="zákl. přenesená",J333,0)</f>
        <v>0</v>
      </c>
      <c r="BH333" s="223">
        <f>IF(N333="sníž. přenesená",J333,0)</f>
        <v>0</v>
      </c>
      <c r="BI333" s="223">
        <f>IF(N333="nulová",J333,0)</f>
        <v>0</v>
      </c>
      <c r="BJ333" s="16" t="s">
        <v>84</v>
      </c>
      <c r="BK333" s="223">
        <f>ROUND(I333*H333,2)</f>
        <v>0</v>
      </c>
      <c r="BL333" s="16" t="s">
        <v>183</v>
      </c>
      <c r="BM333" s="222" t="s">
        <v>1245</v>
      </c>
    </row>
    <row r="334" s="12" customFormat="1">
      <c r="A334" s="12"/>
      <c r="B334" s="224"/>
      <c r="C334" s="225"/>
      <c r="D334" s="226" t="s">
        <v>154</v>
      </c>
      <c r="E334" s="227" t="s">
        <v>1</v>
      </c>
      <c r="F334" s="228" t="s">
        <v>1246</v>
      </c>
      <c r="G334" s="225"/>
      <c r="H334" s="229">
        <v>7.2000000000000002</v>
      </c>
      <c r="I334" s="230"/>
      <c r="J334" s="225"/>
      <c r="K334" s="225"/>
      <c r="L334" s="231"/>
      <c r="M334" s="232"/>
      <c r="N334" s="233"/>
      <c r="O334" s="233"/>
      <c r="P334" s="233"/>
      <c r="Q334" s="233"/>
      <c r="R334" s="233"/>
      <c r="S334" s="233"/>
      <c r="T334" s="234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T334" s="235" t="s">
        <v>154</v>
      </c>
      <c r="AU334" s="235" t="s">
        <v>84</v>
      </c>
      <c r="AV334" s="12" t="s">
        <v>86</v>
      </c>
      <c r="AW334" s="12" t="s">
        <v>33</v>
      </c>
      <c r="AX334" s="12" t="s">
        <v>76</v>
      </c>
      <c r="AY334" s="235" t="s">
        <v>145</v>
      </c>
    </row>
    <row r="335" s="13" customFormat="1">
      <c r="A335" s="13"/>
      <c r="B335" s="236"/>
      <c r="C335" s="237"/>
      <c r="D335" s="226" t="s">
        <v>154</v>
      </c>
      <c r="E335" s="238" t="s">
        <v>1</v>
      </c>
      <c r="F335" s="239" t="s">
        <v>156</v>
      </c>
      <c r="G335" s="237"/>
      <c r="H335" s="240">
        <v>7.2000000000000002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6" t="s">
        <v>154</v>
      </c>
      <c r="AU335" s="246" t="s">
        <v>84</v>
      </c>
      <c r="AV335" s="13" t="s">
        <v>150</v>
      </c>
      <c r="AW335" s="13" t="s">
        <v>33</v>
      </c>
      <c r="AX335" s="13" t="s">
        <v>84</v>
      </c>
      <c r="AY335" s="246" t="s">
        <v>145</v>
      </c>
    </row>
    <row r="336" s="2" customFormat="1" ht="16.5" customHeight="1">
      <c r="A336" s="37"/>
      <c r="B336" s="38"/>
      <c r="C336" s="247" t="s">
        <v>341</v>
      </c>
      <c r="D336" s="247" t="s">
        <v>190</v>
      </c>
      <c r="E336" s="248" t="s">
        <v>952</v>
      </c>
      <c r="F336" s="249" t="s">
        <v>953</v>
      </c>
      <c r="G336" s="250" t="s">
        <v>182</v>
      </c>
      <c r="H336" s="251">
        <v>8.3160000000000007</v>
      </c>
      <c r="I336" s="252"/>
      <c r="J336" s="253">
        <f>ROUND(I336*H336,2)</f>
        <v>0</v>
      </c>
      <c r="K336" s="254"/>
      <c r="L336" s="255"/>
      <c r="M336" s="256" t="s">
        <v>1</v>
      </c>
      <c r="N336" s="257" t="s">
        <v>41</v>
      </c>
      <c r="O336" s="90"/>
      <c r="P336" s="220">
        <f>O336*H336</f>
        <v>0</v>
      </c>
      <c r="Q336" s="220">
        <v>0.00029999999999999997</v>
      </c>
      <c r="R336" s="220">
        <f>Q336*H336</f>
        <v>0.0024948000000000001</v>
      </c>
      <c r="S336" s="220">
        <v>0</v>
      </c>
      <c r="T336" s="221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22" t="s">
        <v>223</v>
      </c>
      <c r="AT336" s="222" t="s">
        <v>190</v>
      </c>
      <c r="AU336" s="222" t="s">
        <v>84</v>
      </c>
      <c r="AY336" s="16" t="s">
        <v>145</v>
      </c>
      <c r="BE336" s="223">
        <f>IF(N336="základní",J336,0)</f>
        <v>0</v>
      </c>
      <c r="BF336" s="223">
        <f>IF(N336="snížená",J336,0)</f>
        <v>0</v>
      </c>
      <c r="BG336" s="223">
        <f>IF(N336="zákl. přenesená",J336,0)</f>
        <v>0</v>
      </c>
      <c r="BH336" s="223">
        <f>IF(N336="sníž. přenesená",J336,0)</f>
        <v>0</v>
      </c>
      <c r="BI336" s="223">
        <f>IF(N336="nulová",J336,0)</f>
        <v>0</v>
      </c>
      <c r="BJ336" s="16" t="s">
        <v>84</v>
      </c>
      <c r="BK336" s="223">
        <f>ROUND(I336*H336,2)</f>
        <v>0</v>
      </c>
      <c r="BL336" s="16" t="s">
        <v>183</v>
      </c>
      <c r="BM336" s="222" t="s">
        <v>1247</v>
      </c>
    </row>
    <row r="337" s="12" customFormat="1">
      <c r="A337" s="12"/>
      <c r="B337" s="224"/>
      <c r="C337" s="225"/>
      <c r="D337" s="226" t="s">
        <v>154</v>
      </c>
      <c r="E337" s="227" t="s">
        <v>1</v>
      </c>
      <c r="F337" s="228" t="s">
        <v>1248</v>
      </c>
      <c r="G337" s="225"/>
      <c r="H337" s="229">
        <v>7.9199999999999999</v>
      </c>
      <c r="I337" s="230"/>
      <c r="J337" s="225"/>
      <c r="K337" s="225"/>
      <c r="L337" s="231"/>
      <c r="M337" s="232"/>
      <c r="N337" s="233"/>
      <c r="O337" s="233"/>
      <c r="P337" s="233"/>
      <c r="Q337" s="233"/>
      <c r="R337" s="233"/>
      <c r="S337" s="233"/>
      <c r="T337" s="234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T337" s="235" t="s">
        <v>154</v>
      </c>
      <c r="AU337" s="235" t="s">
        <v>84</v>
      </c>
      <c r="AV337" s="12" t="s">
        <v>86</v>
      </c>
      <c r="AW337" s="12" t="s">
        <v>33</v>
      </c>
      <c r="AX337" s="12" t="s">
        <v>76</v>
      </c>
      <c r="AY337" s="235" t="s">
        <v>145</v>
      </c>
    </row>
    <row r="338" s="13" customFormat="1">
      <c r="A338" s="13"/>
      <c r="B338" s="236"/>
      <c r="C338" s="237"/>
      <c r="D338" s="226" t="s">
        <v>154</v>
      </c>
      <c r="E338" s="238" t="s">
        <v>1</v>
      </c>
      <c r="F338" s="239" t="s">
        <v>156</v>
      </c>
      <c r="G338" s="237"/>
      <c r="H338" s="240">
        <v>7.9199999999999999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6" t="s">
        <v>154</v>
      </c>
      <c r="AU338" s="246" t="s">
        <v>84</v>
      </c>
      <c r="AV338" s="13" t="s">
        <v>150</v>
      </c>
      <c r="AW338" s="13" t="s">
        <v>33</v>
      </c>
      <c r="AX338" s="13" t="s">
        <v>84</v>
      </c>
      <c r="AY338" s="246" t="s">
        <v>145</v>
      </c>
    </row>
    <row r="339" s="12" customFormat="1">
      <c r="A339" s="12"/>
      <c r="B339" s="224"/>
      <c r="C339" s="225"/>
      <c r="D339" s="226" t="s">
        <v>154</v>
      </c>
      <c r="E339" s="225"/>
      <c r="F339" s="228" t="s">
        <v>1249</v>
      </c>
      <c r="G339" s="225"/>
      <c r="H339" s="229">
        <v>8.3160000000000007</v>
      </c>
      <c r="I339" s="230"/>
      <c r="J339" s="225"/>
      <c r="K339" s="225"/>
      <c r="L339" s="231"/>
      <c r="M339" s="232"/>
      <c r="N339" s="233"/>
      <c r="O339" s="233"/>
      <c r="P339" s="233"/>
      <c r="Q339" s="233"/>
      <c r="R339" s="233"/>
      <c r="S339" s="233"/>
      <c r="T339" s="234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T339" s="235" t="s">
        <v>154</v>
      </c>
      <c r="AU339" s="235" t="s">
        <v>84</v>
      </c>
      <c r="AV339" s="12" t="s">
        <v>86</v>
      </c>
      <c r="AW339" s="12" t="s">
        <v>4</v>
      </c>
      <c r="AX339" s="12" t="s">
        <v>84</v>
      </c>
      <c r="AY339" s="235" t="s">
        <v>145</v>
      </c>
    </row>
    <row r="340" s="2" customFormat="1" ht="24.15" customHeight="1">
      <c r="A340" s="37"/>
      <c r="B340" s="38"/>
      <c r="C340" s="210" t="s">
        <v>492</v>
      </c>
      <c r="D340" s="210" t="s">
        <v>146</v>
      </c>
      <c r="E340" s="211" t="s">
        <v>979</v>
      </c>
      <c r="F340" s="212" t="s">
        <v>980</v>
      </c>
      <c r="G340" s="213" t="s">
        <v>678</v>
      </c>
      <c r="H340" s="268"/>
      <c r="I340" s="215"/>
      <c r="J340" s="216">
        <f>ROUND(I340*H340,2)</f>
        <v>0</v>
      </c>
      <c r="K340" s="217"/>
      <c r="L340" s="43"/>
      <c r="M340" s="218" t="s">
        <v>1</v>
      </c>
      <c r="N340" s="219" t="s">
        <v>41</v>
      </c>
      <c r="O340" s="90"/>
      <c r="P340" s="220">
        <f>O340*H340</f>
        <v>0</v>
      </c>
      <c r="Q340" s="220">
        <v>0</v>
      </c>
      <c r="R340" s="220">
        <f>Q340*H340</f>
        <v>0</v>
      </c>
      <c r="S340" s="220">
        <v>0</v>
      </c>
      <c r="T340" s="221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22" t="s">
        <v>183</v>
      </c>
      <c r="AT340" s="222" t="s">
        <v>146</v>
      </c>
      <c r="AU340" s="222" t="s">
        <v>84</v>
      </c>
      <c r="AY340" s="16" t="s">
        <v>145</v>
      </c>
      <c r="BE340" s="223">
        <f>IF(N340="základní",J340,0)</f>
        <v>0</v>
      </c>
      <c r="BF340" s="223">
        <f>IF(N340="snížená",J340,0)</f>
        <v>0</v>
      </c>
      <c r="BG340" s="223">
        <f>IF(N340="zákl. přenesená",J340,0)</f>
        <v>0</v>
      </c>
      <c r="BH340" s="223">
        <f>IF(N340="sníž. přenesená",J340,0)</f>
        <v>0</v>
      </c>
      <c r="BI340" s="223">
        <f>IF(N340="nulová",J340,0)</f>
        <v>0</v>
      </c>
      <c r="BJ340" s="16" t="s">
        <v>84</v>
      </c>
      <c r="BK340" s="223">
        <f>ROUND(I340*H340,2)</f>
        <v>0</v>
      </c>
      <c r="BL340" s="16" t="s">
        <v>183</v>
      </c>
      <c r="BM340" s="222" t="s">
        <v>467</v>
      </c>
    </row>
    <row r="341" s="11" customFormat="1" ht="25.92" customHeight="1">
      <c r="A341" s="11"/>
      <c r="B341" s="196"/>
      <c r="C341" s="197"/>
      <c r="D341" s="198" t="s">
        <v>75</v>
      </c>
      <c r="E341" s="199" t="s">
        <v>982</v>
      </c>
      <c r="F341" s="199" t="s">
        <v>983</v>
      </c>
      <c r="G341" s="197"/>
      <c r="H341" s="197"/>
      <c r="I341" s="200"/>
      <c r="J341" s="201">
        <f>BK341</f>
        <v>0</v>
      </c>
      <c r="K341" s="197"/>
      <c r="L341" s="202"/>
      <c r="M341" s="203"/>
      <c r="N341" s="204"/>
      <c r="O341" s="204"/>
      <c r="P341" s="205">
        <f>SUM(P342:P367)</f>
        <v>0</v>
      </c>
      <c r="Q341" s="204"/>
      <c r="R341" s="205">
        <f>SUM(R342:R367)</f>
        <v>0.010088422</v>
      </c>
      <c r="S341" s="204"/>
      <c r="T341" s="206">
        <f>SUM(T342:T367)</f>
        <v>0</v>
      </c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R341" s="207" t="s">
        <v>86</v>
      </c>
      <c r="AT341" s="208" t="s">
        <v>75</v>
      </c>
      <c r="AU341" s="208" t="s">
        <v>76</v>
      </c>
      <c r="AY341" s="207" t="s">
        <v>145</v>
      </c>
      <c r="BK341" s="209">
        <f>SUM(BK342:BK367)</f>
        <v>0</v>
      </c>
    </row>
    <row r="342" s="2" customFormat="1" ht="24.15" customHeight="1">
      <c r="A342" s="37"/>
      <c r="B342" s="38"/>
      <c r="C342" s="210" t="s">
        <v>344</v>
      </c>
      <c r="D342" s="210" t="s">
        <v>146</v>
      </c>
      <c r="E342" s="211" t="s">
        <v>997</v>
      </c>
      <c r="F342" s="212" t="s">
        <v>998</v>
      </c>
      <c r="G342" s="213" t="s">
        <v>167</v>
      </c>
      <c r="H342" s="214">
        <v>5.8799999999999999</v>
      </c>
      <c r="I342" s="215"/>
      <c r="J342" s="216">
        <f>ROUND(I342*H342,2)</f>
        <v>0</v>
      </c>
      <c r="K342" s="217"/>
      <c r="L342" s="43"/>
      <c r="M342" s="218" t="s">
        <v>1</v>
      </c>
      <c r="N342" s="219" t="s">
        <v>41</v>
      </c>
      <c r="O342" s="90"/>
      <c r="P342" s="220">
        <f>O342*H342</f>
        <v>0</v>
      </c>
      <c r="Q342" s="220">
        <v>0.00014375</v>
      </c>
      <c r="R342" s="220">
        <f>Q342*H342</f>
        <v>0.00084524999999999997</v>
      </c>
      <c r="S342" s="220">
        <v>0</v>
      </c>
      <c r="T342" s="221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2" t="s">
        <v>183</v>
      </c>
      <c r="AT342" s="222" t="s">
        <v>146</v>
      </c>
      <c r="AU342" s="222" t="s">
        <v>84</v>
      </c>
      <c r="AY342" s="16" t="s">
        <v>145</v>
      </c>
      <c r="BE342" s="223">
        <f>IF(N342="základní",J342,0)</f>
        <v>0</v>
      </c>
      <c r="BF342" s="223">
        <f>IF(N342="snížená",J342,0)</f>
        <v>0</v>
      </c>
      <c r="BG342" s="223">
        <f>IF(N342="zákl. přenesená",J342,0)</f>
        <v>0</v>
      </c>
      <c r="BH342" s="223">
        <f>IF(N342="sníž. přenesená",J342,0)</f>
        <v>0</v>
      </c>
      <c r="BI342" s="223">
        <f>IF(N342="nulová",J342,0)</f>
        <v>0</v>
      </c>
      <c r="BJ342" s="16" t="s">
        <v>84</v>
      </c>
      <c r="BK342" s="223">
        <f>ROUND(I342*H342,2)</f>
        <v>0</v>
      </c>
      <c r="BL342" s="16" t="s">
        <v>183</v>
      </c>
      <c r="BM342" s="222" t="s">
        <v>470</v>
      </c>
    </row>
    <row r="343" s="14" customFormat="1">
      <c r="A343" s="14"/>
      <c r="B343" s="258"/>
      <c r="C343" s="259"/>
      <c r="D343" s="226" t="s">
        <v>154</v>
      </c>
      <c r="E343" s="260" t="s">
        <v>1</v>
      </c>
      <c r="F343" s="261" t="s">
        <v>1119</v>
      </c>
      <c r="G343" s="259"/>
      <c r="H343" s="260" t="s">
        <v>1</v>
      </c>
      <c r="I343" s="262"/>
      <c r="J343" s="259"/>
      <c r="K343" s="259"/>
      <c r="L343" s="263"/>
      <c r="M343" s="264"/>
      <c r="N343" s="265"/>
      <c r="O343" s="265"/>
      <c r="P343" s="265"/>
      <c r="Q343" s="265"/>
      <c r="R343" s="265"/>
      <c r="S343" s="265"/>
      <c r="T343" s="26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7" t="s">
        <v>154</v>
      </c>
      <c r="AU343" s="267" t="s">
        <v>84</v>
      </c>
      <c r="AV343" s="14" t="s">
        <v>84</v>
      </c>
      <c r="AW343" s="14" t="s">
        <v>33</v>
      </c>
      <c r="AX343" s="14" t="s">
        <v>76</v>
      </c>
      <c r="AY343" s="267" t="s">
        <v>145</v>
      </c>
    </row>
    <row r="344" s="12" customFormat="1">
      <c r="A344" s="12"/>
      <c r="B344" s="224"/>
      <c r="C344" s="225"/>
      <c r="D344" s="226" t="s">
        <v>154</v>
      </c>
      <c r="E344" s="227" t="s">
        <v>1</v>
      </c>
      <c r="F344" s="228" t="s">
        <v>1250</v>
      </c>
      <c r="G344" s="225"/>
      <c r="H344" s="229">
        <v>5.8799999999999999</v>
      </c>
      <c r="I344" s="230"/>
      <c r="J344" s="225"/>
      <c r="K344" s="225"/>
      <c r="L344" s="231"/>
      <c r="M344" s="232"/>
      <c r="N344" s="233"/>
      <c r="O344" s="233"/>
      <c r="P344" s="233"/>
      <c r="Q344" s="233"/>
      <c r="R344" s="233"/>
      <c r="S344" s="233"/>
      <c r="T344" s="234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T344" s="235" t="s">
        <v>154</v>
      </c>
      <c r="AU344" s="235" t="s">
        <v>84</v>
      </c>
      <c r="AV344" s="12" t="s">
        <v>86</v>
      </c>
      <c r="AW344" s="12" t="s">
        <v>33</v>
      </c>
      <c r="AX344" s="12" t="s">
        <v>76</v>
      </c>
      <c r="AY344" s="235" t="s">
        <v>145</v>
      </c>
    </row>
    <row r="345" s="13" customFormat="1">
      <c r="A345" s="13"/>
      <c r="B345" s="236"/>
      <c r="C345" s="237"/>
      <c r="D345" s="226" t="s">
        <v>154</v>
      </c>
      <c r="E345" s="238" t="s">
        <v>1</v>
      </c>
      <c r="F345" s="239" t="s">
        <v>156</v>
      </c>
      <c r="G345" s="237"/>
      <c r="H345" s="240">
        <v>5.8799999999999999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6" t="s">
        <v>154</v>
      </c>
      <c r="AU345" s="246" t="s">
        <v>84</v>
      </c>
      <c r="AV345" s="13" t="s">
        <v>150</v>
      </c>
      <c r="AW345" s="13" t="s">
        <v>33</v>
      </c>
      <c r="AX345" s="13" t="s">
        <v>84</v>
      </c>
      <c r="AY345" s="246" t="s">
        <v>145</v>
      </c>
    </row>
    <row r="346" s="2" customFormat="1" ht="24.15" customHeight="1">
      <c r="A346" s="37"/>
      <c r="B346" s="38"/>
      <c r="C346" s="210" t="s">
        <v>499</v>
      </c>
      <c r="D346" s="210" t="s">
        <v>146</v>
      </c>
      <c r="E346" s="211" t="s">
        <v>1002</v>
      </c>
      <c r="F346" s="212" t="s">
        <v>1003</v>
      </c>
      <c r="G346" s="213" t="s">
        <v>167</v>
      </c>
      <c r="H346" s="214">
        <v>11.76</v>
      </c>
      <c r="I346" s="215"/>
      <c r="J346" s="216">
        <f>ROUND(I346*H346,2)</f>
        <v>0</v>
      </c>
      <c r="K346" s="217"/>
      <c r="L346" s="43"/>
      <c r="M346" s="218" t="s">
        <v>1</v>
      </c>
      <c r="N346" s="219" t="s">
        <v>41</v>
      </c>
      <c r="O346" s="90"/>
      <c r="P346" s="220">
        <f>O346*H346</f>
        <v>0</v>
      </c>
      <c r="Q346" s="220">
        <v>0.00012305000000000001</v>
      </c>
      <c r="R346" s="220">
        <f>Q346*H346</f>
        <v>0.0014470680000000001</v>
      </c>
      <c r="S346" s="220">
        <v>0</v>
      </c>
      <c r="T346" s="221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2" t="s">
        <v>183</v>
      </c>
      <c r="AT346" s="222" t="s">
        <v>146</v>
      </c>
      <c r="AU346" s="222" t="s">
        <v>84</v>
      </c>
      <c r="AY346" s="16" t="s">
        <v>145</v>
      </c>
      <c r="BE346" s="223">
        <f>IF(N346="základní",J346,0)</f>
        <v>0</v>
      </c>
      <c r="BF346" s="223">
        <f>IF(N346="snížená",J346,0)</f>
        <v>0</v>
      </c>
      <c r="BG346" s="223">
        <f>IF(N346="zákl. přenesená",J346,0)</f>
        <v>0</v>
      </c>
      <c r="BH346" s="223">
        <f>IF(N346="sníž. přenesená",J346,0)</f>
        <v>0</v>
      </c>
      <c r="BI346" s="223">
        <f>IF(N346="nulová",J346,0)</f>
        <v>0</v>
      </c>
      <c r="BJ346" s="16" t="s">
        <v>84</v>
      </c>
      <c r="BK346" s="223">
        <f>ROUND(I346*H346,2)</f>
        <v>0</v>
      </c>
      <c r="BL346" s="16" t="s">
        <v>183</v>
      </c>
      <c r="BM346" s="222" t="s">
        <v>474</v>
      </c>
    </row>
    <row r="347" s="14" customFormat="1">
      <c r="A347" s="14"/>
      <c r="B347" s="258"/>
      <c r="C347" s="259"/>
      <c r="D347" s="226" t="s">
        <v>154</v>
      </c>
      <c r="E347" s="260" t="s">
        <v>1</v>
      </c>
      <c r="F347" s="261" t="s">
        <v>1121</v>
      </c>
      <c r="G347" s="259"/>
      <c r="H347" s="260" t="s">
        <v>1</v>
      </c>
      <c r="I347" s="262"/>
      <c r="J347" s="259"/>
      <c r="K347" s="259"/>
      <c r="L347" s="263"/>
      <c r="M347" s="264"/>
      <c r="N347" s="265"/>
      <c r="O347" s="265"/>
      <c r="P347" s="265"/>
      <c r="Q347" s="265"/>
      <c r="R347" s="265"/>
      <c r="S347" s="265"/>
      <c r="T347" s="26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7" t="s">
        <v>154</v>
      </c>
      <c r="AU347" s="267" t="s">
        <v>84</v>
      </c>
      <c r="AV347" s="14" t="s">
        <v>84</v>
      </c>
      <c r="AW347" s="14" t="s">
        <v>33</v>
      </c>
      <c r="AX347" s="14" t="s">
        <v>76</v>
      </c>
      <c r="AY347" s="267" t="s">
        <v>145</v>
      </c>
    </row>
    <row r="348" s="12" customFormat="1">
      <c r="A348" s="12"/>
      <c r="B348" s="224"/>
      <c r="C348" s="225"/>
      <c r="D348" s="226" t="s">
        <v>154</v>
      </c>
      <c r="E348" s="227" t="s">
        <v>1</v>
      </c>
      <c r="F348" s="228" t="s">
        <v>1251</v>
      </c>
      <c r="G348" s="225"/>
      <c r="H348" s="229">
        <v>11.76</v>
      </c>
      <c r="I348" s="230"/>
      <c r="J348" s="225"/>
      <c r="K348" s="225"/>
      <c r="L348" s="231"/>
      <c r="M348" s="232"/>
      <c r="N348" s="233"/>
      <c r="O348" s="233"/>
      <c r="P348" s="233"/>
      <c r="Q348" s="233"/>
      <c r="R348" s="233"/>
      <c r="S348" s="233"/>
      <c r="T348" s="234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T348" s="235" t="s">
        <v>154</v>
      </c>
      <c r="AU348" s="235" t="s">
        <v>84</v>
      </c>
      <c r="AV348" s="12" t="s">
        <v>86</v>
      </c>
      <c r="AW348" s="12" t="s">
        <v>33</v>
      </c>
      <c r="AX348" s="12" t="s">
        <v>76</v>
      </c>
      <c r="AY348" s="235" t="s">
        <v>145</v>
      </c>
    </row>
    <row r="349" s="13" customFormat="1">
      <c r="A349" s="13"/>
      <c r="B349" s="236"/>
      <c r="C349" s="237"/>
      <c r="D349" s="226" t="s">
        <v>154</v>
      </c>
      <c r="E349" s="238" t="s">
        <v>1</v>
      </c>
      <c r="F349" s="239" t="s">
        <v>156</v>
      </c>
      <c r="G349" s="237"/>
      <c r="H349" s="240">
        <v>11.76</v>
      </c>
      <c r="I349" s="241"/>
      <c r="J349" s="237"/>
      <c r="K349" s="237"/>
      <c r="L349" s="242"/>
      <c r="M349" s="243"/>
      <c r="N349" s="244"/>
      <c r="O349" s="244"/>
      <c r="P349" s="244"/>
      <c r="Q349" s="244"/>
      <c r="R349" s="244"/>
      <c r="S349" s="244"/>
      <c r="T349" s="24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6" t="s">
        <v>154</v>
      </c>
      <c r="AU349" s="246" t="s">
        <v>84</v>
      </c>
      <c r="AV349" s="13" t="s">
        <v>150</v>
      </c>
      <c r="AW349" s="13" t="s">
        <v>33</v>
      </c>
      <c r="AX349" s="13" t="s">
        <v>84</v>
      </c>
      <c r="AY349" s="246" t="s">
        <v>145</v>
      </c>
    </row>
    <row r="350" s="2" customFormat="1" ht="24.15" customHeight="1">
      <c r="A350" s="37"/>
      <c r="B350" s="38"/>
      <c r="C350" s="210" t="s">
        <v>349</v>
      </c>
      <c r="D350" s="210" t="s">
        <v>146</v>
      </c>
      <c r="E350" s="211" t="s">
        <v>1123</v>
      </c>
      <c r="F350" s="212" t="s">
        <v>1124</v>
      </c>
      <c r="G350" s="213" t="s">
        <v>167</v>
      </c>
      <c r="H350" s="214">
        <v>10.4</v>
      </c>
      <c r="I350" s="215"/>
      <c r="J350" s="216">
        <f>ROUND(I350*H350,2)</f>
        <v>0</v>
      </c>
      <c r="K350" s="217"/>
      <c r="L350" s="43"/>
      <c r="M350" s="218" t="s">
        <v>1</v>
      </c>
      <c r="N350" s="219" t="s">
        <v>41</v>
      </c>
      <c r="O350" s="90"/>
      <c r="P350" s="220">
        <f>O350*H350</f>
        <v>0</v>
      </c>
      <c r="Q350" s="220">
        <v>0.00012766000000000001</v>
      </c>
      <c r="R350" s="220">
        <f>Q350*H350</f>
        <v>0.0013276640000000001</v>
      </c>
      <c r="S350" s="220">
        <v>0</v>
      </c>
      <c r="T350" s="221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22" t="s">
        <v>183</v>
      </c>
      <c r="AT350" s="222" t="s">
        <v>146</v>
      </c>
      <c r="AU350" s="222" t="s">
        <v>84</v>
      </c>
      <c r="AY350" s="16" t="s">
        <v>145</v>
      </c>
      <c r="BE350" s="223">
        <f>IF(N350="základní",J350,0)</f>
        <v>0</v>
      </c>
      <c r="BF350" s="223">
        <f>IF(N350="snížená",J350,0)</f>
        <v>0</v>
      </c>
      <c r="BG350" s="223">
        <f>IF(N350="zákl. přenesená",J350,0)</f>
        <v>0</v>
      </c>
      <c r="BH350" s="223">
        <f>IF(N350="sníž. přenesená",J350,0)</f>
        <v>0</v>
      </c>
      <c r="BI350" s="223">
        <f>IF(N350="nulová",J350,0)</f>
        <v>0</v>
      </c>
      <c r="BJ350" s="16" t="s">
        <v>84</v>
      </c>
      <c r="BK350" s="223">
        <f>ROUND(I350*H350,2)</f>
        <v>0</v>
      </c>
      <c r="BL350" s="16" t="s">
        <v>183</v>
      </c>
      <c r="BM350" s="222" t="s">
        <v>477</v>
      </c>
    </row>
    <row r="351" s="14" customFormat="1">
      <c r="A351" s="14"/>
      <c r="B351" s="258"/>
      <c r="C351" s="259"/>
      <c r="D351" s="226" t="s">
        <v>154</v>
      </c>
      <c r="E351" s="260" t="s">
        <v>1</v>
      </c>
      <c r="F351" s="261" t="s">
        <v>1125</v>
      </c>
      <c r="G351" s="259"/>
      <c r="H351" s="260" t="s">
        <v>1</v>
      </c>
      <c r="I351" s="262"/>
      <c r="J351" s="259"/>
      <c r="K351" s="259"/>
      <c r="L351" s="263"/>
      <c r="M351" s="264"/>
      <c r="N351" s="265"/>
      <c r="O351" s="265"/>
      <c r="P351" s="265"/>
      <c r="Q351" s="265"/>
      <c r="R351" s="265"/>
      <c r="S351" s="265"/>
      <c r="T351" s="26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7" t="s">
        <v>154</v>
      </c>
      <c r="AU351" s="267" t="s">
        <v>84</v>
      </c>
      <c r="AV351" s="14" t="s">
        <v>84</v>
      </c>
      <c r="AW351" s="14" t="s">
        <v>33</v>
      </c>
      <c r="AX351" s="14" t="s">
        <v>76</v>
      </c>
      <c r="AY351" s="267" t="s">
        <v>145</v>
      </c>
    </row>
    <row r="352" s="12" customFormat="1">
      <c r="A352" s="12"/>
      <c r="B352" s="224"/>
      <c r="C352" s="225"/>
      <c r="D352" s="226" t="s">
        <v>154</v>
      </c>
      <c r="E352" s="227" t="s">
        <v>1</v>
      </c>
      <c r="F352" s="228" t="s">
        <v>1252</v>
      </c>
      <c r="G352" s="225"/>
      <c r="H352" s="229">
        <v>10.4</v>
      </c>
      <c r="I352" s="230"/>
      <c r="J352" s="225"/>
      <c r="K352" s="225"/>
      <c r="L352" s="231"/>
      <c r="M352" s="232"/>
      <c r="N352" s="233"/>
      <c r="O352" s="233"/>
      <c r="P352" s="233"/>
      <c r="Q352" s="233"/>
      <c r="R352" s="233"/>
      <c r="S352" s="233"/>
      <c r="T352" s="234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T352" s="235" t="s">
        <v>154</v>
      </c>
      <c r="AU352" s="235" t="s">
        <v>84</v>
      </c>
      <c r="AV352" s="12" t="s">
        <v>86</v>
      </c>
      <c r="AW352" s="12" t="s">
        <v>33</v>
      </c>
      <c r="AX352" s="12" t="s">
        <v>76</v>
      </c>
      <c r="AY352" s="235" t="s">
        <v>145</v>
      </c>
    </row>
    <row r="353" s="13" customFormat="1">
      <c r="A353" s="13"/>
      <c r="B353" s="236"/>
      <c r="C353" s="237"/>
      <c r="D353" s="226" t="s">
        <v>154</v>
      </c>
      <c r="E353" s="238" t="s">
        <v>1</v>
      </c>
      <c r="F353" s="239" t="s">
        <v>156</v>
      </c>
      <c r="G353" s="237"/>
      <c r="H353" s="240">
        <v>10.4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6" t="s">
        <v>154</v>
      </c>
      <c r="AU353" s="246" t="s">
        <v>84</v>
      </c>
      <c r="AV353" s="13" t="s">
        <v>150</v>
      </c>
      <c r="AW353" s="13" t="s">
        <v>33</v>
      </c>
      <c r="AX353" s="13" t="s">
        <v>84</v>
      </c>
      <c r="AY353" s="246" t="s">
        <v>145</v>
      </c>
    </row>
    <row r="354" s="2" customFormat="1" ht="24.15" customHeight="1">
      <c r="A354" s="37"/>
      <c r="B354" s="38"/>
      <c r="C354" s="210" t="s">
        <v>506</v>
      </c>
      <c r="D354" s="210" t="s">
        <v>146</v>
      </c>
      <c r="E354" s="211" t="s">
        <v>1127</v>
      </c>
      <c r="F354" s="212" t="s">
        <v>1128</v>
      </c>
      <c r="G354" s="213" t="s">
        <v>167</v>
      </c>
      <c r="H354" s="214">
        <v>20.800000000000001</v>
      </c>
      <c r="I354" s="215"/>
      <c r="J354" s="216">
        <f>ROUND(I354*H354,2)</f>
        <v>0</v>
      </c>
      <c r="K354" s="217"/>
      <c r="L354" s="43"/>
      <c r="M354" s="218" t="s">
        <v>1</v>
      </c>
      <c r="N354" s="219" t="s">
        <v>41</v>
      </c>
      <c r="O354" s="90"/>
      <c r="P354" s="220">
        <f>O354*H354</f>
        <v>0</v>
      </c>
      <c r="Q354" s="220">
        <v>0.00012305000000000001</v>
      </c>
      <c r="R354" s="220">
        <f>Q354*H354</f>
        <v>0.0025594400000000005</v>
      </c>
      <c r="S354" s="220">
        <v>0</v>
      </c>
      <c r="T354" s="221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22" t="s">
        <v>183</v>
      </c>
      <c r="AT354" s="222" t="s">
        <v>146</v>
      </c>
      <c r="AU354" s="222" t="s">
        <v>84</v>
      </c>
      <c r="AY354" s="16" t="s">
        <v>145</v>
      </c>
      <c r="BE354" s="223">
        <f>IF(N354="základní",J354,0)</f>
        <v>0</v>
      </c>
      <c r="BF354" s="223">
        <f>IF(N354="snížená",J354,0)</f>
        <v>0</v>
      </c>
      <c r="BG354" s="223">
        <f>IF(N354="zákl. přenesená",J354,0)</f>
        <v>0</v>
      </c>
      <c r="BH354" s="223">
        <f>IF(N354="sníž. přenesená",J354,0)</f>
        <v>0</v>
      </c>
      <c r="BI354" s="223">
        <f>IF(N354="nulová",J354,0)</f>
        <v>0</v>
      </c>
      <c r="BJ354" s="16" t="s">
        <v>84</v>
      </c>
      <c r="BK354" s="223">
        <f>ROUND(I354*H354,2)</f>
        <v>0</v>
      </c>
      <c r="BL354" s="16" t="s">
        <v>183</v>
      </c>
      <c r="BM354" s="222" t="s">
        <v>481</v>
      </c>
    </row>
    <row r="355" s="14" customFormat="1">
      <c r="A355" s="14"/>
      <c r="B355" s="258"/>
      <c r="C355" s="259"/>
      <c r="D355" s="226" t="s">
        <v>154</v>
      </c>
      <c r="E355" s="260" t="s">
        <v>1</v>
      </c>
      <c r="F355" s="261" t="s">
        <v>1253</v>
      </c>
      <c r="G355" s="259"/>
      <c r="H355" s="260" t="s">
        <v>1</v>
      </c>
      <c r="I355" s="262"/>
      <c r="J355" s="259"/>
      <c r="K355" s="259"/>
      <c r="L355" s="263"/>
      <c r="M355" s="264"/>
      <c r="N355" s="265"/>
      <c r="O355" s="265"/>
      <c r="P355" s="265"/>
      <c r="Q355" s="265"/>
      <c r="R355" s="265"/>
      <c r="S355" s="265"/>
      <c r="T355" s="26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7" t="s">
        <v>154</v>
      </c>
      <c r="AU355" s="267" t="s">
        <v>84</v>
      </c>
      <c r="AV355" s="14" t="s">
        <v>84</v>
      </c>
      <c r="AW355" s="14" t="s">
        <v>33</v>
      </c>
      <c r="AX355" s="14" t="s">
        <v>76</v>
      </c>
      <c r="AY355" s="267" t="s">
        <v>145</v>
      </c>
    </row>
    <row r="356" s="12" customFormat="1">
      <c r="A356" s="12"/>
      <c r="B356" s="224"/>
      <c r="C356" s="225"/>
      <c r="D356" s="226" t="s">
        <v>154</v>
      </c>
      <c r="E356" s="227" t="s">
        <v>1</v>
      </c>
      <c r="F356" s="228" t="s">
        <v>1254</v>
      </c>
      <c r="G356" s="225"/>
      <c r="H356" s="229">
        <v>20.800000000000001</v>
      </c>
      <c r="I356" s="230"/>
      <c r="J356" s="225"/>
      <c r="K356" s="225"/>
      <c r="L356" s="231"/>
      <c r="M356" s="232"/>
      <c r="N356" s="233"/>
      <c r="O356" s="233"/>
      <c r="P356" s="233"/>
      <c r="Q356" s="233"/>
      <c r="R356" s="233"/>
      <c r="S356" s="233"/>
      <c r="T356" s="234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T356" s="235" t="s">
        <v>154</v>
      </c>
      <c r="AU356" s="235" t="s">
        <v>84</v>
      </c>
      <c r="AV356" s="12" t="s">
        <v>86</v>
      </c>
      <c r="AW356" s="12" t="s">
        <v>33</v>
      </c>
      <c r="AX356" s="12" t="s">
        <v>76</v>
      </c>
      <c r="AY356" s="235" t="s">
        <v>145</v>
      </c>
    </row>
    <row r="357" s="13" customFormat="1">
      <c r="A357" s="13"/>
      <c r="B357" s="236"/>
      <c r="C357" s="237"/>
      <c r="D357" s="226" t="s">
        <v>154</v>
      </c>
      <c r="E357" s="238" t="s">
        <v>1</v>
      </c>
      <c r="F357" s="239" t="s">
        <v>156</v>
      </c>
      <c r="G357" s="237"/>
      <c r="H357" s="240">
        <v>20.800000000000001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6" t="s">
        <v>154</v>
      </c>
      <c r="AU357" s="246" t="s">
        <v>84</v>
      </c>
      <c r="AV357" s="13" t="s">
        <v>150</v>
      </c>
      <c r="AW357" s="13" t="s">
        <v>33</v>
      </c>
      <c r="AX357" s="13" t="s">
        <v>84</v>
      </c>
      <c r="AY357" s="246" t="s">
        <v>145</v>
      </c>
    </row>
    <row r="358" s="2" customFormat="1" ht="24.15" customHeight="1">
      <c r="A358" s="37"/>
      <c r="B358" s="38"/>
      <c r="C358" s="210" t="s">
        <v>355</v>
      </c>
      <c r="D358" s="210" t="s">
        <v>146</v>
      </c>
      <c r="E358" s="211" t="s">
        <v>985</v>
      </c>
      <c r="F358" s="212" t="s">
        <v>986</v>
      </c>
      <c r="G358" s="213" t="s">
        <v>182</v>
      </c>
      <c r="H358" s="214">
        <v>60</v>
      </c>
      <c r="I358" s="215"/>
      <c r="J358" s="216">
        <f>ROUND(I358*H358,2)</f>
        <v>0</v>
      </c>
      <c r="K358" s="217"/>
      <c r="L358" s="43"/>
      <c r="M358" s="218" t="s">
        <v>1</v>
      </c>
      <c r="N358" s="219" t="s">
        <v>41</v>
      </c>
      <c r="O358" s="90"/>
      <c r="P358" s="220">
        <f>O358*H358</f>
        <v>0</v>
      </c>
      <c r="Q358" s="220">
        <v>0</v>
      </c>
      <c r="R358" s="220">
        <f>Q358*H358</f>
        <v>0</v>
      </c>
      <c r="S358" s="220">
        <v>0</v>
      </c>
      <c r="T358" s="221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22" t="s">
        <v>183</v>
      </c>
      <c r="AT358" s="222" t="s">
        <v>146</v>
      </c>
      <c r="AU358" s="222" t="s">
        <v>84</v>
      </c>
      <c r="AY358" s="16" t="s">
        <v>145</v>
      </c>
      <c r="BE358" s="223">
        <f>IF(N358="základní",J358,0)</f>
        <v>0</v>
      </c>
      <c r="BF358" s="223">
        <f>IF(N358="snížená",J358,0)</f>
        <v>0</v>
      </c>
      <c r="BG358" s="223">
        <f>IF(N358="zákl. přenesená",J358,0)</f>
        <v>0</v>
      </c>
      <c r="BH358" s="223">
        <f>IF(N358="sníž. přenesená",J358,0)</f>
        <v>0</v>
      </c>
      <c r="BI358" s="223">
        <f>IF(N358="nulová",J358,0)</f>
        <v>0</v>
      </c>
      <c r="BJ358" s="16" t="s">
        <v>84</v>
      </c>
      <c r="BK358" s="223">
        <f>ROUND(I358*H358,2)</f>
        <v>0</v>
      </c>
      <c r="BL358" s="16" t="s">
        <v>183</v>
      </c>
      <c r="BM358" s="222" t="s">
        <v>484</v>
      </c>
    </row>
    <row r="359" s="12" customFormat="1">
      <c r="A359" s="12"/>
      <c r="B359" s="224"/>
      <c r="C359" s="225"/>
      <c r="D359" s="226" t="s">
        <v>154</v>
      </c>
      <c r="E359" s="227" t="s">
        <v>1</v>
      </c>
      <c r="F359" s="228" t="s">
        <v>291</v>
      </c>
      <c r="G359" s="225"/>
      <c r="H359" s="229">
        <v>60</v>
      </c>
      <c r="I359" s="230"/>
      <c r="J359" s="225"/>
      <c r="K359" s="225"/>
      <c r="L359" s="231"/>
      <c r="M359" s="232"/>
      <c r="N359" s="233"/>
      <c r="O359" s="233"/>
      <c r="P359" s="233"/>
      <c r="Q359" s="233"/>
      <c r="R359" s="233"/>
      <c r="S359" s="233"/>
      <c r="T359" s="234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T359" s="235" t="s">
        <v>154</v>
      </c>
      <c r="AU359" s="235" t="s">
        <v>84</v>
      </c>
      <c r="AV359" s="12" t="s">
        <v>86</v>
      </c>
      <c r="AW359" s="12" t="s">
        <v>33</v>
      </c>
      <c r="AX359" s="12" t="s">
        <v>76</v>
      </c>
      <c r="AY359" s="235" t="s">
        <v>145</v>
      </c>
    </row>
    <row r="360" s="13" customFormat="1">
      <c r="A360" s="13"/>
      <c r="B360" s="236"/>
      <c r="C360" s="237"/>
      <c r="D360" s="226" t="s">
        <v>154</v>
      </c>
      <c r="E360" s="238" t="s">
        <v>1</v>
      </c>
      <c r="F360" s="239" t="s">
        <v>156</v>
      </c>
      <c r="G360" s="237"/>
      <c r="H360" s="240">
        <v>60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6" t="s">
        <v>154</v>
      </c>
      <c r="AU360" s="246" t="s">
        <v>84</v>
      </c>
      <c r="AV360" s="13" t="s">
        <v>150</v>
      </c>
      <c r="AW360" s="13" t="s">
        <v>33</v>
      </c>
      <c r="AX360" s="13" t="s">
        <v>84</v>
      </c>
      <c r="AY360" s="246" t="s">
        <v>145</v>
      </c>
    </row>
    <row r="361" s="2" customFormat="1" ht="24.15" customHeight="1">
      <c r="A361" s="37"/>
      <c r="B361" s="38"/>
      <c r="C361" s="210" t="s">
        <v>513</v>
      </c>
      <c r="D361" s="210" t="s">
        <v>146</v>
      </c>
      <c r="E361" s="211" t="s">
        <v>988</v>
      </c>
      <c r="F361" s="212" t="s">
        <v>989</v>
      </c>
      <c r="G361" s="213" t="s">
        <v>182</v>
      </c>
      <c r="H361" s="214">
        <v>60</v>
      </c>
      <c r="I361" s="215"/>
      <c r="J361" s="216">
        <f>ROUND(I361*H361,2)</f>
        <v>0</v>
      </c>
      <c r="K361" s="217"/>
      <c r="L361" s="43"/>
      <c r="M361" s="218" t="s">
        <v>1</v>
      </c>
      <c r="N361" s="219" t="s">
        <v>41</v>
      </c>
      <c r="O361" s="90"/>
      <c r="P361" s="220">
        <f>O361*H361</f>
        <v>0</v>
      </c>
      <c r="Q361" s="220">
        <v>2.0910000000000001E-05</v>
      </c>
      <c r="R361" s="220">
        <f>Q361*H361</f>
        <v>0.0012546</v>
      </c>
      <c r="S361" s="220">
        <v>0</v>
      </c>
      <c r="T361" s="221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22" t="s">
        <v>183</v>
      </c>
      <c r="AT361" s="222" t="s">
        <v>146</v>
      </c>
      <c r="AU361" s="222" t="s">
        <v>84</v>
      </c>
      <c r="AY361" s="16" t="s">
        <v>145</v>
      </c>
      <c r="BE361" s="223">
        <f>IF(N361="základní",J361,0)</f>
        <v>0</v>
      </c>
      <c r="BF361" s="223">
        <f>IF(N361="snížená",J361,0)</f>
        <v>0</v>
      </c>
      <c r="BG361" s="223">
        <f>IF(N361="zákl. přenesená",J361,0)</f>
        <v>0</v>
      </c>
      <c r="BH361" s="223">
        <f>IF(N361="sníž. přenesená",J361,0)</f>
        <v>0</v>
      </c>
      <c r="BI361" s="223">
        <f>IF(N361="nulová",J361,0)</f>
        <v>0</v>
      </c>
      <c r="BJ361" s="16" t="s">
        <v>84</v>
      </c>
      <c r="BK361" s="223">
        <f>ROUND(I361*H361,2)</f>
        <v>0</v>
      </c>
      <c r="BL361" s="16" t="s">
        <v>183</v>
      </c>
      <c r="BM361" s="222" t="s">
        <v>488</v>
      </c>
    </row>
    <row r="362" s="12" customFormat="1">
      <c r="A362" s="12"/>
      <c r="B362" s="224"/>
      <c r="C362" s="225"/>
      <c r="D362" s="226" t="s">
        <v>154</v>
      </c>
      <c r="E362" s="227" t="s">
        <v>1</v>
      </c>
      <c r="F362" s="228" t="s">
        <v>291</v>
      </c>
      <c r="G362" s="225"/>
      <c r="H362" s="229">
        <v>60</v>
      </c>
      <c r="I362" s="230"/>
      <c r="J362" s="225"/>
      <c r="K362" s="225"/>
      <c r="L362" s="231"/>
      <c r="M362" s="232"/>
      <c r="N362" s="233"/>
      <c r="O362" s="233"/>
      <c r="P362" s="233"/>
      <c r="Q362" s="233"/>
      <c r="R362" s="233"/>
      <c r="S362" s="233"/>
      <c r="T362" s="234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T362" s="235" t="s">
        <v>154</v>
      </c>
      <c r="AU362" s="235" t="s">
        <v>84</v>
      </c>
      <c r="AV362" s="12" t="s">
        <v>86</v>
      </c>
      <c r="AW362" s="12" t="s">
        <v>33</v>
      </c>
      <c r="AX362" s="12" t="s">
        <v>76</v>
      </c>
      <c r="AY362" s="235" t="s">
        <v>145</v>
      </c>
    </row>
    <row r="363" s="13" customFormat="1">
      <c r="A363" s="13"/>
      <c r="B363" s="236"/>
      <c r="C363" s="237"/>
      <c r="D363" s="226" t="s">
        <v>154</v>
      </c>
      <c r="E363" s="238" t="s">
        <v>1</v>
      </c>
      <c r="F363" s="239" t="s">
        <v>156</v>
      </c>
      <c r="G363" s="237"/>
      <c r="H363" s="240">
        <v>60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6" t="s">
        <v>154</v>
      </c>
      <c r="AU363" s="246" t="s">
        <v>84</v>
      </c>
      <c r="AV363" s="13" t="s">
        <v>150</v>
      </c>
      <c r="AW363" s="13" t="s">
        <v>33</v>
      </c>
      <c r="AX363" s="13" t="s">
        <v>84</v>
      </c>
      <c r="AY363" s="246" t="s">
        <v>145</v>
      </c>
    </row>
    <row r="364" s="2" customFormat="1" ht="24.15" customHeight="1">
      <c r="A364" s="37"/>
      <c r="B364" s="38"/>
      <c r="C364" s="210" t="s">
        <v>362</v>
      </c>
      <c r="D364" s="210" t="s">
        <v>146</v>
      </c>
      <c r="E364" s="211" t="s">
        <v>992</v>
      </c>
      <c r="F364" s="212" t="s">
        <v>993</v>
      </c>
      <c r="G364" s="213" t="s">
        <v>182</v>
      </c>
      <c r="H364" s="214">
        <v>120</v>
      </c>
      <c r="I364" s="215"/>
      <c r="J364" s="216">
        <f>ROUND(I364*H364,2)</f>
        <v>0</v>
      </c>
      <c r="K364" s="217"/>
      <c r="L364" s="43"/>
      <c r="M364" s="218" t="s">
        <v>1</v>
      </c>
      <c r="N364" s="219" t="s">
        <v>41</v>
      </c>
      <c r="O364" s="90"/>
      <c r="P364" s="220">
        <f>O364*H364</f>
        <v>0</v>
      </c>
      <c r="Q364" s="220">
        <v>2.2120000000000002E-05</v>
      </c>
      <c r="R364" s="220">
        <f>Q364*H364</f>
        <v>0.0026544000000000003</v>
      </c>
      <c r="S364" s="220">
        <v>0</v>
      </c>
      <c r="T364" s="221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222" t="s">
        <v>183</v>
      </c>
      <c r="AT364" s="222" t="s">
        <v>146</v>
      </c>
      <c r="AU364" s="222" t="s">
        <v>84</v>
      </c>
      <c r="AY364" s="16" t="s">
        <v>145</v>
      </c>
      <c r="BE364" s="223">
        <f>IF(N364="základní",J364,0)</f>
        <v>0</v>
      </c>
      <c r="BF364" s="223">
        <f>IF(N364="snížená",J364,0)</f>
        <v>0</v>
      </c>
      <c r="BG364" s="223">
        <f>IF(N364="zákl. přenesená",J364,0)</f>
        <v>0</v>
      </c>
      <c r="BH364" s="223">
        <f>IF(N364="sníž. přenesená",J364,0)</f>
        <v>0</v>
      </c>
      <c r="BI364" s="223">
        <f>IF(N364="nulová",J364,0)</f>
        <v>0</v>
      </c>
      <c r="BJ364" s="16" t="s">
        <v>84</v>
      </c>
      <c r="BK364" s="223">
        <f>ROUND(I364*H364,2)</f>
        <v>0</v>
      </c>
      <c r="BL364" s="16" t="s">
        <v>183</v>
      </c>
      <c r="BM364" s="222" t="s">
        <v>491</v>
      </c>
    </row>
    <row r="365" s="14" customFormat="1">
      <c r="A365" s="14"/>
      <c r="B365" s="258"/>
      <c r="C365" s="259"/>
      <c r="D365" s="226" t="s">
        <v>154</v>
      </c>
      <c r="E365" s="260" t="s">
        <v>1</v>
      </c>
      <c r="F365" s="261" t="s">
        <v>1255</v>
      </c>
      <c r="G365" s="259"/>
      <c r="H365" s="260" t="s">
        <v>1</v>
      </c>
      <c r="I365" s="262"/>
      <c r="J365" s="259"/>
      <c r="K365" s="259"/>
      <c r="L365" s="263"/>
      <c r="M365" s="264"/>
      <c r="N365" s="265"/>
      <c r="O365" s="265"/>
      <c r="P365" s="265"/>
      <c r="Q365" s="265"/>
      <c r="R365" s="265"/>
      <c r="S365" s="265"/>
      <c r="T365" s="26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7" t="s">
        <v>154</v>
      </c>
      <c r="AU365" s="267" t="s">
        <v>84</v>
      </c>
      <c r="AV365" s="14" t="s">
        <v>84</v>
      </c>
      <c r="AW365" s="14" t="s">
        <v>33</v>
      </c>
      <c r="AX365" s="14" t="s">
        <v>76</v>
      </c>
      <c r="AY365" s="267" t="s">
        <v>145</v>
      </c>
    </row>
    <row r="366" s="12" customFormat="1">
      <c r="A366" s="12"/>
      <c r="B366" s="224"/>
      <c r="C366" s="225"/>
      <c r="D366" s="226" t="s">
        <v>154</v>
      </c>
      <c r="E366" s="227" t="s">
        <v>1</v>
      </c>
      <c r="F366" s="228" t="s">
        <v>1256</v>
      </c>
      <c r="G366" s="225"/>
      <c r="H366" s="229">
        <v>120</v>
      </c>
      <c r="I366" s="230"/>
      <c r="J366" s="225"/>
      <c r="K366" s="225"/>
      <c r="L366" s="231"/>
      <c r="M366" s="232"/>
      <c r="N366" s="233"/>
      <c r="O366" s="233"/>
      <c r="P366" s="233"/>
      <c r="Q366" s="233"/>
      <c r="R366" s="233"/>
      <c r="S366" s="233"/>
      <c r="T366" s="234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T366" s="235" t="s">
        <v>154</v>
      </c>
      <c r="AU366" s="235" t="s">
        <v>84</v>
      </c>
      <c r="AV366" s="12" t="s">
        <v>86</v>
      </c>
      <c r="AW366" s="12" t="s">
        <v>33</v>
      </c>
      <c r="AX366" s="12" t="s">
        <v>76</v>
      </c>
      <c r="AY366" s="235" t="s">
        <v>145</v>
      </c>
    </row>
    <row r="367" s="13" customFormat="1">
      <c r="A367" s="13"/>
      <c r="B367" s="236"/>
      <c r="C367" s="237"/>
      <c r="D367" s="226" t="s">
        <v>154</v>
      </c>
      <c r="E367" s="238" t="s">
        <v>1</v>
      </c>
      <c r="F367" s="239" t="s">
        <v>156</v>
      </c>
      <c r="G367" s="237"/>
      <c r="H367" s="240">
        <v>120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6" t="s">
        <v>154</v>
      </c>
      <c r="AU367" s="246" t="s">
        <v>84</v>
      </c>
      <c r="AV367" s="13" t="s">
        <v>150</v>
      </c>
      <c r="AW367" s="13" t="s">
        <v>33</v>
      </c>
      <c r="AX367" s="13" t="s">
        <v>84</v>
      </c>
      <c r="AY367" s="246" t="s">
        <v>145</v>
      </c>
    </row>
    <row r="368" s="11" customFormat="1" ht="25.92" customHeight="1">
      <c r="A368" s="11"/>
      <c r="B368" s="196"/>
      <c r="C368" s="197"/>
      <c r="D368" s="198" t="s">
        <v>75</v>
      </c>
      <c r="E368" s="199" t="s">
        <v>1007</v>
      </c>
      <c r="F368" s="199" t="s">
        <v>1008</v>
      </c>
      <c r="G368" s="197"/>
      <c r="H368" s="197"/>
      <c r="I368" s="200"/>
      <c r="J368" s="201">
        <f>BK368</f>
        <v>0</v>
      </c>
      <c r="K368" s="197"/>
      <c r="L368" s="202"/>
      <c r="M368" s="203"/>
      <c r="N368" s="204"/>
      <c r="O368" s="204"/>
      <c r="P368" s="205">
        <f>SUM(P369:P400)</f>
        <v>0</v>
      </c>
      <c r="Q368" s="204"/>
      <c r="R368" s="205">
        <f>SUM(R369:R400)</f>
        <v>0.3731025</v>
      </c>
      <c r="S368" s="204"/>
      <c r="T368" s="206">
        <f>SUM(T369:T400)</f>
        <v>0.077107850000000006</v>
      </c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R368" s="207" t="s">
        <v>86</v>
      </c>
      <c r="AT368" s="208" t="s">
        <v>75</v>
      </c>
      <c r="AU368" s="208" t="s">
        <v>76</v>
      </c>
      <c r="AY368" s="207" t="s">
        <v>145</v>
      </c>
      <c r="BK368" s="209">
        <f>SUM(BK369:BK400)</f>
        <v>0</v>
      </c>
    </row>
    <row r="369" s="2" customFormat="1" ht="16.5" customHeight="1">
      <c r="A369" s="37"/>
      <c r="B369" s="38"/>
      <c r="C369" s="210" t="s">
        <v>520</v>
      </c>
      <c r="D369" s="210" t="s">
        <v>146</v>
      </c>
      <c r="E369" s="211" t="s">
        <v>1009</v>
      </c>
      <c r="F369" s="212" t="s">
        <v>1010</v>
      </c>
      <c r="G369" s="213" t="s">
        <v>167</v>
      </c>
      <c r="H369" s="214">
        <v>248.73500000000001</v>
      </c>
      <c r="I369" s="215"/>
      <c r="J369" s="216">
        <f>ROUND(I369*H369,2)</f>
        <v>0</v>
      </c>
      <c r="K369" s="217"/>
      <c r="L369" s="43"/>
      <c r="M369" s="218" t="s">
        <v>1</v>
      </c>
      <c r="N369" s="219" t="s">
        <v>41</v>
      </c>
      <c r="O369" s="90"/>
      <c r="P369" s="220">
        <f>O369*H369</f>
        <v>0</v>
      </c>
      <c r="Q369" s="220">
        <v>0.001</v>
      </c>
      <c r="R369" s="220">
        <f>Q369*H369</f>
        <v>0.24873500000000001</v>
      </c>
      <c r="S369" s="220">
        <v>0.00031</v>
      </c>
      <c r="T369" s="221">
        <f>S369*H369</f>
        <v>0.077107850000000006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22" t="s">
        <v>183</v>
      </c>
      <c r="AT369" s="222" t="s">
        <v>146</v>
      </c>
      <c r="AU369" s="222" t="s">
        <v>84</v>
      </c>
      <c r="AY369" s="16" t="s">
        <v>145</v>
      </c>
      <c r="BE369" s="223">
        <f>IF(N369="základní",J369,0)</f>
        <v>0</v>
      </c>
      <c r="BF369" s="223">
        <f>IF(N369="snížená",J369,0)</f>
        <v>0</v>
      </c>
      <c r="BG369" s="223">
        <f>IF(N369="zákl. přenesená",J369,0)</f>
        <v>0</v>
      </c>
      <c r="BH369" s="223">
        <f>IF(N369="sníž. přenesená",J369,0)</f>
        <v>0</v>
      </c>
      <c r="BI369" s="223">
        <f>IF(N369="nulová",J369,0)</f>
        <v>0</v>
      </c>
      <c r="BJ369" s="16" t="s">
        <v>84</v>
      </c>
      <c r="BK369" s="223">
        <f>ROUND(I369*H369,2)</f>
        <v>0</v>
      </c>
      <c r="BL369" s="16" t="s">
        <v>183</v>
      </c>
      <c r="BM369" s="222" t="s">
        <v>495</v>
      </c>
    </row>
    <row r="370" s="12" customFormat="1">
      <c r="A370" s="12"/>
      <c r="B370" s="224"/>
      <c r="C370" s="225"/>
      <c r="D370" s="226" t="s">
        <v>154</v>
      </c>
      <c r="E370" s="227" t="s">
        <v>1</v>
      </c>
      <c r="F370" s="228" t="s">
        <v>1140</v>
      </c>
      <c r="G370" s="225"/>
      <c r="H370" s="229">
        <v>210.345</v>
      </c>
      <c r="I370" s="230"/>
      <c r="J370" s="225"/>
      <c r="K370" s="225"/>
      <c r="L370" s="231"/>
      <c r="M370" s="232"/>
      <c r="N370" s="233"/>
      <c r="O370" s="233"/>
      <c r="P370" s="233"/>
      <c r="Q370" s="233"/>
      <c r="R370" s="233"/>
      <c r="S370" s="233"/>
      <c r="T370" s="234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T370" s="235" t="s">
        <v>154</v>
      </c>
      <c r="AU370" s="235" t="s">
        <v>84</v>
      </c>
      <c r="AV370" s="12" t="s">
        <v>86</v>
      </c>
      <c r="AW370" s="12" t="s">
        <v>33</v>
      </c>
      <c r="AX370" s="12" t="s">
        <v>76</v>
      </c>
      <c r="AY370" s="235" t="s">
        <v>145</v>
      </c>
    </row>
    <row r="371" s="14" customFormat="1">
      <c r="A371" s="14"/>
      <c r="B371" s="258"/>
      <c r="C371" s="259"/>
      <c r="D371" s="226" t="s">
        <v>154</v>
      </c>
      <c r="E371" s="260" t="s">
        <v>1</v>
      </c>
      <c r="F371" s="261" t="s">
        <v>1034</v>
      </c>
      <c r="G371" s="259"/>
      <c r="H371" s="260" t="s">
        <v>1</v>
      </c>
      <c r="I371" s="262"/>
      <c r="J371" s="259"/>
      <c r="K371" s="259"/>
      <c r="L371" s="263"/>
      <c r="M371" s="264"/>
      <c r="N371" s="265"/>
      <c r="O371" s="265"/>
      <c r="P371" s="265"/>
      <c r="Q371" s="265"/>
      <c r="R371" s="265"/>
      <c r="S371" s="265"/>
      <c r="T371" s="26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7" t="s">
        <v>154</v>
      </c>
      <c r="AU371" s="267" t="s">
        <v>84</v>
      </c>
      <c r="AV371" s="14" t="s">
        <v>84</v>
      </c>
      <c r="AW371" s="14" t="s">
        <v>33</v>
      </c>
      <c r="AX371" s="14" t="s">
        <v>76</v>
      </c>
      <c r="AY371" s="267" t="s">
        <v>145</v>
      </c>
    </row>
    <row r="372" s="12" customFormat="1">
      <c r="A372" s="12"/>
      <c r="B372" s="224"/>
      <c r="C372" s="225"/>
      <c r="D372" s="226" t="s">
        <v>154</v>
      </c>
      <c r="E372" s="227" t="s">
        <v>1</v>
      </c>
      <c r="F372" s="228" t="s">
        <v>1141</v>
      </c>
      <c r="G372" s="225"/>
      <c r="H372" s="229">
        <v>-32.420000000000002</v>
      </c>
      <c r="I372" s="230"/>
      <c r="J372" s="225"/>
      <c r="K372" s="225"/>
      <c r="L372" s="231"/>
      <c r="M372" s="232"/>
      <c r="N372" s="233"/>
      <c r="O372" s="233"/>
      <c r="P372" s="233"/>
      <c r="Q372" s="233"/>
      <c r="R372" s="233"/>
      <c r="S372" s="233"/>
      <c r="T372" s="234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T372" s="235" t="s">
        <v>154</v>
      </c>
      <c r="AU372" s="235" t="s">
        <v>84</v>
      </c>
      <c r="AV372" s="12" t="s">
        <v>86</v>
      </c>
      <c r="AW372" s="12" t="s">
        <v>33</v>
      </c>
      <c r="AX372" s="12" t="s">
        <v>76</v>
      </c>
      <c r="AY372" s="235" t="s">
        <v>145</v>
      </c>
    </row>
    <row r="373" s="14" customFormat="1">
      <c r="A373" s="14"/>
      <c r="B373" s="258"/>
      <c r="C373" s="259"/>
      <c r="D373" s="226" t="s">
        <v>154</v>
      </c>
      <c r="E373" s="260" t="s">
        <v>1</v>
      </c>
      <c r="F373" s="261" t="s">
        <v>1142</v>
      </c>
      <c r="G373" s="259"/>
      <c r="H373" s="260" t="s">
        <v>1</v>
      </c>
      <c r="I373" s="262"/>
      <c r="J373" s="259"/>
      <c r="K373" s="259"/>
      <c r="L373" s="263"/>
      <c r="M373" s="264"/>
      <c r="N373" s="265"/>
      <c r="O373" s="265"/>
      <c r="P373" s="265"/>
      <c r="Q373" s="265"/>
      <c r="R373" s="265"/>
      <c r="S373" s="265"/>
      <c r="T373" s="26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7" t="s">
        <v>154</v>
      </c>
      <c r="AU373" s="267" t="s">
        <v>84</v>
      </c>
      <c r="AV373" s="14" t="s">
        <v>84</v>
      </c>
      <c r="AW373" s="14" t="s">
        <v>33</v>
      </c>
      <c r="AX373" s="14" t="s">
        <v>76</v>
      </c>
      <c r="AY373" s="267" t="s">
        <v>145</v>
      </c>
    </row>
    <row r="374" s="12" customFormat="1">
      <c r="A374" s="12"/>
      <c r="B374" s="224"/>
      <c r="C374" s="225"/>
      <c r="D374" s="226" t="s">
        <v>154</v>
      </c>
      <c r="E374" s="227" t="s">
        <v>1</v>
      </c>
      <c r="F374" s="228" t="s">
        <v>1143</v>
      </c>
      <c r="G374" s="225"/>
      <c r="H374" s="229">
        <v>11.6</v>
      </c>
      <c r="I374" s="230"/>
      <c r="J374" s="225"/>
      <c r="K374" s="225"/>
      <c r="L374" s="231"/>
      <c r="M374" s="232"/>
      <c r="N374" s="233"/>
      <c r="O374" s="233"/>
      <c r="P374" s="233"/>
      <c r="Q374" s="233"/>
      <c r="R374" s="233"/>
      <c r="S374" s="233"/>
      <c r="T374" s="234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T374" s="235" t="s">
        <v>154</v>
      </c>
      <c r="AU374" s="235" t="s">
        <v>84</v>
      </c>
      <c r="AV374" s="12" t="s">
        <v>86</v>
      </c>
      <c r="AW374" s="12" t="s">
        <v>33</v>
      </c>
      <c r="AX374" s="12" t="s">
        <v>76</v>
      </c>
      <c r="AY374" s="235" t="s">
        <v>145</v>
      </c>
    </row>
    <row r="375" s="12" customFormat="1">
      <c r="A375" s="12"/>
      <c r="B375" s="224"/>
      <c r="C375" s="225"/>
      <c r="D375" s="226" t="s">
        <v>154</v>
      </c>
      <c r="E375" s="227" t="s">
        <v>1</v>
      </c>
      <c r="F375" s="228" t="s">
        <v>1144</v>
      </c>
      <c r="G375" s="225"/>
      <c r="H375" s="229">
        <v>59.210000000000001</v>
      </c>
      <c r="I375" s="230"/>
      <c r="J375" s="225"/>
      <c r="K375" s="225"/>
      <c r="L375" s="231"/>
      <c r="M375" s="232"/>
      <c r="N375" s="233"/>
      <c r="O375" s="233"/>
      <c r="P375" s="233"/>
      <c r="Q375" s="233"/>
      <c r="R375" s="233"/>
      <c r="S375" s="233"/>
      <c r="T375" s="234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T375" s="235" t="s">
        <v>154</v>
      </c>
      <c r="AU375" s="235" t="s">
        <v>84</v>
      </c>
      <c r="AV375" s="12" t="s">
        <v>86</v>
      </c>
      <c r="AW375" s="12" t="s">
        <v>33</v>
      </c>
      <c r="AX375" s="12" t="s">
        <v>76</v>
      </c>
      <c r="AY375" s="235" t="s">
        <v>145</v>
      </c>
    </row>
    <row r="376" s="13" customFormat="1">
      <c r="A376" s="13"/>
      <c r="B376" s="236"/>
      <c r="C376" s="237"/>
      <c r="D376" s="226" t="s">
        <v>154</v>
      </c>
      <c r="E376" s="238" t="s">
        <v>1</v>
      </c>
      <c r="F376" s="239" t="s">
        <v>156</v>
      </c>
      <c r="G376" s="237"/>
      <c r="H376" s="240">
        <v>248.73500000000001</v>
      </c>
      <c r="I376" s="241"/>
      <c r="J376" s="237"/>
      <c r="K376" s="237"/>
      <c r="L376" s="242"/>
      <c r="M376" s="243"/>
      <c r="N376" s="244"/>
      <c r="O376" s="244"/>
      <c r="P376" s="244"/>
      <c r="Q376" s="244"/>
      <c r="R376" s="244"/>
      <c r="S376" s="244"/>
      <c r="T376" s="24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6" t="s">
        <v>154</v>
      </c>
      <c r="AU376" s="246" t="s">
        <v>84</v>
      </c>
      <c r="AV376" s="13" t="s">
        <v>150</v>
      </c>
      <c r="AW376" s="13" t="s">
        <v>33</v>
      </c>
      <c r="AX376" s="13" t="s">
        <v>84</v>
      </c>
      <c r="AY376" s="246" t="s">
        <v>145</v>
      </c>
    </row>
    <row r="377" s="2" customFormat="1" ht="24.15" customHeight="1">
      <c r="A377" s="37"/>
      <c r="B377" s="38"/>
      <c r="C377" s="210" t="s">
        <v>365</v>
      </c>
      <c r="D377" s="210" t="s">
        <v>146</v>
      </c>
      <c r="E377" s="211" t="s">
        <v>1015</v>
      </c>
      <c r="F377" s="212" t="s">
        <v>1016</v>
      </c>
      <c r="G377" s="213" t="s">
        <v>167</v>
      </c>
      <c r="H377" s="214">
        <v>248.73500000000001</v>
      </c>
      <c r="I377" s="215"/>
      <c r="J377" s="216">
        <f>ROUND(I377*H377,2)</f>
        <v>0</v>
      </c>
      <c r="K377" s="217"/>
      <c r="L377" s="43"/>
      <c r="M377" s="218" t="s">
        <v>1</v>
      </c>
      <c r="N377" s="219" t="s">
        <v>41</v>
      </c>
      <c r="O377" s="90"/>
      <c r="P377" s="220">
        <f>O377*H377</f>
        <v>0</v>
      </c>
      <c r="Q377" s="220">
        <v>0</v>
      </c>
      <c r="R377" s="220">
        <f>Q377*H377</f>
        <v>0</v>
      </c>
      <c r="S377" s="220">
        <v>0</v>
      </c>
      <c r="T377" s="221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22" t="s">
        <v>183</v>
      </c>
      <c r="AT377" s="222" t="s">
        <v>146</v>
      </c>
      <c r="AU377" s="222" t="s">
        <v>84</v>
      </c>
      <c r="AY377" s="16" t="s">
        <v>145</v>
      </c>
      <c r="BE377" s="223">
        <f>IF(N377="základní",J377,0)</f>
        <v>0</v>
      </c>
      <c r="BF377" s="223">
        <f>IF(N377="snížená",J377,0)</f>
        <v>0</v>
      </c>
      <c r="BG377" s="223">
        <f>IF(N377="zákl. přenesená",J377,0)</f>
        <v>0</v>
      </c>
      <c r="BH377" s="223">
        <f>IF(N377="sníž. přenesená",J377,0)</f>
        <v>0</v>
      </c>
      <c r="BI377" s="223">
        <f>IF(N377="nulová",J377,0)</f>
        <v>0</v>
      </c>
      <c r="BJ377" s="16" t="s">
        <v>84</v>
      </c>
      <c r="BK377" s="223">
        <f>ROUND(I377*H377,2)</f>
        <v>0</v>
      </c>
      <c r="BL377" s="16" t="s">
        <v>183</v>
      </c>
      <c r="BM377" s="222" t="s">
        <v>498</v>
      </c>
    </row>
    <row r="378" s="12" customFormat="1">
      <c r="A378" s="12"/>
      <c r="B378" s="224"/>
      <c r="C378" s="225"/>
      <c r="D378" s="226" t="s">
        <v>154</v>
      </c>
      <c r="E378" s="227" t="s">
        <v>1</v>
      </c>
      <c r="F378" s="228" t="s">
        <v>1140</v>
      </c>
      <c r="G378" s="225"/>
      <c r="H378" s="229">
        <v>210.345</v>
      </c>
      <c r="I378" s="230"/>
      <c r="J378" s="225"/>
      <c r="K378" s="225"/>
      <c r="L378" s="231"/>
      <c r="M378" s="232"/>
      <c r="N378" s="233"/>
      <c r="O378" s="233"/>
      <c r="P378" s="233"/>
      <c r="Q378" s="233"/>
      <c r="R378" s="233"/>
      <c r="S378" s="233"/>
      <c r="T378" s="234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T378" s="235" t="s">
        <v>154</v>
      </c>
      <c r="AU378" s="235" t="s">
        <v>84</v>
      </c>
      <c r="AV378" s="12" t="s">
        <v>86</v>
      </c>
      <c r="AW378" s="12" t="s">
        <v>33</v>
      </c>
      <c r="AX378" s="12" t="s">
        <v>76</v>
      </c>
      <c r="AY378" s="235" t="s">
        <v>145</v>
      </c>
    </row>
    <row r="379" s="14" customFormat="1">
      <c r="A379" s="14"/>
      <c r="B379" s="258"/>
      <c r="C379" s="259"/>
      <c r="D379" s="226" t="s">
        <v>154</v>
      </c>
      <c r="E379" s="260" t="s">
        <v>1</v>
      </c>
      <c r="F379" s="261" t="s">
        <v>1034</v>
      </c>
      <c r="G379" s="259"/>
      <c r="H379" s="260" t="s">
        <v>1</v>
      </c>
      <c r="I379" s="262"/>
      <c r="J379" s="259"/>
      <c r="K379" s="259"/>
      <c r="L379" s="263"/>
      <c r="M379" s="264"/>
      <c r="N379" s="265"/>
      <c r="O379" s="265"/>
      <c r="P379" s="265"/>
      <c r="Q379" s="265"/>
      <c r="R379" s="265"/>
      <c r="S379" s="265"/>
      <c r="T379" s="266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7" t="s">
        <v>154</v>
      </c>
      <c r="AU379" s="267" t="s">
        <v>84</v>
      </c>
      <c r="AV379" s="14" t="s">
        <v>84</v>
      </c>
      <c r="AW379" s="14" t="s">
        <v>33</v>
      </c>
      <c r="AX379" s="14" t="s">
        <v>76</v>
      </c>
      <c r="AY379" s="267" t="s">
        <v>145</v>
      </c>
    </row>
    <row r="380" s="12" customFormat="1">
      <c r="A380" s="12"/>
      <c r="B380" s="224"/>
      <c r="C380" s="225"/>
      <c r="D380" s="226" t="s">
        <v>154</v>
      </c>
      <c r="E380" s="227" t="s">
        <v>1</v>
      </c>
      <c r="F380" s="228" t="s">
        <v>1141</v>
      </c>
      <c r="G380" s="225"/>
      <c r="H380" s="229">
        <v>-32.420000000000002</v>
      </c>
      <c r="I380" s="230"/>
      <c r="J380" s="225"/>
      <c r="K380" s="225"/>
      <c r="L380" s="231"/>
      <c r="M380" s="232"/>
      <c r="N380" s="233"/>
      <c r="O380" s="233"/>
      <c r="P380" s="233"/>
      <c r="Q380" s="233"/>
      <c r="R380" s="233"/>
      <c r="S380" s="233"/>
      <c r="T380" s="234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T380" s="235" t="s">
        <v>154</v>
      </c>
      <c r="AU380" s="235" t="s">
        <v>84</v>
      </c>
      <c r="AV380" s="12" t="s">
        <v>86</v>
      </c>
      <c r="AW380" s="12" t="s">
        <v>33</v>
      </c>
      <c r="AX380" s="12" t="s">
        <v>76</v>
      </c>
      <c r="AY380" s="235" t="s">
        <v>145</v>
      </c>
    </row>
    <row r="381" s="14" customFormat="1">
      <c r="A381" s="14"/>
      <c r="B381" s="258"/>
      <c r="C381" s="259"/>
      <c r="D381" s="226" t="s">
        <v>154</v>
      </c>
      <c r="E381" s="260" t="s">
        <v>1</v>
      </c>
      <c r="F381" s="261" t="s">
        <v>1142</v>
      </c>
      <c r="G381" s="259"/>
      <c r="H381" s="260" t="s">
        <v>1</v>
      </c>
      <c r="I381" s="262"/>
      <c r="J381" s="259"/>
      <c r="K381" s="259"/>
      <c r="L381" s="263"/>
      <c r="M381" s="264"/>
      <c r="N381" s="265"/>
      <c r="O381" s="265"/>
      <c r="P381" s="265"/>
      <c r="Q381" s="265"/>
      <c r="R381" s="265"/>
      <c r="S381" s="265"/>
      <c r="T381" s="26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7" t="s">
        <v>154</v>
      </c>
      <c r="AU381" s="267" t="s">
        <v>84</v>
      </c>
      <c r="AV381" s="14" t="s">
        <v>84</v>
      </c>
      <c r="AW381" s="14" t="s">
        <v>33</v>
      </c>
      <c r="AX381" s="14" t="s">
        <v>76</v>
      </c>
      <c r="AY381" s="267" t="s">
        <v>145</v>
      </c>
    </row>
    <row r="382" s="12" customFormat="1">
      <c r="A382" s="12"/>
      <c r="B382" s="224"/>
      <c r="C382" s="225"/>
      <c r="D382" s="226" t="s">
        <v>154</v>
      </c>
      <c r="E382" s="227" t="s">
        <v>1</v>
      </c>
      <c r="F382" s="228" t="s">
        <v>1143</v>
      </c>
      <c r="G382" s="225"/>
      <c r="H382" s="229">
        <v>11.6</v>
      </c>
      <c r="I382" s="230"/>
      <c r="J382" s="225"/>
      <c r="K382" s="225"/>
      <c r="L382" s="231"/>
      <c r="M382" s="232"/>
      <c r="N382" s="233"/>
      <c r="O382" s="233"/>
      <c r="P382" s="233"/>
      <c r="Q382" s="233"/>
      <c r="R382" s="233"/>
      <c r="S382" s="233"/>
      <c r="T382" s="234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T382" s="235" t="s">
        <v>154</v>
      </c>
      <c r="AU382" s="235" t="s">
        <v>84</v>
      </c>
      <c r="AV382" s="12" t="s">
        <v>86</v>
      </c>
      <c r="AW382" s="12" t="s">
        <v>33</v>
      </c>
      <c r="AX382" s="12" t="s">
        <v>76</v>
      </c>
      <c r="AY382" s="235" t="s">
        <v>145</v>
      </c>
    </row>
    <row r="383" s="12" customFormat="1">
      <c r="A383" s="12"/>
      <c r="B383" s="224"/>
      <c r="C383" s="225"/>
      <c r="D383" s="226" t="s">
        <v>154</v>
      </c>
      <c r="E383" s="227" t="s">
        <v>1</v>
      </c>
      <c r="F383" s="228" t="s">
        <v>1144</v>
      </c>
      <c r="G383" s="225"/>
      <c r="H383" s="229">
        <v>59.210000000000001</v>
      </c>
      <c r="I383" s="230"/>
      <c r="J383" s="225"/>
      <c r="K383" s="225"/>
      <c r="L383" s="231"/>
      <c r="M383" s="232"/>
      <c r="N383" s="233"/>
      <c r="O383" s="233"/>
      <c r="P383" s="233"/>
      <c r="Q383" s="233"/>
      <c r="R383" s="233"/>
      <c r="S383" s="233"/>
      <c r="T383" s="234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T383" s="235" t="s">
        <v>154</v>
      </c>
      <c r="AU383" s="235" t="s">
        <v>84</v>
      </c>
      <c r="AV383" s="12" t="s">
        <v>86</v>
      </c>
      <c r="AW383" s="12" t="s">
        <v>33</v>
      </c>
      <c r="AX383" s="12" t="s">
        <v>76</v>
      </c>
      <c r="AY383" s="235" t="s">
        <v>145</v>
      </c>
    </row>
    <row r="384" s="13" customFormat="1">
      <c r="A384" s="13"/>
      <c r="B384" s="236"/>
      <c r="C384" s="237"/>
      <c r="D384" s="226" t="s">
        <v>154</v>
      </c>
      <c r="E384" s="238" t="s">
        <v>1</v>
      </c>
      <c r="F384" s="239" t="s">
        <v>156</v>
      </c>
      <c r="G384" s="237"/>
      <c r="H384" s="240">
        <v>248.73500000000001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6" t="s">
        <v>154</v>
      </c>
      <c r="AU384" s="246" t="s">
        <v>84</v>
      </c>
      <c r="AV384" s="13" t="s">
        <v>150</v>
      </c>
      <c r="AW384" s="13" t="s">
        <v>33</v>
      </c>
      <c r="AX384" s="13" t="s">
        <v>84</v>
      </c>
      <c r="AY384" s="246" t="s">
        <v>145</v>
      </c>
    </row>
    <row r="385" s="2" customFormat="1" ht="24.15" customHeight="1">
      <c r="A385" s="37"/>
      <c r="B385" s="38"/>
      <c r="C385" s="210" t="s">
        <v>527</v>
      </c>
      <c r="D385" s="210" t="s">
        <v>146</v>
      </c>
      <c r="E385" s="211" t="s">
        <v>1018</v>
      </c>
      <c r="F385" s="212" t="s">
        <v>1019</v>
      </c>
      <c r="G385" s="213" t="s">
        <v>167</v>
      </c>
      <c r="H385" s="214">
        <v>248.73500000000001</v>
      </c>
      <c r="I385" s="215"/>
      <c r="J385" s="216">
        <f>ROUND(I385*H385,2)</f>
        <v>0</v>
      </c>
      <c r="K385" s="217"/>
      <c r="L385" s="43"/>
      <c r="M385" s="218" t="s">
        <v>1</v>
      </c>
      <c r="N385" s="219" t="s">
        <v>41</v>
      </c>
      <c r="O385" s="90"/>
      <c r="P385" s="220">
        <f>O385*H385</f>
        <v>0</v>
      </c>
      <c r="Q385" s="220">
        <v>0.00020000000000000001</v>
      </c>
      <c r="R385" s="220">
        <f>Q385*H385</f>
        <v>0.049747000000000006</v>
      </c>
      <c r="S385" s="220">
        <v>0</v>
      </c>
      <c r="T385" s="221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222" t="s">
        <v>183</v>
      </c>
      <c r="AT385" s="222" t="s">
        <v>146</v>
      </c>
      <c r="AU385" s="222" t="s">
        <v>84</v>
      </c>
      <c r="AY385" s="16" t="s">
        <v>145</v>
      </c>
      <c r="BE385" s="223">
        <f>IF(N385="základní",J385,0)</f>
        <v>0</v>
      </c>
      <c r="BF385" s="223">
        <f>IF(N385="snížená",J385,0)</f>
        <v>0</v>
      </c>
      <c r="BG385" s="223">
        <f>IF(N385="zákl. přenesená",J385,0)</f>
        <v>0</v>
      </c>
      <c r="BH385" s="223">
        <f>IF(N385="sníž. přenesená",J385,0)</f>
        <v>0</v>
      </c>
      <c r="BI385" s="223">
        <f>IF(N385="nulová",J385,0)</f>
        <v>0</v>
      </c>
      <c r="BJ385" s="16" t="s">
        <v>84</v>
      </c>
      <c r="BK385" s="223">
        <f>ROUND(I385*H385,2)</f>
        <v>0</v>
      </c>
      <c r="BL385" s="16" t="s">
        <v>183</v>
      </c>
      <c r="BM385" s="222" t="s">
        <v>502</v>
      </c>
    </row>
    <row r="386" s="12" customFormat="1">
      <c r="A386" s="12"/>
      <c r="B386" s="224"/>
      <c r="C386" s="225"/>
      <c r="D386" s="226" t="s">
        <v>154</v>
      </c>
      <c r="E386" s="227" t="s">
        <v>1</v>
      </c>
      <c r="F386" s="228" t="s">
        <v>1140</v>
      </c>
      <c r="G386" s="225"/>
      <c r="H386" s="229">
        <v>210.345</v>
      </c>
      <c r="I386" s="230"/>
      <c r="J386" s="225"/>
      <c r="K386" s="225"/>
      <c r="L386" s="231"/>
      <c r="M386" s="232"/>
      <c r="N386" s="233"/>
      <c r="O386" s="233"/>
      <c r="P386" s="233"/>
      <c r="Q386" s="233"/>
      <c r="R386" s="233"/>
      <c r="S386" s="233"/>
      <c r="T386" s="234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T386" s="235" t="s">
        <v>154</v>
      </c>
      <c r="AU386" s="235" t="s">
        <v>84</v>
      </c>
      <c r="AV386" s="12" t="s">
        <v>86</v>
      </c>
      <c r="AW386" s="12" t="s">
        <v>33</v>
      </c>
      <c r="AX386" s="12" t="s">
        <v>76</v>
      </c>
      <c r="AY386" s="235" t="s">
        <v>145</v>
      </c>
    </row>
    <row r="387" s="14" customFormat="1">
      <c r="A387" s="14"/>
      <c r="B387" s="258"/>
      <c r="C387" s="259"/>
      <c r="D387" s="226" t="s">
        <v>154</v>
      </c>
      <c r="E387" s="260" t="s">
        <v>1</v>
      </c>
      <c r="F387" s="261" t="s">
        <v>1034</v>
      </c>
      <c r="G387" s="259"/>
      <c r="H387" s="260" t="s">
        <v>1</v>
      </c>
      <c r="I387" s="262"/>
      <c r="J387" s="259"/>
      <c r="K387" s="259"/>
      <c r="L387" s="263"/>
      <c r="M387" s="264"/>
      <c r="N387" s="265"/>
      <c r="O387" s="265"/>
      <c r="P387" s="265"/>
      <c r="Q387" s="265"/>
      <c r="R387" s="265"/>
      <c r="S387" s="265"/>
      <c r="T387" s="26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7" t="s">
        <v>154</v>
      </c>
      <c r="AU387" s="267" t="s">
        <v>84</v>
      </c>
      <c r="AV387" s="14" t="s">
        <v>84</v>
      </c>
      <c r="AW387" s="14" t="s">
        <v>33</v>
      </c>
      <c r="AX387" s="14" t="s">
        <v>76</v>
      </c>
      <c r="AY387" s="267" t="s">
        <v>145</v>
      </c>
    </row>
    <row r="388" s="12" customFormat="1">
      <c r="A388" s="12"/>
      <c r="B388" s="224"/>
      <c r="C388" s="225"/>
      <c r="D388" s="226" t="s">
        <v>154</v>
      </c>
      <c r="E388" s="227" t="s">
        <v>1</v>
      </c>
      <c r="F388" s="228" t="s">
        <v>1141</v>
      </c>
      <c r="G388" s="225"/>
      <c r="H388" s="229">
        <v>-32.420000000000002</v>
      </c>
      <c r="I388" s="230"/>
      <c r="J388" s="225"/>
      <c r="K388" s="225"/>
      <c r="L388" s="231"/>
      <c r="M388" s="232"/>
      <c r="N388" s="233"/>
      <c r="O388" s="233"/>
      <c r="P388" s="233"/>
      <c r="Q388" s="233"/>
      <c r="R388" s="233"/>
      <c r="S388" s="233"/>
      <c r="T388" s="234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T388" s="235" t="s">
        <v>154</v>
      </c>
      <c r="AU388" s="235" t="s">
        <v>84</v>
      </c>
      <c r="AV388" s="12" t="s">
        <v>86</v>
      </c>
      <c r="AW388" s="12" t="s">
        <v>33</v>
      </c>
      <c r="AX388" s="12" t="s">
        <v>76</v>
      </c>
      <c r="AY388" s="235" t="s">
        <v>145</v>
      </c>
    </row>
    <row r="389" s="14" customFormat="1">
      <c r="A389" s="14"/>
      <c r="B389" s="258"/>
      <c r="C389" s="259"/>
      <c r="D389" s="226" t="s">
        <v>154</v>
      </c>
      <c r="E389" s="260" t="s">
        <v>1</v>
      </c>
      <c r="F389" s="261" t="s">
        <v>1142</v>
      </c>
      <c r="G389" s="259"/>
      <c r="H389" s="260" t="s">
        <v>1</v>
      </c>
      <c r="I389" s="262"/>
      <c r="J389" s="259"/>
      <c r="K389" s="259"/>
      <c r="L389" s="263"/>
      <c r="M389" s="264"/>
      <c r="N389" s="265"/>
      <c r="O389" s="265"/>
      <c r="P389" s="265"/>
      <c r="Q389" s="265"/>
      <c r="R389" s="265"/>
      <c r="S389" s="265"/>
      <c r="T389" s="26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7" t="s">
        <v>154</v>
      </c>
      <c r="AU389" s="267" t="s">
        <v>84</v>
      </c>
      <c r="AV389" s="14" t="s">
        <v>84</v>
      </c>
      <c r="AW389" s="14" t="s">
        <v>33</v>
      </c>
      <c r="AX389" s="14" t="s">
        <v>76</v>
      </c>
      <c r="AY389" s="267" t="s">
        <v>145</v>
      </c>
    </row>
    <row r="390" s="12" customFormat="1">
      <c r="A390" s="12"/>
      <c r="B390" s="224"/>
      <c r="C390" s="225"/>
      <c r="D390" s="226" t="s">
        <v>154</v>
      </c>
      <c r="E390" s="227" t="s">
        <v>1</v>
      </c>
      <c r="F390" s="228" t="s">
        <v>1143</v>
      </c>
      <c r="G390" s="225"/>
      <c r="H390" s="229">
        <v>11.6</v>
      </c>
      <c r="I390" s="230"/>
      <c r="J390" s="225"/>
      <c r="K390" s="225"/>
      <c r="L390" s="231"/>
      <c r="M390" s="232"/>
      <c r="N390" s="233"/>
      <c r="O390" s="233"/>
      <c r="P390" s="233"/>
      <c r="Q390" s="233"/>
      <c r="R390" s="233"/>
      <c r="S390" s="233"/>
      <c r="T390" s="234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T390" s="235" t="s">
        <v>154</v>
      </c>
      <c r="AU390" s="235" t="s">
        <v>84</v>
      </c>
      <c r="AV390" s="12" t="s">
        <v>86</v>
      </c>
      <c r="AW390" s="12" t="s">
        <v>33</v>
      </c>
      <c r="AX390" s="12" t="s">
        <v>76</v>
      </c>
      <c r="AY390" s="235" t="s">
        <v>145</v>
      </c>
    </row>
    <row r="391" s="12" customFormat="1">
      <c r="A391" s="12"/>
      <c r="B391" s="224"/>
      <c r="C391" s="225"/>
      <c r="D391" s="226" t="s">
        <v>154</v>
      </c>
      <c r="E391" s="227" t="s">
        <v>1</v>
      </c>
      <c r="F391" s="228" t="s">
        <v>1144</v>
      </c>
      <c r="G391" s="225"/>
      <c r="H391" s="229">
        <v>59.210000000000001</v>
      </c>
      <c r="I391" s="230"/>
      <c r="J391" s="225"/>
      <c r="K391" s="225"/>
      <c r="L391" s="231"/>
      <c r="M391" s="232"/>
      <c r="N391" s="233"/>
      <c r="O391" s="233"/>
      <c r="P391" s="233"/>
      <c r="Q391" s="233"/>
      <c r="R391" s="233"/>
      <c r="S391" s="233"/>
      <c r="T391" s="234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T391" s="235" t="s">
        <v>154</v>
      </c>
      <c r="AU391" s="235" t="s">
        <v>84</v>
      </c>
      <c r="AV391" s="12" t="s">
        <v>86</v>
      </c>
      <c r="AW391" s="12" t="s">
        <v>33</v>
      </c>
      <c r="AX391" s="12" t="s">
        <v>76</v>
      </c>
      <c r="AY391" s="235" t="s">
        <v>145</v>
      </c>
    </row>
    <row r="392" s="13" customFormat="1">
      <c r="A392" s="13"/>
      <c r="B392" s="236"/>
      <c r="C392" s="237"/>
      <c r="D392" s="226" t="s">
        <v>154</v>
      </c>
      <c r="E392" s="238" t="s">
        <v>1</v>
      </c>
      <c r="F392" s="239" t="s">
        <v>156</v>
      </c>
      <c r="G392" s="237"/>
      <c r="H392" s="240">
        <v>248.73500000000001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6" t="s">
        <v>154</v>
      </c>
      <c r="AU392" s="246" t="s">
        <v>84</v>
      </c>
      <c r="AV392" s="13" t="s">
        <v>150</v>
      </c>
      <c r="AW392" s="13" t="s">
        <v>33</v>
      </c>
      <c r="AX392" s="13" t="s">
        <v>84</v>
      </c>
      <c r="AY392" s="246" t="s">
        <v>145</v>
      </c>
    </row>
    <row r="393" s="2" customFormat="1" ht="33" customHeight="1">
      <c r="A393" s="37"/>
      <c r="B393" s="38"/>
      <c r="C393" s="210" t="s">
        <v>372</v>
      </c>
      <c r="D393" s="210" t="s">
        <v>146</v>
      </c>
      <c r="E393" s="211" t="s">
        <v>1022</v>
      </c>
      <c r="F393" s="212" t="s">
        <v>1023</v>
      </c>
      <c r="G393" s="213" t="s">
        <v>167</v>
      </c>
      <c r="H393" s="214">
        <v>248.73500000000001</v>
      </c>
      <c r="I393" s="215"/>
      <c r="J393" s="216">
        <f>ROUND(I393*H393,2)</f>
        <v>0</v>
      </c>
      <c r="K393" s="217"/>
      <c r="L393" s="43"/>
      <c r="M393" s="218" t="s">
        <v>1</v>
      </c>
      <c r="N393" s="219" t="s">
        <v>41</v>
      </c>
      <c r="O393" s="90"/>
      <c r="P393" s="220">
        <f>O393*H393</f>
        <v>0</v>
      </c>
      <c r="Q393" s="220">
        <v>0.00029999999999999997</v>
      </c>
      <c r="R393" s="220">
        <f>Q393*H393</f>
        <v>0.074620499999999992</v>
      </c>
      <c r="S393" s="220">
        <v>0</v>
      </c>
      <c r="T393" s="221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222" t="s">
        <v>183</v>
      </c>
      <c r="AT393" s="222" t="s">
        <v>146</v>
      </c>
      <c r="AU393" s="222" t="s">
        <v>84</v>
      </c>
      <c r="AY393" s="16" t="s">
        <v>145</v>
      </c>
      <c r="BE393" s="223">
        <f>IF(N393="základní",J393,0)</f>
        <v>0</v>
      </c>
      <c r="BF393" s="223">
        <f>IF(N393="snížená",J393,0)</f>
        <v>0</v>
      </c>
      <c r="BG393" s="223">
        <f>IF(N393="zákl. přenesená",J393,0)</f>
        <v>0</v>
      </c>
      <c r="BH393" s="223">
        <f>IF(N393="sníž. přenesená",J393,0)</f>
        <v>0</v>
      </c>
      <c r="BI393" s="223">
        <f>IF(N393="nulová",J393,0)</f>
        <v>0</v>
      </c>
      <c r="BJ393" s="16" t="s">
        <v>84</v>
      </c>
      <c r="BK393" s="223">
        <f>ROUND(I393*H393,2)</f>
        <v>0</v>
      </c>
      <c r="BL393" s="16" t="s">
        <v>183</v>
      </c>
      <c r="BM393" s="222" t="s">
        <v>505</v>
      </c>
    </row>
    <row r="394" s="12" customFormat="1">
      <c r="A394" s="12"/>
      <c r="B394" s="224"/>
      <c r="C394" s="225"/>
      <c r="D394" s="226" t="s">
        <v>154</v>
      </c>
      <c r="E394" s="227" t="s">
        <v>1</v>
      </c>
      <c r="F394" s="228" t="s">
        <v>1140</v>
      </c>
      <c r="G394" s="225"/>
      <c r="H394" s="229">
        <v>210.345</v>
      </c>
      <c r="I394" s="230"/>
      <c r="J394" s="225"/>
      <c r="K394" s="225"/>
      <c r="L394" s="231"/>
      <c r="M394" s="232"/>
      <c r="N394" s="233"/>
      <c r="O394" s="233"/>
      <c r="P394" s="233"/>
      <c r="Q394" s="233"/>
      <c r="R394" s="233"/>
      <c r="S394" s="233"/>
      <c r="T394" s="234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T394" s="235" t="s">
        <v>154</v>
      </c>
      <c r="AU394" s="235" t="s">
        <v>84</v>
      </c>
      <c r="AV394" s="12" t="s">
        <v>86</v>
      </c>
      <c r="AW394" s="12" t="s">
        <v>33</v>
      </c>
      <c r="AX394" s="12" t="s">
        <v>76</v>
      </c>
      <c r="AY394" s="235" t="s">
        <v>145</v>
      </c>
    </row>
    <row r="395" s="14" customFormat="1">
      <c r="A395" s="14"/>
      <c r="B395" s="258"/>
      <c r="C395" s="259"/>
      <c r="D395" s="226" t="s">
        <v>154</v>
      </c>
      <c r="E395" s="260" t="s">
        <v>1</v>
      </c>
      <c r="F395" s="261" t="s">
        <v>1034</v>
      </c>
      <c r="G395" s="259"/>
      <c r="H395" s="260" t="s">
        <v>1</v>
      </c>
      <c r="I395" s="262"/>
      <c r="J395" s="259"/>
      <c r="K395" s="259"/>
      <c r="L395" s="263"/>
      <c r="M395" s="264"/>
      <c r="N395" s="265"/>
      <c r="O395" s="265"/>
      <c r="P395" s="265"/>
      <c r="Q395" s="265"/>
      <c r="R395" s="265"/>
      <c r="S395" s="265"/>
      <c r="T395" s="26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7" t="s">
        <v>154</v>
      </c>
      <c r="AU395" s="267" t="s">
        <v>84</v>
      </c>
      <c r="AV395" s="14" t="s">
        <v>84</v>
      </c>
      <c r="AW395" s="14" t="s">
        <v>33</v>
      </c>
      <c r="AX395" s="14" t="s">
        <v>76</v>
      </c>
      <c r="AY395" s="267" t="s">
        <v>145</v>
      </c>
    </row>
    <row r="396" s="12" customFormat="1">
      <c r="A396" s="12"/>
      <c r="B396" s="224"/>
      <c r="C396" s="225"/>
      <c r="D396" s="226" t="s">
        <v>154</v>
      </c>
      <c r="E396" s="227" t="s">
        <v>1</v>
      </c>
      <c r="F396" s="228" t="s">
        <v>1141</v>
      </c>
      <c r="G396" s="225"/>
      <c r="H396" s="229">
        <v>-32.420000000000002</v>
      </c>
      <c r="I396" s="230"/>
      <c r="J396" s="225"/>
      <c r="K396" s="225"/>
      <c r="L396" s="231"/>
      <c r="M396" s="232"/>
      <c r="N396" s="233"/>
      <c r="O396" s="233"/>
      <c r="P396" s="233"/>
      <c r="Q396" s="233"/>
      <c r="R396" s="233"/>
      <c r="S396" s="233"/>
      <c r="T396" s="234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T396" s="235" t="s">
        <v>154</v>
      </c>
      <c r="AU396" s="235" t="s">
        <v>84</v>
      </c>
      <c r="AV396" s="12" t="s">
        <v>86</v>
      </c>
      <c r="AW396" s="12" t="s">
        <v>33</v>
      </c>
      <c r="AX396" s="12" t="s">
        <v>76</v>
      </c>
      <c r="AY396" s="235" t="s">
        <v>145</v>
      </c>
    </row>
    <row r="397" s="14" customFormat="1">
      <c r="A397" s="14"/>
      <c r="B397" s="258"/>
      <c r="C397" s="259"/>
      <c r="D397" s="226" t="s">
        <v>154</v>
      </c>
      <c r="E397" s="260" t="s">
        <v>1</v>
      </c>
      <c r="F397" s="261" t="s">
        <v>1142</v>
      </c>
      <c r="G397" s="259"/>
      <c r="H397" s="260" t="s">
        <v>1</v>
      </c>
      <c r="I397" s="262"/>
      <c r="J397" s="259"/>
      <c r="K397" s="259"/>
      <c r="L397" s="263"/>
      <c r="M397" s="264"/>
      <c r="N397" s="265"/>
      <c r="O397" s="265"/>
      <c r="P397" s="265"/>
      <c r="Q397" s="265"/>
      <c r="R397" s="265"/>
      <c r="S397" s="265"/>
      <c r="T397" s="26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7" t="s">
        <v>154</v>
      </c>
      <c r="AU397" s="267" t="s">
        <v>84</v>
      </c>
      <c r="AV397" s="14" t="s">
        <v>84</v>
      </c>
      <c r="AW397" s="14" t="s">
        <v>33</v>
      </c>
      <c r="AX397" s="14" t="s">
        <v>76</v>
      </c>
      <c r="AY397" s="267" t="s">
        <v>145</v>
      </c>
    </row>
    <row r="398" s="12" customFormat="1">
      <c r="A398" s="12"/>
      <c r="B398" s="224"/>
      <c r="C398" s="225"/>
      <c r="D398" s="226" t="s">
        <v>154</v>
      </c>
      <c r="E398" s="227" t="s">
        <v>1</v>
      </c>
      <c r="F398" s="228" t="s">
        <v>1143</v>
      </c>
      <c r="G398" s="225"/>
      <c r="H398" s="229">
        <v>11.6</v>
      </c>
      <c r="I398" s="230"/>
      <c r="J398" s="225"/>
      <c r="K398" s="225"/>
      <c r="L398" s="231"/>
      <c r="M398" s="232"/>
      <c r="N398" s="233"/>
      <c r="O398" s="233"/>
      <c r="P398" s="233"/>
      <c r="Q398" s="233"/>
      <c r="R398" s="233"/>
      <c r="S398" s="233"/>
      <c r="T398" s="234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T398" s="235" t="s">
        <v>154</v>
      </c>
      <c r="AU398" s="235" t="s">
        <v>84</v>
      </c>
      <c r="AV398" s="12" t="s">
        <v>86</v>
      </c>
      <c r="AW398" s="12" t="s">
        <v>33</v>
      </c>
      <c r="AX398" s="12" t="s">
        <v>76</v>
      </c>
      <c r="AY398" s="235" t="s">
        <v>145</v>
      </c>
    </row>
    <row r="399" s="12" customFormat="1">
      <c r="A399" s="12"/>
      <c r="B399" s="224"/>
      <c r="C399" s="225"/>
      <c r="D399" s="226" t="s">
        <v>154</v>
      </c>
      <c r="E399" s="227" t="s">
        <v>1</v>
      </c>
      <c r="F399" s="228" t="s">
        <v>1144</v>
      </c>
      <c r="G399" s="225"/>
      <c r="H399" s="229">
        <v>59.210000000000001</v>
      </c>
      <c r="I399" s="230"/>
      <c r="J399" s="225"/>
      <c r="K399" s="225"/>
      <c r="L399" s="231"/>
      <c r="M399" s="232"/>
      <c r="N399" s="233"/>
      <c r="O399" s="233"/>
      <c r="P399" s="233"/>
      <c r="Q399" s="233"/>
      <c r="R399" s="233"/>
      <c r="S399" s="233"/>
      <c r="T399" s="234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T399" s="235" t="s">
        <v>154</v>
      </c>
      <c r="AU399" s="235" t="s">
        <v>84</v>
      </c>
      <c r="AV399" s="12" t="s">
        <v>86</v>
      </c>
      <c r="AW399" s="12" t="s">
        <v>33</v>
      </c>
      <c r="AX399" s="12" t="s">
        <v>76</v>
      </c>
      <c r="AY399" s="235" t="s">
        <v>145</v>
      </c>
    </row>
    <row r="400" s="13" customFormat="1">
      <c r="A400" s="13"/>
      <c r="B400" s="236"/>
      <c r="C400" s="237"/>
      <c r="D400" s="226" t="s">
        <v>154</v>
      </c>
      <c r="E400" s="238" t="s">
        <v>1</v>
      </c>
      <c r="F400" s="239" t="s">
        <v>156</v>
      </c>
      <c r="G400" s="237"/>
      <c r="H400" s="240">
        <v>248.73500000000001</v>
      </c>
      <c r="I400" s="241"/>
      <c r="J400" s="237"/>
      <c r="K400" s="237"/>
      <c r="L400" s="242"/>
      <c r="M400" s="269"/>
      <c r="N400" s="270"/>
      <c r="O400" s="270"/>
      <c r="P400" s="270"/>
      <c r="Q400" s="270"/>
      <c r="R400" s="270"/>
      <c r="S400" s="270"/>
      <c r="T400" s="27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6" t="s">
        <v>154</v>
      </c>
      <c r="AU400" s="246" t="s">
        <v>84</v>
      </c>
      <c r="AV400" s="13" t="s">
        <v>150</v>
      </c>
      <c r="AW400" s="13" t="s">
        <v>33</v>
      </c>
      <c r="AX400" s="13" t="s">
        <v>84</v>
      </c>
      <c r="AY400" s="246" t="s">
        <v>145</v>
      </c>
    </row>
    <row r="401" s="2" customFormat="1" ht="6.96" customHeight="1">
      <c r="A401" s="37"/>
      <c r="B401" s="65"/>
      <c r="C401" s="66"/>
      <c r="D401" s="66"/>
      <c r="E401" s="66"/>
      <c r="F401" s="66"/>
      <c r="G401" s="66"/>
      <c r="H401" s="66"/>
      <c r="I401" s="66"/>
      <c r="J401" s="66"/>
      <c r="K401" s="66"/>
      <c r="L401" s="43"/>
      <c r="M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</row>
  </sheetData>
  <sheetProtection sheet="1" autoFilter="0" formatColumns="0" formatRows="0" objects="1" scenarios="1" spinCount="100000" saltValue="GubQp+Qp7cBjnRASpgkOc5xC9BGacpKcEidOsTiSwwYd9szljFQ8qS6cn0AMK0rt8XRD+duwbqJfrhBlPZV1Cw==" hashValue="Or2FZM7LbudxMghjIg7fyyy550Sgp7V7L95I1eoHmb9JP4j3TnP8UnuZYWgJDxiDIpYfyqeoqIHcJVm5Ie25tg==" algorithmName="SHA-512" password="DCC9"/>
  <autoFilter ref="C129:K400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ÚPRAVA 5.6.2025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1257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ROUND((SUM(BE117:BE197)),  2)</f>
        <v>0</v>
      </c>
      <c r="G33" s="37"/>
      <c r="H33" s="37"/>
      <c r="I33" s="154">
        <v>0.20999999999999999</v>
      </c>
      <c r="J33" s="153">
        <f>ROUND(((SUM(BE117:BE197))*I33),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ROUND((SUM(BF117:BF197)),  2)</f>
        <v>0</v>
      </c>
      <c r="G34" s="37"/>
      <c r="H34" s="37"/>
      <c r="I34" s="154">
        <v>0.12</v>
      </c>
      <c r="J34" s="153">
        <f>ROUND(((SUM(BF117:BF197))*I34),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ROUND((SUM(BG117:BG197)),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ROUND((SUM(BH117:BH197)),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ROUND((SUM(BI117:BI197)),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ÚPRAVA 5.6.2025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SO_04 - Výměna světel v učebnách a kabinetech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5. 6. 2025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1258</v>
      </c>
      <c r="E97" s="181"/>
      <c r="F97" s="181"/>
      <c r="G97" s="181"/>
      <c r="H97" s="181"/>
      <c r="I97" s="181"/>
      <c r="J97" s="182">
        <f>J118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130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73" t="str">
        <f>E7</f>
        <v>Podpora profesního rozvoje SPŠS Mělník - ÚPRAVA 5.6.2025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106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SO_04 - Výměna světel v učebnách a kabinetech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 xml:space="preserve"> </v>
      </c>
      <c r="G111" s="39"/>
      <c r="H111" s="39"/>
      <c r="I111" s="31" t="s">
        <v>22</v>
      </c>
      <c r="J111" s="78" t="str">
        <f>IF(J12="","",J12)</f>
        <v>5. 6. 2025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5.65" customHeight="1">
      <c r="A113" s="37"/>
      <c r="B113" s="38"/>
      <c r="C113" s="31" t="s">
        <v>24</v>
      </c>
      <c r="D113" s="39"/>
      <c r="E113" s="39"/>
      <c r="F113" s="26" t="str">
        <f>E15</f>
        <v>SPŠS Mělník, Českobratrská 386, Mělník</v>
      </c>
      <c r="G113" s="39"/>
      <c r="H113" s="39"/>
      <c r="I113" s="31" t="s">
        <v>30</v>
      </c>
      <c r="J113" s="35" t="str">
        <f>E21</f>
        <v>Ing. David Horáček, ČKAIT 0006218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28</v>
      </c>
      <c r="D114" s="39"/>
      <c r="E114" s="39"/>
      <c r="F114" s="26" t="str">
        <f>IF(E18="","",E18)</f>
        <v>Vyplň údaj</v>
      </c>
      <c r="G114" s="39"/>
      <c r="H114" s="39"/>
      <c r="I114" s="31" t="s">
        <v>32</v>
      </c>
      <c r="J114" s="35" t="str">
        <f>E24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84"/>
      <c r="B116" s="185"/>
      <c r="C116" s="186" t="s">
        <v>131</v>
      </c>
      <c r="D116" s="187" t="s">
        <v>61</v>
      </c>
      <c r="E116" s="187" t="s">
        <v>57</v>
      </c>
      <c r="F116" s="187" t="s">
        <v>58</v>
      </c>
      <c r="G116" s="187" t="s">
        <v>132</v>
      </c>
      <c r="H116" s="187" t="s">
        <v>133</v>
      </c>
      <c r="I116" s="187" t="s">
        <v>134</v>
      </c>
      <c r="J116" s="188" t="s">
        <v>110</v>
      </c>
      <c r="K116" s="189" t="s">
        <v>135</v>
      </c>
      <c r="L116" s="190"/>
      <c r="M116" s="99" t="s">
        <v>1</v>
      </c>
      <c r="N116" s="100" t="s">
        <v>40</v>
      </c>
      <c r="O116" s="100" t="s">
        <v>136</v>
      </c>
      <c r="P116" s="100" t="s">
        <v>137</v>
      </c>
      <c r="Q116" s="100" t="s">
        <v>138</v>
      </c>
      <c r="R116" s="100" t="s">
        <v>139</v>
      </c>
      <c r="S116" s="100" t="s">
        <v>140</v>
      </c>
      <c r="T116" s="101" t="s">
        <v>141</v>
      </c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</row>
    <row r="117" s="2" customFormat="1" ht="22.8" customHeight="1">
      <c r="A117" s="37"/>
      <c r="B117" s="38"/>
      <c r="C117" s="106" t="s">
        <v>142</v>
      </c>
      <c r="D117" s="39"/>
      <c r="E117" s="39"/>
      <c r="F117" s="39"/>
      <c r="G117" s="39"/>
      <c r="H117" s="39"/>
      <c r="I117" s="39"/>
      <c r="J117" s="191">
        <f>BK117</f>
        <v>0</v>
      </c>
      <c r="K117" s="39"/>
      <c r="L117" s="43"/>
      <c r="M117" s="102"/>
      <c r="N117" s="192"/>
      <c r="O117" s="103"/>
      <c r="P117" s="193">
        <f>P118</f>
        <v>0</v>
      </c>
      <c r="Q117" s="103"/>
      <c r="R117" s="193">
        <f>R118</f>
        <v>0</v>
      </c>
      <c r="S117" s="103"/>
      <c r="T117" s="194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75</v>
      </c>
      <c r="AU117" s="16" t="s">
        <v>112</v>
      </c>
      <c r="BK117" s="195">
        <f>BK118</f>
        <v>0</v>
      </c>
    </row>
    <row r="118" s="11" customFormat="1" ht="25.92" customHeight="1">
      <c r="A118" s="11"/>
      <c r="B118" s="196"/>
      <c r="C118" s="197"/>
      <c r="D118" s="198" t="s">
        <v>75</v>
      </c>
      <c r="E118" s="199" t="s">
        <v>1259</v>
      </c>
      <c r="F118" s="199" t="s">
        <v>358</v>
      </c>
      <c r="G118" s="197"/>
      <c r="H118" s="197"/>
      <c r="I118" s="200"/>
      <c r="J118" s="201">
        <f>BK118</f>
        <v>0</v>
      </c>
      <c r="K118" s="197"/>
      <c r="L118" s="202"/>
      <c r="M118" s="203"/>
      <c r="N118" s="204"/>
      <c r="O118" s="204"/>
      <c r="P118" s="205">
        <f>SUM(P119:P197)</f>
        <v>0</v>
      </c>
      <c r="Q118" s="204"/>
      <c r="R118" s="205">
        <f>SUM(R119:R197)</f>
        <v>0</v>
      </c>
      <c r="S118" s="204"/>
      <c r="T118" s="206">
        <f>SUM(T119:T197)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07" t="s">
        <v>86</v>
      </c>
      <c r="AT118" s="208" t="s">
        <v>75</v>
      </c>
      <c r="AU118" s="208" t="s">
        <v>76</v>
      </c>
      <c r="AY118" s="207" t="s">
        <v>145</v>
      </c>
      <c r="BK118" s="209">
        <f>SUM(BK119:BK197)</f>
        <v>0</v>
      </c>
    </row>
    <row r="119" s="2" customFormat="1" ht="55.5" customHeight="1">
      <c r="A119" s="37"/>
      <c r="B119" s="38"/>
      <c r="C119" s="210" t="s">
        <v>84</v>
      </c>
      <c r="D119" s="210" t="s">
        <v>146</v>
      </c>
      <c r="E119" s="211" t="s">
        <v>1169</v>
      </c>
      <c r="F119" s="212" t="s">
        <v>1260</v>
      </c>
      <c r="G119" s="213" t="s">
        <v>265</v>
      </c>
      <c r="H119" s="214">
        <v>4</v>
      </c>
      <c r="I119" s="215"/>
      <c r="J119" s="216">
        <f>ROUND(I119*H119,2)</f>
        <v>0</v>
      </c>
      <c r="K119" s="217"/>
      <c r="L119" s="43"/>
      <c r="M119" s="218" t="s">
        <v>1</v>
      </c>
      <c r="N119" s="219" t="s">
        <v>41</v>
      </c>
      <c r="O119" s="90"/>
      <c r="P119" s="220">
        <f>O119*H119</f>
        <v>0</v>
      </c>
      <c r="Q119" s="220">
        <v>0</v>
      </c>
      <c r="R119" s="220">
        <f>Q119*H119</f>
        <v>0</v>
      </c>
      <c r="S119" s="220">
        <v>0</v>
      </c>
      <c r="T119" s="22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2" t="s">
        <v>183</v>
      </c>
      <c r="AT119" s="222" t="s">
        <v>146</v>
      </c>
      <c r="AU119" s="222" t="s">
        <v>84</v>
      </c>
      <c r="AY119" s="16" t="s">
        <v>145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16" t="s">
        <v>84</v>
      </c>
      <c r="BK119" s="223">
        <f>ROUND(I119*H119,2)</f>
        <v>0</v>
      </c>
      <c r="BL119" s="16" t="s">
        <v>183</v>
      </c>
      <c r="BM119" s="222" t="s">
        <v>86</v>
      </c>
    </row>
    <row r="120" s="14" customFormat="1">
      <c r="A120" s="14"/>
      <c r="B120" s="258"/>
      <c r="C120" s="259"/>
      <c r="D120" s="226" t="s">
        <v>154</v>
      </c>
      <c r="E120" s="260" t="s">
        <v>1</v>
      </c>
      <c r="F120" s="261" t="s">
        <v>1261</v>
      </c>
      <c r="G120" s="259"/>
      <c r="H120" s="260" t="s">
        <v>1</v>
      </c>
      <c r="I120" s="262"/>
      <c r="J120" s="259"/>
      <c r="K120" s="259"/>
      <c r="L120" s="263"/>
      <c r="M120" s="264"/>
      <c r="N120" s="265"/>
      <c r="O120" s="265"/>
      <c r="P120" s="265"/>
      <c r="Q120" s="265"/>
      <c r="R120" s="265"/>
      <c r="S120" s="265"/>
      <c r="T120" s="26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7" t="s">
        <v>154</v>
      </c>
      <c r="AU120" s="267" t="s">
        <v>84</v>
      </c>
      <c r="AV120" s="14" t="s">
        <v>84</v>
      </c>
      <c r="AW120" s="14" t="s">
        <v>33</v>
      </c>
      <c r="AX120" s="14" t="s">
        <v>76</v>
      </c>
      <c r="AY120" s="267" t="s">
        <v>145</v>
      </c>
    </row>
    <row r="121" s="14" customFormat="1">
      <c r="A121" s="14"/>
      <c r="B121" s="258"/>
      <c r="C121" s="259"/>
      <c r="D121" s="226" t="s">
        <v>154</v>
      </c>
      <c r="E121" s="260" t="s">
        <v>1</v>
      </c>
      <c r="F121" s="261" t="s">
        <v>1262</v>
      </c>
      <c r="G121" s="259"/>
      <c r="H121" s="260" t="s">
        <v>1</v>
      </c>
      <c r="I121" s="262"/>
      <c r="J121" s="259"/>
      <c r="K121" s="259"/>
      <c r="L121" s="263"/>
      <c r="M121" s="264"/>
      <c r="N121" s="265"/>
      <c r="O121" s="265"/>
      <c r="P121" s="265"/>
      <c r="Q121" s="265"/>
      <c r="R121" s="265"/>
      <c r="S121" s="265"/>
      <c r="T121" s="26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67" t="s">
        <v>154</v>
      </c>
      <c r="AU121" s="267" t="s">
        <v>84</v>
      </c>
      <c r="AV121" s="14" t="s">
        <v>84</v>
      </c>
      <c r="AW121" s="14" t="s">
        <v>33</v>
      </c>
      <c r="AX121" s="14" t="s">
        <v>76</v>
      </c>
      <c r="AY121" s="267" t="s">
        <v>145</v>
      </c>
    </row>
    <row r="122" s="12" customFormat="1">
      <c r="A122" s="12"/>
      <c r="B122" s="224"/>
      <c r="C122" s="225"/>
      <c r="D122" s="226" t="s">
        <v>154</v>
      </c>
      <c r="E122" s="227" t="s">
        <v>1</v>
      </c>
      <c r="F122" s="228" t="s">
        <v>84</v>
      </c>
      <c r="G122" s="225"/>
      <c r="H122" s="229">
        <v>1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35" t="s">
        <v>154</v>
      </c>
      <c r="AU122" s="235" t="s">
        <v>84</v>
      </c>
      <c r="AV122" s="12" t="s">
        <v>86</v>
      </c>
      <c r="AW122" s="12" t="s">
        <v>33</v>
      </c>
      <c r="AX122" s="12" t="s">
        <v>76</v>
      </c>
      <c r="AY122" s="235" t="s">
        <v>145</v>
      </c>
    </row>
    <row r="123" s="14" customFormat="1">
      <c r="A123" s="14"/>
      <c r="B123" s="258"/>
      <c r="C123" s="259"/>
      <c r="D123" s="226" t="s">
        <v>154</v>
      </c>
      <c r="E123" s="260" t="s">
        <v>1</v>
      </c>
      <c r="F123" s="261" t="s">
        <v>1263</v>
      </c>
      <c r="G123" s="259"/>
      <c r="H123" s="260" t="s">
        <v>1</v>
      </c>
      <c r="I123" s="262"/>
      <c r="J123" s="259"/>
      <c r="K123" s="259"/>
      <c r="L123" s="263"/>
      <c r="M123" s="264"/>
      <c r="N123" s="265"/>
      <c r="O123" s="265"/>
      <c r="P123" s="265"/>
      <c r="Q123" s="265"/>
      <c r="R123" s="265"/>
      <c r="S123" s="265"/>
      <c r="T123" s="266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7" t="s">
        <v>154</v>
      </c>
      <c r="AU123" s="267" t="s">
        <v>84</v>
      </c>
      <c r="AV123" s="14" t="s">
        <v>84</v>
      </c>
      <c r="AW123" s="14" t="s">
        <v>33</v>
      </c>
      <c r="AX123" s="14" t="s">
        <v>76</v>
      </c>
      <c r="AY123" s="267" t="s">
        <v>145</v>
      </c>
    </row>
    <row r="124" s="14" customFormat="1">
      <c r="A124" s="14"/>
      <c r="B124" s="258"/>
      <c r="C124" s="259"/>
      <c r="D124" s="226" t="s">
        <v>154</v>
      </c>
      <c r="E124" s="260" t="s">
        <v>1</v>
      </c>
      <c r="F124" s="261" t="s">
        <v>1264</v>
      </c>
      <c r="G124" s="259"/>
      <c r="H124" s="260" t="s">
        <v>1</v>
      </c>
      <c r="I124" s="262"/>
      <c r="J124" s="259"/>
      <c r="K124" s="259"/>
      <c r="L124" s="263"/>
      <c r="M124" s="264"/>
      <c r="N124" s="265"/>
      <c r="O124" s="265"/>
      <c r="P124" s="265"/>
      <c r="Q124" s="265"/>
      <c r="R124" s="265"/>
      <c r="S124" s="265"/>
      <c r="T124" s="26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7" t="s">
        <v>154</v>
      </c>
      <c r="AU124" s="267" t="s">
        <v>84</v>
      </c>
      <c r="AV124" s="14" t="s">
        <v>84</v>
      </c>
      <c r="AW124" s="14" t="s">
        <v>33</v>
      </c>
      <c r="AX124" s="14" t="s">
        <v>76</v>
      </c>
      <c r="AY124" s="267" t="s">
        <v>145</v>
      </c>
    </row>
    <row r="125" s="12" customFormat="1">
      <c r="A125" s="12"/>
      <c r="B125" s="224"/>
      <c r="C125" s="225"/>
      <c r="D125" s="226" t="s">
        <v>154</v>
      </c>
      <c r="E125" s="227" t="s">
        <v>1</v>
      </c>
      <c r="F125" s="228" t="s">
        <v>84</v>
      </c>
      <c r="G125" s="225"/>
      <c r="H125" s="229">
        <v>1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5" t="s">
        <v>154</v>
      </c>
      <c r="AU125" s="235" t="s">
        <v>84</v>
      </c>
      <c r="AV125" s="12" t="s">
        <v>86</v>
      </c>
      <c r="AW125" s="12" t="s">
        <v>33</v>
      </c>
      <c r="AX125" s="12" t="s">
        <v>76</v>
      </c>
      <c r="AY125" s="235" t="s">
        <v>145</v>
      </c>
    </row>
    <row r="126" s="14" customFormat="1">
      <c r="A126" s="14"/>
      <c r="B126" s="258"/>
      <c r="C126" s="259"/>
      <c r="D126" s="226" t="s">
        <v>154</v>
      </c>
      <c r="E126" s="260" t="s">
        <v>1</v>
      </c>
      <c r="F126" s="261" t="s">
        <v>1265</v>
      </c>
      <c r="G126" s="259"/>
      <c r="H126" s="260" t="s">
        <v>1</v>
      </c>
      <c r="I126" s="262"/>
      <c r="J126" s="259"/>
      <c r="K126" s="259"/>
      <c r="L126" s="263"/>
      <c r="M126" s="264"/>
      <c r="N126" s="265"/>
      <c r="O126" s="265"/>
      <c r="P126" s="265"/>
      <c r="Q126" s="265"/>
      <c r="R126" s="265"/>
      <c r="S126" s="265"/>
      <c r="T126" s="26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7" t="s">
        <v>154</v>
      </c>
      <c r="AU126" s="267" t="s">
        <v>84</v>
      </c>
      <c r="AV126" s="14" t="s">
        <v>84</v>
      </c>
      <c r="AW126" s="14" t="s">
        <v>33</v>
      </c>
      <c r="AX126" s="14" t="s">
        <v>76</v>
      </c>
      <c r="AY126" s="267" t="s">
        <v>145</v>
      </c>
    </row>
    <row r="127" s="14" customFormat="1">
      <c r="A127" s="14"/>
      <c r="B127" s="258"/>
      <c r="C127" s="259"/>
      <c r="D127" s="226" t="s">
        <v>154</v>
      </c>
      <c r="E127" s="260" t="s">
        <v>1</v>
      </c>
      <c r="F127" s="261" t="s">
        <v>1266</v>
      </c>
      <c r="G127" s="259"/>
      <c r="H127" s="260" t="s">
        <v>1</v>
      </c>
      <c r="I127" s="262"/>
      <c r="J127" s="259"/>
      <c r="K127" s="259"/>
      <c r="L127" s="263"/>
      <c r="M127" s="264"/>
      <c r="N127" s="265"/>
      <c r="O127" s="265"/>
      <c r="P127" s="265"/>
      <c r="Q127" s="265"/>
      <c r="R127" s="265"/>
      <c r="S127" s="265"/>
      <c r="T127" s="26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7" t="s">
        <v>154</v>
      </c>
      <c r="AU127" s="267" t="s">
        <v>84</v>
      </c>
      <c r="AV127" s="14" t="s">
        <v>84</v>
      </c>
      <c r="AW127" s="14" t="s">
        <v>33</v>
      </c>
      <c r="AX127" s="14" t="s">
        <v>76</v>
      </c>
      <c r="AY127" s="267" t="s">
        <v>145</v>
      </c>
    </row>
    <row r="128" s="12" customFormat="1">
      <c r="A128" s="12"/>
      <c r="B128" s="224"/>
      <c r="C128" s="225"/>
      <c r="D128" s="226" t="s">
        <v>154</v>
      </c>
      <c r="E128" s="227" t="s">
        <v>1</v>
      </c>
      <c r="F128" s="228" t="s">
        <v>84</v>
      </c>
      <c r="G128" s="225"/>
      <c r="H128" s="229">
        <v>1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235" t="s">
        <v>154</v>
      </c>
      <c r="AU128" s="235" t="s">
        <v>84</v>
      </c>
      <c r="AV128" s="12" t="s">
        <v>86</v>
      </c>
      <c r="AW128" s="12" t="s">
        <v>33</v>
      </c>
      <c r="AX128" s="12" t="s">
        <v>76</v>
      </c>
      <c r="AY128" s="235" t="s">
        <v>145</v>
      </c>
    </row>
    <row r="129" s="14" customFormat="1">
      <c r="A129" s="14"/>
      <c r="B129" s="258"/>
      <c r="C129" s="259"/>
      <c r="D129" s="226" t="s">
        <v>154</v>
      </c>
      <c r="E129" s="260" t="s">
        <v>1</v>
      </c>
      <c r="F129" s="261" t="s">
        <v>1267</v>
      </c>
      <c r="G129" s="259"/>
      <c r="H129" s="260" t="s">
        <v>1</v>
      </c>
      <c r="I129" s="262"/>
      <c r="J129" s="259"/>
      <c r="K129" s="259"/>
      <c r="L129" s="263"/>
      <c r="M129" s="264"/>
      <c r="N129" s="265"/>
      <c r="O129" s="265"/>
      <c r="P129" s="265"/>
      <c r="Q129" s="265"/>
      <c r="R129" s="265"/>
      <c r="S129" s="265"/>
      <c r="T129" s="26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7" t="s">
        <v>154</v>
      </c>
      <c r="AU129" s="267" t="s">
        <v>84</v>
      </c>
      <c r="AV129" s="14" t="s">
        <v>84</v>
      </c>
      <c r="AW129" s="14" t="s">
        <v>33</v>
      </c>
      <c r="AX129" s="14" t="s">
        <v>76</v>
      </c>
      <c r="AY129" s="267" t="s">
        <v>145</v>
      </c>
    </row>
    <row r="130" s="12" customFormat="1">
      <c r="A130" s="12"/>
      <c r="B130" s="224"/>
      <c r="C130" s="225"/>
      <c r="D130" s="226" t="s">
        <v>154</v>
      </c>
      <c r="E130" s="227" t="s">
        <v>1</v>
      </c>
      <c r="F130" s="228" t="s">
        <v>84</v>
      </c>
      <c r="G130" s="225"/>
      <c r="H130" s="229">
        <v>1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35" t="s">
        <v>154</v>
      </c>
      <c r="AU130" s="235" t="s">
        <v>84</v>
      </c>
      <c r="AV130" s="12" t="s">
        <v>86</v>
      </c>
      <c r="AW130" s="12" t="s">
        <v>33</v>
      </c>
      <c r="AX130" s="12" t="s">
        <v>76</v>
      </c>
      <c r="AY130" s="235" t="s">
        <v>145</v>
      </c>
    </row>
    <row r="131" s="13" customFormat="1">
      <c r="A131" s="13"/>
      <c r="B131" s="236"/>
      <c r="C131" s="237"/>
      <c r="D131" s="226" t="s">
        <v>154</v>
      </c>
      <c r="E131" s="238" t="s">
        <v>1</v>
      </c>
      <c r="F131" s="239" t="s">
        <v>156</v>
      </c>
      <c r="G131" s="237"/>
      <c r="H131" s="240">
        <v>4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154</v>
      </c>
      <c r="AU131" s="246" t="s">
        <v>84</v>
      </c>
      <c r="AV131" s="13" t="s">
        <v>150</v>
      </c>
      <c r="AW131" s="13" t="s">
        <v>33</v>
      </c>
      <c r="AX131" s="13" t="s">
        <v>84</v>
      </c>
      <c r="AY131" s="246" t="s">
        <v>145</v>
      </c>
    </row>
    <row r="132" s="2" customFormat="1" ht="55.5" customHeight="1">
      <c r="A132" s="37"/>
      <c r="B132" s="38"/>
      <c r="C132" s="210" t="s">
        <v>86</v>
      </c>
      <c r="D132" s="210" t="s">
        <v>146</v>
      </c>
      <c r="E132" s="211" t="s">
        <v>1167</v>
      </c>
      <c r="F132" s="212" t="s">
        <v>1268</v>
      </c>
      <c r="G132" s="213" t="s">
        <v>265</v>
      </c>
      <c r="H132" s="214">
        <v>7</v>
      </c>
      <c r="I132" s="215"/>
      <c r="J132" s="216">
        <f>ROUND(I132*H132,2)</f>
        <v>0</v>
      </c>
      <c r="K132" s="217"/>
      <c r="L132" s="43"/>
      <c r="M132" s="218" t="s">
        <v>1</v>
      </c>
      <c r="N132" s="219" t="s">
        <v>41</v>
      </c>
      <c r="O132" s="90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2" t="s">
        <v>183</v>
      </c>
      <c r="AT132" s="222" t="s">
        <v>146</v>
      </c>
      <c r="AU132" s="222" t="s">
        <v>84</v>
      </c>
      <c r="AY132" s="16" t="s">
        <v>145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84</v>
      </c>
      <c r="BK132" s="223">
        <f>ROUND(I132*H132,2)</f>
        <v>0</v>
      </c>
      <c r="BL132" s="16" t="s">
        <v>183</v>
      </c>
      <c r="BM132" s="222" t="s">
        <v>150</v>
      </c>
    </row>
    <row r="133" s="14" customFormat="1">
      <c r="A133" s="14"/>
      <c r="B133" s="258"/>
      <c r="C133" s="259"/>
      <c r="D133" s="226" t="s">
        <v>154</v>
      </c>
      <c r="E133" s="260" t="s">
        <v>1</v>
      </c>
      <c r="F133" s="261" t="s">
        <v>1261</v>
      </c>
      <c r="G133" s="259"/>
      <c r="H133" s="260" t="s">
        <v>1</v>
      </c>
      <c r="I133" s="262"/>
      <c r="J133" s="259"/>
      <c r="K133" s="259"/>
      <c r="L133" s="263"/>
      <c r="M133" s="264"/>
      <c r="N133" s="265"/>
      <c r="O133" s="265"/>
      <c r="P133" s="265"/>
      <c r="Q133" s="265"/>
      <c r="R133" s="265"/>
      <c r="S133" s="265"/>
      <c r="T133" s="26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7" t="s">
        <v>154</v>
      </c>
      <c r="AU133" s="267" t="s">
        <v>84</v>
      </c>
      <c r="AV133" s="14" t="s">
        <v>84</v>
      </c>
      <c r="AW133" s="14" t="s">
        <v>33</v>
      </c>
      <c r="AX133" s="14" t="s">
        <v>76</v>
      </c>
      <c r="AY133" s="267" t="s">
        <v>145</v>
      </c>
    </row>
    <row r="134" s="14" customFormat="1">
      <c r="A134" s="14"/>
      <c r="B134" s="258"/>
      <c r="C134" s="259"/>
      <c r="D134" s="226" t="s">
        <v>154</v>
      </c>
      <c r="E134" s="260" t="s">
        <v>1</v>
      </c>
      <c r="F134" s="261" t="s">
        <v>1269</v>
      </c>
      <c r="G134" s="259"/>
      <c r="H134" s="260" t="s">
        <v>1</v>
      </c>
      <c r="I134" s="262"/>
      <c r="J134" s="259"/>
      <c r="K134" s="259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154</v>
      </c>
      <c r="AU134" s="267" t="s">
        <v>84</v>
      </c>
      <c r="AV134" s="14" t="s">
        <v>84</v>
      </c>
      <c r="AW134" s="14" t="s">
        <v>33</v>
      </c>
      <c r="AX134" s="14" t="s">
        <v>76</v>
      </c>
      <c r="AY134" s="267" t="s">
        <v>145</v>
      </c>
    </row>
    <row r="135" s="12" customFormat="1">
      <c r="A135" s="12"/>
      <c r="B135" s="224"/>
      <c r="C135" s="225"/>
      <c r="D135" s="226" t="s">
        <v>154</v>
      </c>
      <c r="E135" s="227" t="s">
        <v>1</v>
      </c>
      <c r="F135" s="228" t="s">
        <v>84</v>
      </c>
      <c r="G135" s="225"/>
      <c r="H135" s="229">
        <v>1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5" t="s">
        <v>154</v>
      </c>
      <c r="AU135" s="235" t="s">
        <v>84</v>
      </c>
      <c r="AV135" s="12" t="s">
        <v>86</v>
      </c>
      <c r="AW135" s="12" t="s">
        <v>33</v>
      </c>
      <c r="AX135" s="12" t="s">
        <v>76</v>
      </c>
      <c r="AY135" s="235" t="s">
        <v>145</v>
      </c>
    </row>
    <row r="136" s="14" customFormat="1">
      <c r="A136" s="14"/>
      <c r="B136" s="258"/>
      <c r="C136" s="259"/>
      <c r="D136" s="226" t="s">
        <v>154</v>
      </c>
      <c r="E136" s="260" t="s">
        <v>1</v>
      </c>
      <c r="F136" s="261" t="s">
        <v>1270</v>
      </c>
      <c r="G136" s="259"/>
      <c r="H136" s="260" t="s">
        <v>1</v>
      </c>
      <c r="I136" s="262"/>
      <c r="J136" s="259"/>
      <c r="K136" s="259"/>
      <c r="L136" s="263"/>
      <c r="M136" s="264"/>
      <c r="N136" s="265"/>
      <c r="O136" s="265"/>
      <c r="P136" s="265"/>
      <c r="Q136" s="265"/>
      <c r="R136" s="265"/>
      <c r="S136" s="265"/>
      <c r="T136" s="26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7" t="s">
        <v>154</v>
      </c>
      <c r="AU136" s="267" t="s">
        <v>84</v>
      </c>
      <c r="AV136" s="14" t="s">
        <v>84</v>
      </c>
      <c r="AW136" s="14" t="s">
        <v>33</v>
      </c>
      <c r="AX136" s="14" t="s">
        <v>76</v>
      </c>
      <c r="AY136" s="267" t="s">
        <v>145</v>
      </c>
    </row>
    <row r="137" s="12" customFormat="1">
      <c r="A137" s="12"/>
      <c r="B137" s="224"/>
      <c r="C137" s="225"/>
      <c r="D137" s="226" t="s">
        <v>154</v>
      </c>
      <c r="E137" s="227" t="s">
        <v>1</v>
      </c>
      <c r="F137" s="228" t="s">
        <v>84</v>
      </c>
      <c r="G137" s="225"/>
      <c r="H137" s="229">
        <v>1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5" t="s">
        <v>154</v>
      </c>
      <c r="AU137" s="235" t="s">
        <v>84</v>
      </c>
      <c r="AV137" s="12" t="s">
        <v>86</v>
      </c>
      <c r="AW137" s="12" t="s">
        <v>33</v>
      </c>
      <c r="AX137" s="12" t="s">
        <v>76</v>
      </c>
      <c r="AY137" s="235" t="s">
        <v>145</v>
      </c>
    </row>
    <row r="138" s="14" customFormat="1">
      <c r="A138" s="14"/>
      <c r="B138" s="258"/>
      <c r="C138" s="259"/>
      <c r="D138" s="226" t="s">
        <v>154</v>
      </c>
      <c r="E138" s="260" t="s">
        <v>1</v>
      </c>
      <c r="F138" s="261" t="s">
        <v>1271</v>
      </c>
      <c r="G138" s="259"/>
      <c r="H138" s="260" t="s">
        <v>1</v>
      </c>
      <c r="I138" s="262"/>
      <c r="J138" s="259"/>
      <c r="K138" s="259"/>
      <c r="L138" s="263"/>
      <c r="M138" s="264"/>
      <c r="N138" s="265"/>
      <c r="O138" s="265"/>
      <c r="P138" s="265"/>
      <c r="Q138" s="265"/>
      <c r="R138" s="265"/>
      <c r="S138" s="265"/>
      <c r="T138" s="26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7" t="s">
        <v>154</v>
      </c>
      <c r="AU138" s="267" t="s">
        <v>84</v>
      </c>
      <c r="AV138" s="14" t="s">
        <v>84</v>
      </c>
      <c r="AW138" s="14" t="s">
        <v>33</v>
      </c>
      <c r="AX138" s="14" t="s">
        <v>76</v>
      </c>
      <c r="AY138" s="267" t="s">
        <v>145</v>
      </c>
    </row>
    <row r="139" s="12" customFormat="1">
      <c r="A139" s="12"/>
      <c r="B139" s="224"/>
      <c r="C139" s="225"/>
      <c r="D139" s="226" t="s">
        <v>154</v>
      </c>
      <c r="E139" s="227" t="s">
        <v>1</v>
      </c>
      <c r="F139" s="228" t="s">
        <v>84</v>
      </c>
      <c r="G139" s="225"/>
      <c r="H139" s="229">
        <v>1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5" t="s">
        <v>154</v>
      </c>
      <c r="AU139" s="235" t="s">
        <v>84</v>
      </c>
      <c r="AV139" s="12" t="s">
        <v>86</v>
      </c>
      <c r="AW139" s="12" t="s">
        <v>33</v>
      </c>
      <c r="AX139" s="12" t="s">
        <v>76</v>
      </c>
      <c r="AY139" s="235" t="s">
        <v>145</v>
      </c>
    </row>
    <row r="140" s="14" customFormat="1">
      <c r="A140" s="14"/>
      <c r="B140" s="258"/>
      <c r="C140" s="259"/>
      <c r="D140" s="226" t="s">
        <v>154</v>
      </c>
      <c r="E140" s="260" t="s">
        <v>1</v>
      </c>
      <c r="F140" s="261" t="s">
        <v>1263</v>
      </c>
      <c r="G140" s="259"/>
      <c r="H140" s="260" t="s">
        <v>1</v>
      </c>
      <c r="I140" s="262"/>
      <c r="J140" s="259"/>
      <c r="K140" s="259"/>
      <c r="L140" s="263"/>
      <c r="M140" s="264"/>
      <c r="N140" s="265"/>
      <c r="O140" s="265"/>
      <c r="P140" s="265"/>
      <c r="Q140" s="265"/>
      <c r="R140" s="265"/>
      <c r="S140" s="265"/>
      <c r="T140" s="26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7" t="s">
        <v>154</v>
      </c>
      <c r="AU140" s="267" t="s">
        <v>84</v>
      </c>
      <c r="AV140" s="14" t="s">
        <v>84</v>
      </c>
      <c r="AW140" s="14" t="s">
        <v>33</v>
      </c>
      <c r="AX140" s="14" t="s">
        <v>76</v>
      </c>
      <c r="AY140" s="267" t="s">
        <v>145</v>
      </c>
    </row>
    <row r="141" s="14" customFormat="1">
      <c r="A141" s="14"/>
      <c r="B141" s="258"/>
      <c r="C141" s="259"/>
      <c r="D141" s="226" t="s">
        <v>154</v>
      </c>
      <c r="E141" s="260" t="s">
        <v>1</v>
      </c>
      <c r="F141" s="261" t="s">
        <v>1272</v>
      </c>
      <c r="G141" s="259"/>
      <c r="H141" s="260" t="s">
        <v>1</v>
      </c>
      <c r="I141" s="262"/>
      <c r="J141" s="259"/>
      <c r="K141" s="259"/>
      <c r="L141" s="263"/>
      <c r="M141" s="264"/>
      <c r="N141" s="265"/>
      <c r="O141" s="265"/>
      <c r="P141" s="265"/>
      <c r="Q141" s="265"/>
      <c r="R141" s="265"/>
      <c r="S141" s="265"/>
      <c r="T141" s="26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7" t="s">
        <v>154</v>
      </c>
      <c r="AU141" s="267" t="s">
        <v>84</v>
      </c>
      <c r="AV141" s="14" t="s">
        <v>84</v>
      </c>
      <c r="AW141" s="14" t="s">
        <v>33</v>
      </c>
      <c r="AX141" s="14" t="s">
        <v>76</v>
      </c>
      <c r="AY141" s="267" t="s">
        <v>145</v>
      </c>
    </row>
    <row r="142" s="12" customFormat="1">
      <c r="A142" s="12"/>
      <c r="B142" s="224"/>
      <c r="C142" s="225"/>
      <c r="D142" s="226" t="s">
        <v>154</v>
      </c>
      <c r="E142" s="227" t="s">
        <v>1</v>
      </c>
      <c r="F142" s="228" t="s">
        <v>84</v>
      </c>
      <c r="G142" s="225"/>
      <c r="H142" s="229">
        <v>1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35" t="s">
        <v>154</v>
      </c>
      <c r="AU142" s="235" t="s">
        <v>84</v>
      </c>
      <c r="AV142" s="12" t="s">
        <v>86</v>
      </c>
      <c r="AW142" s="12" t="s">
        <v>33</v>
      </c>
      <c r="AX142" s="12" t="s">
        <v>76</v>
      </c>
      <c r="AY142" s="235" t="s">
        <v>145</v>
      </c>
    </row>
    <row r="143" s="14" customFormat="1">
      <c r="A143" s="14"/>
      <c r="B143" s="258"/>
      <c r="C143" s="259"/>
      <c r="D143" s="226" t="s">
        <v>154</v>
      </c>
      <c r="E143" s="260" t="s">
        <v>1</v>
      </c>
      <c r="F143" s="261" t="s">
        <v>1273</v>
      </c>
      <c r="G143" s="259"/>
      <c r="H143" s="260" t="s">
        <v>1</v>
      </c>
      <c r="I143" s="262"/>
      <c r="J143" s="259"/>
      <c r="K143" s="259"/>
      <c r="L143" s="263"/>
      <c r="M143" s="264"/>
      <c r="N143" s="265"/>
      <c r="O143" s="265"/>
      <c r="P143" s="265"/>
      <c r="Q143" s="265"/>
      <c r="R143" s="265"/>
      <c r="S143" s="265"/>
      <c r="T143" s="26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7" t="s">
        <v>154</v>
      </c>
      <c r="AU143" s="267" t="s">
        <v>84</v>
      </c>
      <c r="AV143" s="14" t="s">
        <v>84</v>
      </c>
      <c r="AW143" s="14" t="s">
        <v>33</v>
      </c>
      <c r="AX143" s="14" t="s">
        <v>76</v>
      </c>
      <c r="AY143" s="267" t="s">
        <v>145</v>
      </c>
    </row>
    <row r="144" s="12" customFormat="1">
      <c r="A144" s="12"/>
      <c r="B144" s="224"/>
      <c r="C144" s="225"/>
      <c r="D144" s="226" t="s">
        <v>154</v>
      </c>
      <c r="E144" s="227" t="s">
        <v>1</v>
      </c>
      <c r="F144" s="228" t="s">
        <v>84</v>
      </c>
      <c r="G144" s="225"/>
      <c r="H144" s="229">
        <v>1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5" t="s">
        <v>154</v>
      </c>
      <c r="AU144" s="235" t="s">
        <v>84</v>
      </c>
      <c r="AV144" s="12" t="s">
        <v>86</v>
      </c>
      <c r="AW144" s="12" t="s">
        <v>33</v>
      </c>
      <c r="AX144" s="12" t="s">
        <v>76</v>
      </c>
      <c r="AY144" s="235" t="s">
        <v>145</v>
      </c>
    </row>
    <row r="145" s="14" customFormat="1">
      <c r="A145" s="14"/>
      <c r="B145" s="258"/>
      <c r="C145" s="259"/>
      <c r="D145" s="226" t="s">
        <v>154</v>
      </c>
      <c r="E145" s="260" t="s">
        <v>1</v>
      </c>
      <c r="F145" s="261" t="s">
        <v>1274</v>
      </c>
      <c r="G145" s="259"/>
      <c r="H145" s="260" t="s">
        <v>1</v>
      </c>
      <c r="I145" s="262"/>
      <c r="J145" s="259"/>
      <c r="K145" s="259"/>
      <c r="L145" s="263"/>
      <c r="M145" s="264"/>
      <c r="N145" s="265"/>
      <c r="O145" s="265"/>
      <c r="P145" s="265"/>
      <c r="Q145" s="265"/>
      <c r="R145" s="265"/>
      <c r="S145" s="265"/>
      <c r="T145" s="26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7" t="s">
        <v>154</v>
      </c>
      <c r="AU145" s="267" t="s">
        <v>84</v>
      </c>
      <c r="AV145" s="14" t="s">
        <v>84</v>
      </c>
      <c r="AW145" s="14" t="s">
        <v>33</v>
      </c>
      <c r="AX145" s="14" t="s">
        <v>76</v>
      </c>
      <c r="AY145" s="267" t="s">
        <v>145</v>
      </c>
    </row>
    <row r="146" s="14" customFormat="1">
      <c r="A146" s="14"/>
      <c r="B146" s="258"/>
      <c r="C146" s="259"/>
      <c r="D146" s="226" t="s">
        <v>154</v>
      </c>
      <c r="E146" s="260" t="s">
        <v>1</v>
      </c>
      <c r="F146" s="261" t="s">
        <v>1275</v>
      </c>
      <c r="G146" s="259"/>
      <c r="H146" s="260" t="s">
        <v>1</v>
      </c>
      <c r="I146" s="262"/>
      <c r="J146" s="259"/>
      <c r="K146" s="259"/>
      <c r="L146" s="263"/>
      <c r="M146" s="264"/>
      <c r="N146" s="265"/>
      <c r="O146" s="265"/>
      <c r="P146" s="265"/>
      <c r="Q146" s="265"/>
      <c r="R146" s="265"/>
      <c r="S146" s="265"/>
      <c r="T146" s="26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7" t="s">
        <v>154</v>
      </c>
      <c r="AU146" s="267" t="s">
        <v>84</v>
      </c>
      <c r="AV146" s="14" t="s">
        <v>84</v>
      </c>
      <c r="AW146" s="14" t="s">
        <v>33</v>
      </c>
      <c r="AX146" s="14" t="s">
        <v>76</v>
      </c>
      <c r="AY146" s="267" t="s">
        <v>145</v>
      </c>
    </row>
    <row r="147" s="12" customFormat="1">
      <c r="A147" s="12"/>
      <c r="B147" s="224"/>
      <c r="C147" s="225"/>
      <c r="D147" s="226" t="s">
        <v>154</v>
      </c>
      <c r="E147" s="227" t="s">
        <v>1</v>
      </c>
      <c r="F147" s="228" t="s">
        <v>84</v>
      </c>
      <c r="G147" s="225"/>
      <c r="H147" s="229">
        <v>1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35" t="s">
        <v>154</v>
      </c>
      <c r="AU147" s="235" t="s">
        <v>84</v>
      </c>
      <c r="AV147" s="12" t="s">
        <v>86</v>
      </c>
      <c r="AW147" s="12" t="s">
        <v>33</v>
      </c>
      <c r="AX147" s="12" t="s">
        <v>76</v>
      </c>
      <c r="AY147" s="235" t="s">
        <v>145</v>
      </c>
    </row>
    <row r="148" s="14" customFormat="1">
      <c r="A148" s="14"/>
      <c r="B148" s="258"/>
      <c r="C148" s="259"/>
      <c r="D148" s="226" t="s">
        <v>154</v>
      </c>
      <c r="E148" s="260" t="s">
        <v>1</v>
      </c>
      <c r="F148" s="261" t="s">
        <v>1276</v>
      </c>
      <c r="G148" s="259"/>
      <c r="H148" s="260" t="s">
        <v>1</v>
      </c>
      <c r="I148" s="262"/>
      <c r="J148" s="259"/>
      <c r="K148" s="259"/>
      <c r="L148" s="263"/>
      <c r="M148" s="264"/>
      <c r="N148" s="265"/>
      <c r="O148" s="265"/>
      <c r="P148" s="265"/>
      <c r="Q148" s="265"/>
      <c r="R148" s="265"/>
      <c r="S148" s="265"/>
      <c r="T148" s="26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7" t="s">
        <v>154</v>
      </c>
      <c r="AU148" s="267" t="s">
        <v>84</v>
      </c>
      <c r="AV148" s="14" t="s">
        <v>84</v>
      </c>
      <c r="AW148" s="14" t="s">
        <v>33</v>
      </c>
      <c r="AX148" s="14" t="s">
        <v>76</v>
      </c>
      <c r="AY148" s="267" t="s">
        <v>145</v>
      </c>
    </row>
    <row r="149" s="12" customFormat="1">
      <c r="A149" s="12"/>
      <c r="B149" s="224"/>
      <c r="C149" s="225"/>
      <c r="D149" s="226" t="s">
        <v>154</v>
      </c>
      <c r="E149" s="227" t="s">
        <v>1</v>
      </c>
      <c r="F149" s="228" t="s">
        <v>84</v>
      </c>
      <c r="G149" s="225"/>
      <c r="H149" s="229">
        <v>1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5" t="s">
        <v>154</v>
      </c>
      <c r="AU149" s="235" t="s">
        <v>84</v>
      </c>
      <c r="AV149" s="12" t="s">
        <v>86</v>
      </c>
      <c r="AW149" s="12" t="s">
        <v>33</v>
      </c>
      <c r="AX149" s="12" t="s">
        <v>76</v>
      </c>
      <c r="AY149" s="235" t="s">
        <v>145</v>
      </c>
    </row>
    <row r="150" s="13" customFormat="1">
      <c r="A150" s="13"/>
      <c r="B150" s="236"/>
      <c r="C150" s="237"/>
      <c r="D150" s="226" t="s">
        <v>154</v>
      </c>
      <c r="E150" s="238" t="s">
        <v>1</v>
      </c>
      <c r="F150" s="239" t="s">
        <v>156</v>
      </c>
      <c r="G150" s="237"/>
      <c r="H150" s="240">
        <v>7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154</v>
      </c>
      <c r="AU150" s="246" t="s">
        <v>84</v>
      </c>
      <c r="AV150" s="13" t="s">
        <v>150</v>
      </c>
      <c r="AW150" s="13" t="s">
        <v>33</v>
      </c>
      <c r="AX150" s="13" t="s">
        <v>84</v>
      </c>
      <c r="AY150" s="246" t="s">
        <v>145</v>
      </c>
    </row>
    <row r="151" s="2" customFormat="1" ht="44.25" customHeight="1">
      <c r="A151" s="37"/>
      <c r="B151" s="38"/>
      <c r="C151" s="210" t="s">
        <v>157</v>
      </c>
      <c r="D151" s="210" t="s">
        <v>146</v>
      </c>
      <c r="E151" s="211" t="s">
        <v>1277</v>
      </c>
      <c r="F151" s="212" t="s">
        <v>1278</v>
      </c>
      <c r="G151" s="213" t="s">
        <v>265</v>
      </c>
      <c r="H151" s="214">
        <v>2</v>
      </c>
      <c r="I151" s="215"/>
      <c r="J151" s="216">
        <f>ROUND(I151*H151,2)</f>
        <v>0</v>
      </c>
      <c r="K151" s="217"/>
      <c r="L151" s="43"/>
      <c r="M151" s="218" t="s">
        <v>1</v>
      </c>
      <c r="N151" s="219" t="s">
        <v>41</v>
      </c>
      <c r="O151" s="90"/>
      <c r="P151" s="220">
        <f>O151*H151</f>
        <v>0</v>
      </c>
      <c r="Q151" s="220">
        <v>0</v>
      </c>
      <c r="R151" s="220">
        <f>Q151*H151</f>
        <v>0</v>
      </c>
      <c r="S151" s="220">
        <v>0</v>
      </c>
      <c r="T151" s="22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2" t="s">
        <v>183</v>
      </c>
      <c r="AT151" s="222" t="s">
        <v>146</v>
      </c>
      <c r="AU151" s="222" t="s">
        <v>84</v>
      </c>
      <c r="AY151" s="16" t="s">
        <v>145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6" t="s">
        <v>84</v>
      </c>
      <c r="BK151" s="223">
        <f>ROUND(I151*H151,2)</f>
        <v>0</v>
      </c>
      <c r="BL151" s="16" t="s">
        <v>183</v>
      </c>
      <c r="BM151" s="222" t="s">
        <v>160</v>
      </c>
    </row>
    <row r="152" s="14" customFormat="1">
      <c r="A152" s="14"/>
      <c r="B152" s="258"/>
      <c r="C152" s="259"/>
      <c r="D152" s="226" t="s">
        <v>154</v>
      </c>
      <c r="E152" s="260" t="s">
        <v>1</v>
      </c>
      <c r="F152" s="261" t="s">
        <v>1279</v>
      </c>
      <c r="G152" s="259"/>
      <c r="H152" s="260" t="s">
        <v>1</v>
      </c>
      <c r="I152" s="262"/>
      <c r="J152" s="259"/>
      <c r="K152" s="259"/>
      <c r="L152" s="263"/>
      <c r="M152" s="264"/>
      <c r="N152" s="265"/>
      <c r="O152" s="265"/>
      <c r="P152" s="265"/>
      <c r="Q152" s="265"/>
      <c r="R152" s="265"/>
      <c r="S152" s="265"/>
      <c r="T152" s="26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7" t="s">
        <v>154</v>
      </c>
      <c r="AU152" s="267" t="s">
        <v>84</v>
      </c>
      <c r="AV152" s="14" t="s">
        <v>84</v>
      </c>
      <c r="AW152" s="14" t="s">
        <v>33</v>
      </c>
      <c r="AX152" s="14" t="s">
        <v>76</v>
      </c>
      <c r="AY152" s="267" t="s">
        <v>145</v>
      </c>
    </row>
    <row r="153" s="14" customFormat="1">
      <c r="A153" s="14"/>
      <c r="B153" s="258"/>
      <c r="C153" s="259"/>
      <c r="D153" s="226" t="s">
        <v>154</v>
      </c>
      <c r="E153" s="260" t="s">
        <v>1</v>
      </c>
      <c r="F153" s="261" t="s">
        <v>1280</v>
      </c>
      <c r="G153" s="259"/>
      <c r="H153" s="260" t="s">
        <v>1</v>
      </c>
      <c r="I153" s="262"/>
      <c r="J153" s="259"/>
      <c r="K153" s="259"/>
      <c r="L153" s="263"/>
      <c r="M153" s="264"/>
      <c r="N153" s="265"/>
      <c r="O153" s="265"/>
      <c r="P153" s="265"/>
      <c r="Q153" s="265"/>
      <c r="R153" s="265"/>
      <c r="S153" s="265"/>
      <c r="T153" s="26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7" t="s">
        <v>154</v>
      </c>
      <c r="AU153" s="267" t="s">
        <v>84</v>
      </c>
      <c r="AV153" s="14" t="s">
        <v>84</v>
      </c>
      <c r="AW153" s="14" t="s">
        <v>33</v>
      </c>
      <c r="AX153" s="14" t="s">
        <v>76</v>
      </c>
      <c r="AY153" s="267" t="s">
        <v>145</v>
      </c>
    </row>
    <row r="154" s="12" customFormat="1">
      <c r="A154" s="12"/>
      <c r="B154" s="224"/>
      <c r="C154" s="225"/>
      <c r="D154" s="226" t="s">
        <v>154</v>
      </c>
      <c r="E154" s="227" t="s">
        <v>1</v>
      </c>
      <c r="F154" s="228" t="s">
        <v>84</v>
      </c>
      <c r="G154" s="225"/>
      <c r="H154" s="229">
        <v>1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35" t="s">
        <v>154</v>
      </c>
      <c r="AU154" s="235" t="s">
        <v>84</v>
      </c>
      <c r="AV154" s="12" t="s">
        <v>86</v>
      </c>
      <c r="AW154" s="12" t="s">
        <v>33</v>
      </c>
      <c r="AX154" s="12" t="s">
        <v>76</v>
      </c>
      <c r="AY154" s="235" t="s">
        <v>145</v>
      </c>
    </row>
    <row r="155" s="14" customFormat="1">
      <c r="A155" s="14"/>
      <c r="B155" s="258"/>
      <c r="C155" s="259"/>
      <c r="D155" s="226" t="s">
        <v>154</v>
      </c>
      <c r="E155" s="260" t="s">
        <v>1</v>
      </c>
      <c r="F155" s="261" t="s">
        <v>1281</v>
      </c>
      <c r="G155" s="259"/>
      <c r="H155" s="260" t="s">
        <v>1</v>
      </c>
      <c r="I155" s="262"/>
      <c r="J155" s="259"/>
      <c r="K155" s="259"/>
      <c r="L155" s="263"/>
      <c r="M155" s="264"/>
      <c r="N155" s="265"/>
      <c r="O155" s="265"/>
      <c r="P155" s="265"/>
      <c r="Q155" s="265"/>
      <c r="R155" s="265"/>
      <c r="S155" s="265"/>
      <c r="T155" s="26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7" t="s">
        <v>154</v>
      </c>
      <c r="AU155" s="267" t="s">
        <v>84</v>
      </c>
      <c r="AV155" s="14" t="s">
        <v>84</v>
      </c>
      <c r="AW155" s="14" t="s">
        <v>33</v>
      </c>
      <c r="AX155" s="14" t="s">
        <v>76</v>
      </c>
      <c r="AY155" s="267" t="s">
        <v>145</v>
      </c>
    </row>
    <row r="156" s="12" customFormat="1">
      <c r="A156" s="12"/>
      <c r="B156" s="224"/>
      <c r="C156" s="225"/>
      <c r="D156" s="226" t="s">
        <v>154</v>
      </c>
      <c r="E156" s="227" t="s">
        <v>1</v>
      </c>
      <c r="F156" s="228" t="s">
        <v>84</v>
      </c>
      <c r="G156" s="225"/>
      <c r="H156" s="229">
        <v>1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5" t="s">
        <v>154</v>
      </c>
      <c r="AU156" s="235" t="s">
        <v>84</v>
      </c>
      <c r="AV156" s="12" t="s">
        <v>86</v>
      </c>
      <c r="AW156" s="12" t="s">
        <v>33</v>
      </c>
      <c r="AX156" s="12" t="s">
        <v>76</v>
      </c>
      <c r="AY156" s="235" t="s">
        <v>145</v>
      </c>
    </row>
    <row r="157" s="13" customFormat="1">
      <c r="A157" s="13"/>
      <c r="B157" s="236"/>
      <c r="C157" s="237"/>
      <c r="D157" s="226" t="s">
        <v>154</v>
      </c>
      <c r="E157" s="238" t="s">
        <v>1</v>
      </c>
      <c r="F157" s="239" t="s">
        <v>156</v>
      </c>
      <c r="G157" s="237"/>
      <c r="H157" s="240">
        <v>2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154</v>
      </c>
      <c r="AU157" s="246" t="s">
        <v>84</v>
      </c>
      <c r="AV157" s="13" t="s">
        <v>150</v>
      </c>
      <c r="AW157" s="13" t="s">
        <v>33</v>
      </c>
      <c r="AX157" s="13" t="s">
        <v>84</v>
      </c>
      <c r="AY157" s="246" t="s">
        <v>145</v>
      </c>
    </row>
    <row r="158" s="2" customFormat="1" ht="44.25" customHeight="1">
      <c r="A158" s="37"/>
      <c r="B158" s="38"/>
      <c r="C158" s="210" t="s">
        <v>150</v>
      </c>
      <c r="D158" s="210" t="s">
        <v>146</v>
      </c>
      <c r="E158" s="211" t="s">
        <v>1173</v>
      </c>
      <c r="F158" s="212" t="s">
        <v>1282</v>
      </c>
      <c r="G158" s="213" t="s">
        <v>265</v>
      </c>
      <c r="H158" s="214">
        <v>1</v>
      </c>
      <c r="I158" s="215"/>
      <c r="J158" s="216">
        <f>ROUND(I158*H158,2)</f>
        <v>0</v>
      </c>
      <c r="K158" s="217"/>
      <c r="L158" s="43"/>
      <c r="M158" s="218" t="s">
        <v>1</v>
      </c>
      <c r="N158" s="219" t="s">
        <v>41</v>
      </c>
      <c r="O158" s="90"/>
      <c r="P158" s="220">
        <f>O158*H158</f>
        <v>0</v>
      </c>
      <c r="Q158" s="220">
        <v>0</v>
      </c>
      <c r="R158" s="220">
        <f>Q158*H158</f>
        <v>0</v>
      </c>
      <c r="S158" s="220">
        <v>0</v>
      </c>
      <c r="T158" s="22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2" t="s">
        <v>183</v>
      </c>
      <c r="AT158" s="222" t="s">
        <v>146</v>
      </c>
      <c r="AU158" s="222" t="s">
        <v>84</v>
      </c>
      <c r="AY158" s="16" t="s">
        <v>145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16" t="s">
        <v>84</v>
      </c>
      <c r="BK158" s="223">
        <f>ROUND(I158*H158,2)</f>
        <v>0</v>
      </c>
      <c r="BL158" s="16" t="s">
        <v>183</v>
      </c>
      <c r="BM158" s="222" t="s">
        <v>1283</v>
      </c>
    </row>
    <row r="159" s="14" customFormat="1">
      <c r="A159" s="14"/>
      <c r="B159" s="258"/>
      <c r="C159" s="259"/>
      <c r="D159" s="226" t="s">
        <v>154</v>
      </c>
      <c r="E159" s="260" t="s">
        <v>1</v>
      </c>
      <c r="F159" s="261" t="s">
        <v>1284</v>
      </c>
      <c r="G159" s="259"/>
      <c r="H159" s="260" t="s">
        <v>1</v>
      </c>
      <c r="I159" s="262"/>
      <c r="J159" s="259"/>
      <c r="K159" s="259"/>
      <c r="L159" s="263"/>
      <c r="M159" s="264"/>
      <c r="N159" s="265"/>
      <c r="O159" s="265"/>
      <c r="P159" s="265"/>
      <c r="Q159" s="265"/>
      <c r="R159" s="265"/>
      <c r="S159" s="265"/>
      <c r="T159" s="26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7" t="s">
        <v>154</v>
      </c>
      <c r="AU159" s="267" t="s">
        <v>84</v>
      </c>
      <c r="AV159" s="14" t="s">
        <v>84</v>
      </c>
      <c r="AW159" s="14" t="s">
        <v>33</v>
      </c>
      <c r="AX159" s="14" t="s">
        <v>76</v>
      </c>
      <c r="AY159" s="267" t="s">
        <v>145</v>
      </c>
    </row>
    <row r="160" s="14" customFormat="1">
      <c r="A160" s="14"/>
      <c r="B160" s="258"/>
      <c r="C160" s="259"/>
      <c r="D160" s="226" t="s">
        <v>154</v>
      </c>
      <c r="E160" s="260" t="s">
        <v>1</v>
      </c>
      <c r="F160" s="261" t="s">
        <v>1285</v>
      </c>
      <c r="G160" s="259"/>
      <c r="H160" s="260" t="s">
        <v>1</v>
      </c>
      <c r="I160" s="262"/>
      <c r="J160" s="259"/>
      <c r="K160" s="259"/>
      <c r="L160" s="263"/>
      <c r="M160" s="264"/>
      <c r="N160" s="265"/>
      <c r="O160" s="265"/>
      <c r="P160" s="265"/>
      <c r="Q160" s="265"/>
      <c r="R160" s="265"/>
      <c r="S160" s="265"/>
      <c r="T160" s="26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7" t="s">
        <v>154</v>
      </c>
      <c r="AU160" s="267" t="s">
        <v>84</v>
      </c>
      <c r="AV160" s="14" t="s">
        <v>84</v>
      </c>
      <c r="AW160" s="14" t="s">
        <v>33</v>
      </c>
      <c r="AX160" s="14" t="s">
        <v>76</v>
      </c>
      <c r="AY160" s="267" t="s">
        <v>145</v>
      </c>
    </row>
    <row r="161" s="12" customFormat="1">
      <c r="A161" s="12"/>
      <c r="B161" s="224"/>
      <c r="C161" s="225"/>
      <c r="D161" s="226" t="s">
        <v>154</v>
      </c>
      <c r="E161" s="227" t="s">
        <v>1</v>
      </c>
      <c r="F161" s="228" t="s">
        <v>84</v>
      </c>
      <c r="G161" s="225"/>
      <c r="H161" s="229">
        <v>1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5" t="s">
        <v>154</v>
      </c>
      <c r="AU161" s="235" t="s">
        <v>84</v>
      </c>
      <c r="AV161" s="12" t="s">
        <v>86</v>
      </c>
      <c r="AW161" s="12" t="s">
        <v>33</v>
      </c>
      <c r="AX161" s="12" t="s">
        <v>76</v>
      </c>
      <c r="AY161" s="235" t="s">
        <v>145</v>
      </c>
    </row>
    <row r="162" s="13" customFormat="1">
      <c r="A162" s="13"/>
      <c r="B162" s="236"/>
      <c r="C162" s="237"/>
      <c r="D162" s="226" t="s">
        <v>154</v>
      </c>
      <c r="E162" s="238" t="s">
        <v>1</v>
      </c>
      <c r="F162" s="239" t="s">
        <v>156</v>
      </c>
      <c r="G162" s="237"/>
      <c r="H162" s="240">
        <v>1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154</v>
      </c>
      <c r="AU162" s="246" t="s">
        <v>84</v>
      </c>
      <c r="AV162" s="13" t="s">
        <v>150</v>
      </c>
      <c r="AW162" s="13" t="s">
        <v>33</v>
      </c>
      <c r="AX162" s="13" t="s">
        <v>84</v>
      </c>
      <c r="AY162" s="246" t="s">
        <v>145</v>
      </c>
    </row>
    <row r="163" s="2" customFormat="1" ht="44.25" customHeight="1">
      <c r="A163" s="37"/>
      <c r="B163" s="38"/>
      <c r="C163" s="210" t="s">
        <v>164</v>
      </c>
      <c r="D163" s="210" t="s">
        <v>146</v>
      </c>
      <c r="E163" s="211" t="s">
        <v>1168</v>
      </c>
      <c r="F163" s="212" t="s">
        <v>1286</v>
      </c>
      <c r="G163" s="213" t="s">
        <v>265</v>
      </c>
      <c r="H163" s="214">
        <v>10</v>
      </c>
      <c r="I163" s="215"/>
      <c r="J163" s="216">
        <f>ROUND(I163*H163,2)</f>
        <v>0</v>
      </c>
      <c r="K163" s="217"/>
      <c r="L163" s="43"/>
      <c r="M163" s="218" t="s">
        <v>1</v>
      </c>
      <c r="N163" s="219" t="s">
        <v>41</v>
      </c>
      <c r="O163" s="90"/>
      <c r="P163" s="220">
        <f>O163*H163</f>
        <v>0</v>
      </c>
      <c r="Q163" s="220">
        <v>0</v>
      </c>
      <c r="R163" s="220">
        <f>Q163*H163</f>
        <v>0</v>
      </c>
      <c r="S163" s="220">
        <v>0</v>
      </c>
      <c r="T163" s="22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2" t="s">
        <v>183</v>
      </c>
      <c r="AT163" s="222" t="s">
        <v>146</v>
      </c>
      <c r="AU163" s="222" t="s">
        <v>84</v>
      </c>
      <c r="AY163" s="16" t="s">
        <v>145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16" t="s">
        <v>84</v>
      </c>
      <c r="BK163" s="223">
        <f>ROUND(I163*H163,2)</f>
        <v>0</v>
      </c>
      <c r="BL163" s="16" t="s">
        <v>183</v>
      </c>
      <c r="BM163" s="222" t="s">
        <v>163</v>
      </c>
    </row>
    <row r="164" s="14" customFormat="1">
      <c r="A164" s="14"/>
      <c r="B164" s="258"/>
      <c r="C164" s="259"/>
      <c r="D164" s="226" t="s">
        <v>154</v>
      </c>
      <c r="E164" s="260" t="s">
        <v>1</v>
      </c>
      <c r="F164" s="261" t="s">
        <v>1287</v>
      </c>
      <c r="G164" s="259"/>
      <c r="H164" s="260" t="s">
        <v>1</v>
      </c>
      <c r="I164" s="262"/>
      <c r="J164" s="259"/>
      <c r="K164" s="259"/>
      <c r="L164" s="263"/>
      <c r="M164" s="264"/>
      <c r="N164" s="265"/>
      <c r="O164" s="265"/>
      <c r="P164" s="265"/>
      <c r="Q164" s="265"/>
      <c r="R164" s="265"/>
      <c r="S164" s="265"/>
      <c r="T164" s="26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7" t="s">
        <v>154</v>
      </c>
      <c r="AU164" s="267" t="s">
        <v>84</v>
      </c>
      <c r="AV164" s="14" t="s">
        <v>84</v>
      </c>
      <c r="AW164" s="14" t="s">
        <v>33</v>
      </c>
      <c r="AX164" s="14" t="s">
        <v>76</v>
      </c>
      <c r="AY164" s="267" t="s">
        <v>145</v>
      </c>
    </row>
    <row r="165" s="14" customFormat="1">
      <c r="A165" s="14"/>
      <c r="B165" s="258"/>
      <c r="C165" s="259"/>
      <c r="D165" s="226" t="s">
        <v>154</v>
      </c>
      <c r="E165" s="260" t="s">
        <v>1</v>
      </c>
      <c r="F165" s="261" t="s">
        <v>1288</v>
      </c>
      <c r="G165" s="259"/>
      <c r="H165" s="260" t="s">
        <v>1</v>
      </c>
      <c r="I165" s="262"/>
      <c r="J165" s="259"/>
      <c r="K165" s="259"/>
      <c r="L165" s="263"/>
      <c r="M165" s="264"/>
      <c r="N165" s="265"/>
      <c r="O165" s="265"/>
      <c r="P165" s="265"/>
      <c r="Q165" s="265"/>
      <c r="R165" s="265"/>
      <c r="S165" s="265"/>
      <c r="T165" s="26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7" t="s">
        <v>154</v>
      </c>
      <c r="AU165" s="267" t="s">
        <v>84</v>
      </c>
      <c r="AV165" s="14" t="s">
        <v>84</v>
      </c>
      <c r="AW165" s="14" t="s">
        <v>33</v>
      </c>
      <c r="AX165" s="14" t="s">
        <v>76</v>
      </c>
      <c r="AY165" s="267" t="s">
        <v>145</v>
      </c>
    </row>
    <row r="166" s="12" customFormat="1">
      <c r="A166" s="12"/>
      <c r="B166" s="224"/>
      <c r="C166" s="225"/>
      <c r="D166" s="226" t="s">
        <v>154</v>
      </c>
      <c r="E166" s="227" t="s">
        <v>1</v>
      </c>
      <c r="F166" s="228" t="s">
        <v>84</v>
      </c>
      <c r="G166" s="225"/>
      <c r="H166" s="229">
        <v>1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5" t="s">
        <v>154</v>
      </c>
      <c r="AU166" s="235" t="s">
        <v>84</v>
      </c>
      <c r="AV166" s="12" t="s">
        <v>86</v>
      </c>
      <c r="AW166" s="12" t="s">
        <v>33</v>
      </c>
      <c r="AX166" s="12" t="s">
        <v>76</v>
      </c>
      <c r="AY166" s="235" t="s">
        <v>145</v>
      </c>
    </row>
    <row r="167" s="14" customFormat="1">
      <c r="A167" s="14"/>
      <c r="B167" s="258"/>
      <c r="C167" s="259"/>
      <c r="D167" s="226" t="s">
        <v>154</v>
      </c>
      <c r="E167" s="260" t="s">
        <v>1</v>
      </c>
      <c r="F167" s="261" t="s">
        <v>1289</v>
      </c>
      <c r="G167" s="259"/>
      <c r="H167" s="260" t="s">
        <v>1</v>
      </c>
      <c r="I167" s="262"/>
      <c r="J167" s="259"/>
      <c r="K167" s="259"/>
      <c r="L167" s="263"/>
      <c r="M167" s="264"/>
      <c r="N167" s="265"/>
      <c r="O167" s="265"/>
      <c r="P167" s="265"/>
      <c r="Q167" s="265"/>
      <c r="R167" s="265"/>
      <c r="S167" s="265"/>
      <c r="T167" s="26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7" t="s">
        <v>154</v>
      </c>
      <c r="AU167" s="267" t="s">
        <v>84</v>
      </c>
      <c r="AV167" s="14" t="s">
        <v>84</v>
      </c>
      <c r="AW167" s="14" t="s">
        <v>33</v>
      </c>
      <c r="AX167" s="14" t="s">
        <v>76</v>
      </c>
      <c r="AY167" s="267" t="s">
        <v>145</v>
      </c>
    </row>
    <row r="168" s="12" customFormat="1">
      <c r="A168" s="12"/>
      <c r="B168" s="224"/>
      <c r="C168" s="225"/>
      <c r="D168" s="226" t="s">
        <v>154</v>
      </c>
      <c r="E168" s="227" t="s">
        <v>1</v>
      </c>
      <c r="F168" s="228" t="s">
        <v>84</v>
      </c>
      <c r="G168" s="225"/>
      <c r="H168" s="229">
        <v>1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5" t="s">
        <v>154</v>
      </c>
      <c r="AU168" s="235" t="s">
        <v>84</v>
      </c>
      <c r="AV168" s="12" t="s">
        <v>86</v>
      </c>
      <c r="AW168" s="12" t="s">
        <v>33</v>
      </c>
      <c r="AX168" s="12" t="s">
        <v>76</v>
      </c>
      <c r="AY168" s="235" t="s">
        <v>145</v>
      </c>
    </row>
    <row r="169" s="14" customFormat="1">
      <c r="A169" s="14"/>
      <c r="B169" s="258"/>
      <c r="C169" s="259"/>
      <c r="D169" s="226" t="s">
        <v>154</v>
      </c>
      <c r="E169" s="260" t="s">
        <v>1</v>
      </c>
      <c r="F169" s="261" t="s">
        <v>1290</v>
      </c>
      <c r="G169" s="259"/>
      <c r="H169" s="260" t="s">
        <v>1</v>
      </c>
      <c r="I169" s="262"/>
      <c r="J169" s="259"/>
      <c r="K169" s="259"/>
      <c r="L169" s="263"/>
      <c r="M169" s="264"/>
      <c r="N169" s="265"/>
      <c r="O169" s="265"/>
      <c r="P169" s="265"/>
      <c r="Q169" s="265"/>
      <c r="R169" s="265"/>
      <c r="S169" s="265"/>
      <c r="T169" s="26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7" t="s">
        <v>154</v>
      </c>
      <c r="AU169" s="267" t="s">
        <v>84</v>
      </c>
      <c r="AV169" s="14" t="s">
        <v>84</v>
      </c>
      <c r="AW169" s="14" t="s">
        <v>33</v>
      </c>
      <c r="AX169" s="14" t="s">
        <v>76</v>
      </c>
      <c r="AY169" s="267" t="s">
        <v>145</v>
      </c>
    </row>
    <row r="170" s="12" customFormat="1">
      <c r="A170" s="12"/>
      <c r="B170" s="224"/>
      <c r="C170" s="225"/>
      <c r="D170" s="226" t="s">
        <v>154</v>
      </c>
      <c r="E170" s="227" t="s">
        <v>1</v>
      </c>
      <c r="F170" s="228" t="s">
        <v>84</v>
      </c>
      <c r="G170" s="225"/>
      <c r="H170" s="229">
        <v>1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35" t="s">
        <v>154</v>
      </c>
      <c r="AU170" s="235" t="s">
        <v>84</v>
      </c>
      <c r="AV170" s="12" t="s">
        <v>86</v>
      </c>
      <c r="AW170" s="12" t="s">
        <v>33</v>
      </c>
      <c r="AX170" s="12" t="s">
        <v>76</v>
      </c>
      <c r="AY170" s="235" t="s">
        <v>145</v>
      </c>
    </row>
    <row r="171" s="14" customFormat="1">
      <c r="A171" s="14"/>
      <c r="B171" s="258"/>
      <c r="C171" s="259"/>
      <c r="D171" s="226" t="s">
        <v>154</v>
      </c>
      <c r="E171" s="260" t="s">
        <v>1</v>
      </c>
      <c r="F171" s="261" t="s">
        <v>1279</v>
      </c>
      <c r="G171" s="259"/>
      <c r="H171" s="260" t="s">
        <v>1</v>
      </c>
      <c r="I171" s="262"/>
      <c r="J171" s="259"/>
      <c r="K171" s="259"/>
      <c r="L171" s="263"/>
      <c r="M171" s="264"/>
      <c r="N171" s="265"/>
      <c r="O171" s="265"/>
      <c r="P171" s="265"/>
      <c r="Q171" s="265"/>
      <c r="R171" s="265"/>
      <c r="S171" s="265"/>
      <c r="T171" s="26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7" t="s">
        <v>154</v>
      </c>
      <c r="AU171" s="267" t="s">
        <v>84</v>
      </c>
      <c r="AV171" s="14" t="s">
        <v>84</v>
      </c>
      <c r="AW171" s="14" t="s">
        <v>33</v>
      </c>
      <c r="AX171" s="14" t="s">
        <v>76</v>
      </c>
      <c r="AY171" s="267" t="s">
        <v>145</v>
      </c>
    </row>
    <row r="172" s="14" customFormat="1">
      <c r="A172" s="14"/>
      <c r="B172" s="258"/>
      <c r="C172" s="259"/>
      <c r="D172" s="226" t="s">
        <v>154</v>
      </c>
      <c r="E172" s="260" t="s">
        <v>1</v>
      </c>
      <c r="F172" s="261" t="s">
        <v>1291</v>
      </c>
      <c r="G172" s="259"/>
      <c r="H172" s="260" t="s">
        <v>1</v>
      </c>
      <c r="I172" s="262"/>
      <c r="J172" s="259"/>
      <c r="K172" s="259"/>
      <c r="L172" s="263"/>
      <c r="M172" s="264"/>
      <c r="N172" s="265"/>
      <c r="O172" s="265"/>
      <c r="P172" s="265"/>
      <c r="Q172" s="265"/>
      <c r="R172" s="265"/>
      <c r="S172" s="265"/>
      <c r="T172" s="26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7" t="s">
        <v>154</v>
      </c>
      <c r="AU172" s="267" t="s">
        <v>84</v>
      </c>
      <c r="AV172" s="14" t="s">
        <v>84</v>
      </c>
      <c r="AW172" s="14" t="s">
        <v>33</v>
      </c>
      <c r="AX172" s="14" t="s">
        <v>76</v>
      </c>
      <c r="AY172" s="267" t="s">
        <v>145</v>
      </c>
    </row>
    <row r="173" s="12" customFormat="1">
      <c r="A173" s="12"/>
      <c r="B173" s="224"/>
      <c r="C173" s="225"/>
      <c r="D173" s="226" t="s">
        <v>154</v>
      </c>
      <c r="E173" s="227" t="s">
        <v>1</v>
      </c>
      <c r="F173" s="228" t="s">
        <v>84</v>
      </c>
      <c r="G173" s="225"/>
      <c r="H173" s="229">
        <v>1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5" t="s">
        <v>154</v>
      </c>
      <c r="AU173" s="235" t="s">
        <v>84</v>
      </c>
      <c r="AV173" s="12" t="s">
        <v>86</v>
      </c>
      <c r="AW173" s="12" t="s">
        <v>33</v>
      </c>
      <c r="AX173" s="12" t="s">
        <v>76</v>
      </c>
      <c r="AY173" s="235" t="s">
        <v>145</v>
      </c>
    </row>
    <row r="174" s="14" customFormat="1">
      <c r="A174" s="14"/>
      <c r="B174" s="258"/>
      <c r="C174" s="259"/>
      <c r="D174" s="226" t="s">
        <v>154</v>
      </c>
      <c r="E174" s="260" t="s">
        <v>1</v>
      </c>
      <c r="F174" s="261" t="s">
        <v>1292</v>
      </c>
      <c r="G174" s="259"/>
      <c r="H174" s="260" t="s">
        <v>1</v>
      </c>
      <c r="I174" s="262"/>
      <c r="J174" s="259"/>
      <c r="K174" s="259"/>
      <c r="L174" s="263"/>
      <c r="M174" s="264"/>
      <c r="N174" s="265"/>
      <c r="O174" s="265"/>
      <c r="P174" s="265"/>
      <c r="Q174" s="265"/>
      <c r="R174" s="265"/>
      <c r="S174" s="265"/>
      <c r="T174" s="26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7" t="s">
        <v>154</v>
      </c>
      <c r="AU174" s="267" t="s">
        <v>84</v>
      </c>
      <c r="AV174" s="14" t="s">
        <v>84</v>
      </c>
      <c r="AW174" s="14" t="s">
        <v>33</v>
      </c>
      <c r="AX174" s="14" t="s">
        <v>76</v>
      </c>
      <c r="AY174" s="267" t="s">
        <v>145</v>
      </c>
    </row>
    <row r="175" s="12" customFormat="1">
      <c r="A175" s="12"/>
      <c r="B175" s="224"/>
      <c r="C175" s="225"/>
      <c r="D175" s="226" t="s">
        <v>154</v>
      </c>
      <c r="E175" s="227" t="s">
        <v>1</v>
      </c>
      <c r="F175" s="228" t="s">
        <v>84</v>
      </c>
      <c r="G175" s="225"/>
      <c r="H175" s="229">
        <v>1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5" t="s">
        <v>154</v>
      </c>
      <c r="AU175" s="235" t="s">
        <v>84</v>
      </c>
      <c r="AV175" s="12" t="s">
        <v>86</v>
      </c>
      <c r="AW175" s="12" t="s">
        <v>33</v>
      </c>
      <c r="AX175" s="12" t="s">
        <v>76</v>
      </c>
      <c r="AY175" s="235" t="s">
        <v>145</v>
      </c>
    </row>
    <row r="176" s="14" customFormat="1">
      <c r="A176" s="14"/>
      <c r="B176" s="258"/>
      <c r="C176" s="259"/>
      <c r="D176" s="226" t="s">
        <v>154</v>
      </c>
      <c r="E176" s="260" t="s">
        <v>1</v>
      </c>
      <c r="F176" s="261" t="s">
        <v>1293</v>
      </c>
      <c r="G176" s="259"/>
      <c r="H176" s="260" t="s">
        <v>1</v>
      </c>
      <c r="I176" s="262"/>
      <c r="J176" s="259"/>
      <c r="K176" s="259"/>
      <c r="L176" s="263"/>
      <c r="M176" s="264"/>
      <c r="N176" s="265"/>
      <c r="O176" s="265"/>
      <c r="P176" s="265"/>
      <c r="Q176" s="265"/>
      <c r="R176" s="265"/>
      <c r="S176" s="265"/>
      <c r="T176" s="26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7" t="s">
        <v>154</v>
      </c>
      <c r="AU176" s="267" t="s">
        <v>84</v>
      </c>
      <c r="AV176" s="14" t="s">
        <v>84</v>
      </c>
      <c r="AW176" s="14" t="s">
        <v>33</v>
      </c>
      <c r="AX176" s="14" t="s">
        <v>76</v>
      </c>
      <c r="AY176" s="267" t="s">
        <v>145</v>
      </c>
    </row>
    <row r="177" s="12" customFormat="1">
      <c r="A177" s="12"/>
      <c r="B177" s="224"/>
      <c r="C177" s="225"/>
      <c r="D177" s="226" t="s">
        <v>154</v>
      </c>
      <c r="E177" s="227" t="s">
        <v>1</v>
      </c>
      <c r="F177" s="228" t="s">
        <v>84</v>
      </c>
      <c r="G177" s="225"/>
      <c r="H177" s="229">
        <v>1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5" t="s">
        <v>154</v>
      </c>
      <c r="AU177" s="235" t="s">
        <v>84</v>
      </c>
      <c r="AV177" s="12" t="s">
        <v>86</v>
      </c>
      <c r="AW177" s="12" t="s">
        <v>33</v>
      </c>
      <c r="AX177" s="12" t="s">
        <v>76</v>
      </c>
      <c r="AY177" s="235" t="s">
        <v>145</v>
      </c>
    </row>
    <row r="178" s="14" customFormat="1">
      <c r="A178" s="14"/>
      <c r="B178" s="258"/>
      <c r="C178" s="259"/>
      <c r="D178" s="226" t="s">
        <v>154</v>
      </c>
      <c r="E178" s="260" t="s">
        <v>1</v>
      </c>
      <c r="F178" s="261" t="s">
        <v>1284</v>
      </c>
      <c r="G178" s="259"/>
      <c r="H178" s="260" t="s">
        <v>1</v>
      </c>
      <c r="I178" s="262"/>
      <c r="J178" s="259"/>
      <c r="K178" s="259"/>
      <c r="L178" s="263"/>
      <c r="M178" s="264"/>
      <c r="N178" s="265"/>
      <c r="O178" s="265"/>
      <c r="P178" s="265"/>
      <c r="Q178" s="265"/>
      <c r="R178" s="265"/>
      <c r="S178" s="265"/>
      <c r="T178" s="26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7" t="s">
        <v>154</v>
      </c>
      <c r="AU178" s="267" t="s">
        <v>84</v>
      </c>
      <c r="AV178" s="14" t="s">
        <v>84</v>
      </c>
      <c r="AW178" s="14" t="s">
        <v>33</v>
      </c>
      <c r="AX178" s="14" t="s">
        <v>76</v>
      </c>
      <c r="AY178" s="267" t="s">
        <v>145</v>
      </c>
    </row>
    <row r="179" s="14" customFormat="1">
      <c r="A179" s="14"/>
      <c r="B179" s="258"/>
      <c r="C179" s="259"/>
      <c r="D179" s="226" t="s">
        <v>154</v>
      </c>
      <c r="E179" s="260" t="s">
        <v>1</v>
      </c>
      <c r="F179" s="261" t="s">
        <v>1294</v>
      </c>
      <c r="G179" s="259"/>
      <c r="H179" s="260" t="s">
        <v>1</v>
      </c>
      <c r="I179" s="262"/>
      <c r="J179" s="259"/>
      <c r="K179" s="259"/>
      <c r="L179" s="263"/>
      <c r="M179" s="264"/>
      <c r="N179" s="265"/>
      <c r="O179" s="265"/>
      <c r="P179" s="265"/>
      <c r="Q179" s="265"/>
      <c r="R179" s="265"/>
      <c r="S179" s="265"/>
      <c r="T179" s="26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7" t="s">
        <v>154</v>
      </c>
      <c r="AU179" s="267" t="s">
        <v>84</v>
      </c>
      <c r="AV179" s="14" t="s">
        <v>84</v>
      </c>
      <c r="AW179" s="14" t="s">
        <v>33</v>
      </c>
      <c r="AX179" s="14" t="s">
        <v>76</v>
      </c>
      <c r="AY179" s="267" t="s">
        <v>145</v>
      </c>
    </row>
    <row r="180" s="12" customFormat="1">
      <c r="A180" s="12"/>
      <c r="B180" s="224"/>
      <c r="C180" s="225"/>
      <c r="D180" s="226" t="s">
        <v>154</v>
      </c>
      <c r="E180" s="227" t="s">
        <v>1</v>
      </c>
      <c r="F180" s="228" t="s">
        <v>84</v>
      </c>
      <c r="G180" s="225"/>
      <c r="H180" s="229">
        <v>1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35" t="s">
        <v>154</v>
      </c>
      <c r="AU180" s="235" t="s">
        <v>84</v>
      </c>
      <c r="AV180" s="12" t="s">
        <v>86</v>
      </c>
      <c r="AW180" s="12" t="s">
        <v>33</v>
      </c>
      <c r="AX180" s="12" t="s">
        <v>76</v>
      </c>
      <c r="AY180" s="235" t="s">
        <v>145</v>
      </c>
    </row>
    <row r="181" s="14" customFormat="1">
      <c r="A181" s="14"/>
      <c r="B181" s="258"/>
      <c r="C181" s="259"/>
      <c r="D181" s="226" t="s">
        <v>154</v>
      </c>
      <c r="E181" s="260" t="s">
        <v>1</v>
      </c>
      <c r="F181" s="261" t="s">
        <v>1295</v>
      </c>
      <c r="G181" s="259"/>
      <c r="H181" s="260" t="s">
        <v>1</v>
      </c>
      <c r="I181" s="262"/>
      <c r="J181" s="259"/>
      <c r="K181" s="259"/>
      <c r="L181" s="263"/>
      <c r="M181" s="264"/>
      <c r="N181" s="265"/>
      <c r="O181" s="265"/>
      <c r="P181" s="265"/>
      <c r="Q181" s="265"/>
      <c r="R181" s="265"/>
      <c r="S181" s="265"/>
      <c r="T181" s="26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7" t="s">
        <v>154</v>
      </c>
      <c r="AU181" s="267" t="s">
        <v>84</v>
      </c>
      <c r="AV181" s="14" t="s">
        <v>84</v>
      </c>
      <c r="AW181" s="14" t="s">
        <v>33</v>
      </c>
      <c r="AX181" s="14" t="s">
        <v>76</v>
      </c>
      <c r="AY181" s="267" t="s">
        <v>145</v>
      </c>
    </row>
    <row r="182" s="12" customFormat="1">
      <c r="A182" s="12"/>
      <c r="B182" s="224"/>
      <c r="C182" s="225"/>
      <c r="D182" s="226" t="s">
        <v>154</v>
      </c>
      <c r="E182" s="227" t="s">
        <v>1</v>
      </c>
      <c r="F182" s="228" t="s">
        <v>84</v>
      </c>
      <c r="G182" s="225"/>
      <c r="H182" s="229">
        <v>1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35" t="s">
        <v>154</v>
      </c>
      <c r="AU182" s="235" t="s">
        <v>84</v>
      </c>
      <c r="AV182" s="12" t="s">
        <v>86</v>
      </c>
      <c r="AW182" s="12" t="s">
        <v>33</v>
      </c>
      <c r="AX182" s="12" t="s">
        <v>76</v>
      </c>
      <c r="AY182" s="235" t="s">
        <v>145</v>
      </c>
    </row>
    <row r="183" s="14" customFormat="1">
      <c r="A183" s="14"/>
      <c r="B183" s="258"/>
      <c r="C183" s="259"/>
      <c r="D183" s="226" t="s">
        <v>154</v>
      </c>
      <c r="E183" s="260" t="s">
        <v>1</v>
      </c>
      <c r="F183" s="261" t="s">
        <v>1296</v>
      </c>
      <c r="G183" s="259"/>
      <c r="H183" s="260" t="s">
        <v>1</v>
      </c>
      <c r="I183" s="262"/>
      <c r="J183" s="259"/>
      <c r="K183" s="259"/>
      <c r="L183" s="263"/>
      <c r="M183" s="264"/>
      <c r="N183" s="265"/>
      <c r="O183" s="265"/>
      <c r="P183" s="265"/>
      <c r="Q183" s="265"/>
      <c r="R183" s="265"/>
      <c r="S183" s="265"/>
      <c r="T183" s="26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7" t="s">
        <v>154</v>
      </c>
      <c r="AU183" s="267" t="s">
        <v>84</v>
      </c>
      <c r="AV183" s="14" t="s">
        <v>84</v>
      </c>
      <c r="AW183" s="14" t="s">
        <v>33</v>
      </c>
      <c r="AX183" s="14" t="s">
        <v>76</v>
      </c>
      <c r="AY183" s="267" t="s">
        <v>145</v>
      </c>
    </row>
    <row r="184" s="12" customFormat="1">
      <c r="A184" s="12"/>
      <c r="B184" s="224"/>
      <c r="C184" s="225"/>
      <c r="D184" s="226" t="s">
        <v>154</v>
      </c>
      <c r="E184" s="227" t="s">
        <v>1</v>
      </c>
      <c r="F184" s="228" t="s">
        <v>84</v>
      </c>
      <c r="G184" s="225"/>
      <c r="H184" s="229">
        <v>1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5" t="s">
        <v>154</v>
      </c>
      <c r="AU184" s="235" t="s">
        <v>84</v>
      </c>
      <c r="AV184" s="12" t="s">
        <v>86</v>
      </c>
      <c r="AW184" s="12" t="s">
        <v>33</v>
      </c>
      <c r="AX184" s="12" t="s">
        <v>76</v>
      </c>
      <c r="AY184" s="235" t="s">
        <v>145</v>
      </c>
    </row>
    <row r="185" s="14" customFormat="1">
      <c r="A185" s="14"/>
      <c r="B185" s="258"/>
      <c r="C185" s="259"/>
      <c r="D185" s="226" t="s">
        <v>154</v>
      </c>
      <c r="E185" s="260" t="s">
        <v>1</v>
      </c>
      <c r="F185" s="261" t="s">
        <v>1297</v>
      </c>
      <c r="G185" s="259"/>
      <c r="H185" s="260" t="s">
        <v>1</v>
      </c>
      <c r="I185" s="262"/>
      <c r="J185" s="259"/>
      <c r="K185" s="259"/>
      <c r="L185" s="263"/>
      <c r="M185" s="264"/>
      <c r="N185" s="265"/>
      <c r="O185" s="265"/>
      <c r="P185" s="265"/>
      <c r="Q185" s="265"/>
      <c r="R185" s="265"/>
      <c r="S185" s="265"/>
      <c r="T185" s="26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7" t="s">
        <v>154</v>
      </c>
      <c r="AU185" s="267" t="s">
        <v>84</v>
      </c>
      <c r="AV185" s="14" t="s">
        <v>84</v>
      </c>
      <c r="AW185" s="14" t="s">
        <v>33</v>
      </c>
      <c r="AX185" s="14" t="s">
        <v>76</v>
      </c>
      <c r="AY185" s="267" t="s">
        <v>145</v>
      </c>
    </row>
    <row r="186" s="12" customFormat="1">
      <c r="A186" s="12"/>
      <c r="B186" s="224"/>
      <c r="C186" s="225"/>
      <c r="D186" s="226" t="s">
        <v>154</v>
      </c>
      <c r="E186" s="227" t="s">
        <v>1</v>
      </c>
      <c r="F186" s="228" t="s">
        <v>84</v>
      </c>
      <c r="G186" s="225"/>
      <c r="H186" s="229">
        <v>1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35" t="s">
        <v>154</v>
      </c>
      <c r="AU186" s="235" t="s">
        <v>84</v>
      </c>
      <c r="AV186" s="12" t="s">
        <v>86</v>
      </c>
      <c r="AW186" s="12" t="s">
        <v>33</v>
      </c>
      <c r="AX186" s="12" t="s">
        <v>76</v>
      </c>
      <c r="AY186" s="235" t="s">
        <v>145</v>
      </c>
    </row>
    <row r="187" s="13" customFormat="1">
      <c r="A187" s="13"/>
      <c r="B187" s="236"/>
      <c r="C187" s="237"/>
      <c r="D187" s="226" t="s">
        <v>154</v>
      </c>
      <c r="E187" s="238" t="s">
        <v>1</v>
      </c>
      <c r="F187" s="239" t="s">
        <v>156</v>
      </c>
      <c r="G187" s="237"/>
      <c r="H187" s="240">
        <v>10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154</v>
      </c>
      <c r="AU187" s="246" t="s">
        <v>84</v>
      </c>
      <c r="AV187" s="13" t="s">
        <v>150</v>
      </c>
      <c r="AW187" s="13" t="s">
        <v>33</v>
      </c>
      <c r="AX187" s="13" t="s">
        <v>84</v>
      </c>
      <c r="AY187" s="246" t="s">
        <v>145</v>
      </c>
    </row>
    <row r="188" s="2" customFormat="1" ht="44.25" customHeight="1">
      <c r="A188" s="37"/>
      <c r="B188" s="38"/>
      <c r="C188" s="210" t="s">
        <v>160</v>
      </c>
      <c r="D188" s="210" t="s">
        <v>146</v>
      </c>
      <c r="E188" s="211" t="s">
        <v>1177</v>
      </c>
      <c r="F188" s="212" t="s">
        <v>1298</v>
      </c>
      <c r="G188" s="213" t="s">
        <v>265</v>
      </c>
      <c r="H188" s="214">
        <v>1</v>
      </c>
      <c r="I188" s="215"/>
      <c r="J188" s="216">
        <f>ROUND(I188*H188,2)</f>
        <v>0</v>
      </c>
      <c r="K188" s="217"/>
      <c r="L188" s="43"/>
      <c r="M188" s="218" t="s">
        <v>1</v>
      </c>
      <c r="N188" s="219" t="s">
        <v>41</v>
      </c>
      <c r="O188" s="90"/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2" t="s">
        <v>183</v>
      </c>
      <c r="AT188" s="222" t="s">
        <v>146</v>
      </c>
      <c r="AU188" s="222" t="s">
        <v>84</v>
      </c>
      <c r="AY188" s="16" t="s">
        <v>145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6" t="s">
        <v>84</v>
      </c>
      <c r="BK188" s="223">
        <f>ROUND(I188*H188,2)</f>
        <v>0</v>
      </c>
      <c r="BL188" s="16" t="s">
        <v>183</v>
      </c>
      <c r="BM188" s="222" t="s">
        <v>168</v>
      </c>
    </row>
    <row r="189" s="14" customFormat="1">
      <c r="A189" s="14"/>
      <c r="B189" s="258"/>
      <c r="C189" s="259"/>
      <c r="D189" s="226" t="s">
        <v>154</v>
      </c>
      <c r="E189" s="260" t="s">
        <v>1</v>
      </c>
      <c r="F189" s="261" t="s">
        <v>1279</v>
      </c>
      <c r="G189" s="259"/>
      <c r="H189" s="260" t="s">
        <v>1</v>
      </c>
      <c r="I189" s="262"/>
      <c r="J189" s="259"/>
      <c r="K189" s="259"/>
      <c r="L189" s="263"/>
      <c r="M189" s="264"/>
      <c r="N189" s="265"/>
      <c r="O189" s="265"/>
      <c r="P189" s="265"/>
      <c r="Q189" s="265"/>
      <c r="R189" s="265"/>
      <c r="S189" s="265"/>
      <c r="T189" s="26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7" t="s">
        <v>154</v>
      </c>
      <c r="AU189" s="267" t="s">
        <v>84</v>
      </c>
      <c r="AV189" s="14" t="s">
        <v>84</v>
      </c>
      <c r="AW189" s="14" t="s">
        <v>33</v>
      </c>
      <c r="AX189" s="14" t="s">
        <v>76</v>
      </c>
      <c r="AY189" s="267" t="s">
        <v>145</v>
      </c>
    </row>
    <row r="190" s="14" customFormat="1">
      <c r="A190" s="14"/>
      <c r="B190" s="258"/>
      <c r="C190" s="259"/>
      <c r="D190" s="226" t="s">
        <v>154</v>
      </c>
      <c r="E190" s="260" t="s">
        <v>1</v>
      </c>
      <c r="F190" s="261" t="s">
        <v>1299</v>
      </c>
      <c r="G190" s="259"/>
      <c r="H190" s="260" t="s">
        <v>1</v>
      </c>
      <c r="I190" s="262"/>
      <c r="J190" s="259"/>
      <c r="K190" s="259"/>
      <c r="L190" s="263"/>
      <c r="M190" s="264"/>
      <c r="N190" s="265"/>
      <c r="O190" s="265"/>
      <c r="P190" s="265"/>
      <c r="Q190" s="265"/>
      <c r="R190" s="265"/>
      <c r="S190" s="265"/>
      <c r="T190" s="26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7" t="s">
        <v>154</v>
      </c>
      <c r="AU190" s="267" t="s">
        <v>84</v>
      </c>
      <c r="AV190" s="14" t="s">
        <v>84</v>
      </c>
      <c r="AW190" s="14" t="s">
        <v>33</v>
      </c>
      <c r="AX190" s="14" t="s">
        <v>76</v>
      </c>
      <c r="AY190" s="267" t="s">
        <v>145</v>
      </c>
    </row>
    <row r="191" s="12" customFormat="1">
      <c r="A191" s="12"/>
      <c r="B191" s="224"/>
      <c r="C191" s="225"/>
      <c r="D191" s="226" t="s">
        <v>154</v>
      </c>
      <c r="E191" s="227" t="s">
        <v>1</v>
      </c>
      <c r="F191" s="228" t="s">
        <v>84</v>
      </c>
      <c r="G191" s="225"/>
      <c r="H191" s="229">
        <v>1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35" t="s">
        <v>154</v>
      </c>
      <c r="AU191" s="235" t="s">
        <v>84</v>
      </c>
      <c r="AV191" s="12" t="s">
        <v>86</v>
      </c>
      <c r="AW191" s="12" t="s">
        <v>33</v>
      </c>
      <c r="AX191" s="12" t="s">
        <v>76</v>
      </c>
      <c r="AY191" s="235" t="s">
        <v>145</v>
      </c>
    </row>
    <row r="192" s="13" customFormat="1">
      <c r="A192" s="13"/>
      <c r="B192" s="236"/>
      <c r="C192" s="237"/>
      <c r="D192" s="226" t="s">
        <v>154</v>
      </c>
      <c r="E192" s="238" t="s">
        <v>1</v>
      </c>
      <c r="F192" s="239" t="s">
        <v>156</v>
      </c>
      <c r="G192" s="237"/>
      <c r="H192" s="240">
        <v>1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154</v>
      </c>
      <c r="AU192" s="246" t="s">
        <v>84</v>
      </c>
      <c r="AV192" s="13" t="s">
        <v>150</v>
      </c>
      <c r="AW192" s="13" t="s">
        <v>33</v>
      </c>
      <c r="AX192" s="13" t="s">
        <v>84</v>
      </c>
      <c r="AY192" s="246" t="s">
        <v>145</v>
      </c>
    </row>
    <row r="193" s="2" customFormat="1" ht="44.25" customHeight="1">
      <c r="A193" s="37"/>
      <c r="B193" s="38"/>
      <c r="C193" s="210" t="s">
        <v>175</v>
      </c>
      <c r="D193" s="210" t="s">
        <v>146</v>
      </c>
      <c r="E193" s="211" t="s">
        <v>1175</v>
      </c>
      <c r="F193" s="212" t="s">
        <v>1300</v>
      </c>
      <c r="G193" s="213" t="s">
        <v>265</v>
      </c>
      <c r="H193" s="214">
        <v>1</v>
      </c>
      <c r="I193" s="215"/>
      <c r="J193" s="216">
        <f>ROUND(I193*H193,2)</f>
        <v>0</v>
      </c>
      <c r="K193" s="217"/>
      <c r="L193" s="43"/>
      <c r="M193" s="218" t="s">
        <v>1</v>
      </c>
      <c r="N193" s="219" t="s">
        <v>41</v>
      </c>
      <c r="O193" s="90"/>
      <c r="P193" s="220">
        <f>O193*H193</f>
        <v>0</v>
      </c>
      <c r="Q193" s="220">
        <v>0</v>
      </c>
      <c r="R193" s="220">
        <f>Q193*H193</f>
        <v>0</v>
      </c>
      <c r="S193" s="220">
        <v>0</v>
      </c>
      <c r="T193" s="22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2" t="s">
        <v>183</v>
      </c>
      <c r="AT193" s="222" t="s">
        <v>146</v>
      </c>
      <c r="AU193" s="222" t="s">
        <v>84</v>
      </c>
      <c r="AY193" s="16" t="s">
        <v>145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6" t="s">
        <v>84</v>
      </c>
      <c r="BK193" s="223">
        <f>ROUND(I193*H193,2)</f>
        <v>0</v>
      </c>
      <c r="BL193" s="16" t="s">
        <v>183</v>
      </c>
      <c r="BM193" s="222" t="s">
        <v>1301</v>
      </c>
    </row>
    <row r="194" s="14" customFormat="1">
      <c r="A194" s="14"/>
      <c r="B194" s="258"/>
      <c r="C194" s="259"/>
      <c r="D194" s="226" t="s">
        <v>154</v>
      </c>
      <c r="E194" s="260" t="s">
        <v>1</v>
      </c>
      <c r="F194" s="261" t="s">
        <v>1284</v>
      </c>
      <c r="G194" s="259"/>
      <c r="H194" s="260" t="s">
        <v>1</v>
      </c>
      <c r="I194" s="262"/>
      <c r="J194" s="259"/>
      <c r="K194" s="259"/>
      <c r="L194" s="263"/>
      <c r="M194" s="264"/>
      <c r="N194" s="265"/>
      <c r="O194" s="265"/>
      <c r="P194" s="265"/>
      <c r="Q194" s="265"/>
      <c r="R194" s="265"/>
      <c r="S194" s="265"/>
      <c r="T194" s="26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7" t="s">
        <v>154</v>
      </c>
      <c r="AU194" s="267" t="s">
        <v>84</v>
      </c>
      <c r="AV194" s="14" t="s">
        <v>84</v>
      </c>
      <c r="AW194" s="14" t="s">
        <v>33</v>
      </c>
      <c r="AX194" s="14" t="s">
        <v>76</v>
      </c>
      <c r="AY194" s="267" t="s">
        <v>145</v>
      </c>
    </row>
    <row r="195" s="14" customFormat="1">
      <c r="A195" s="14"/>
      <c r="B195" s="258"/>
      <c r="C195" s="259"/>
      <c r="D195" s="226" t="s">
        <v>154</v>
      </c>
      <c r="E195" s="260" t="s">
        <v>1</v>
      </c>
      <c r="F195" s="261" t="s">
        <v>1302</v>
      </c>
      <c r="G195" s="259"/>
      <c r="H195" s="260" t="s">
        <v>1</v>
      </c>
      <c r="I195" s="262"/>
      <c r="J195" s="259"/>
      <c r="K195" s="259"/>
      <c r="L195" s="263"/>
      <c r="M195" s="264"/>
      <c r="N195" s="265"/>
      <c r="O195" s="265"/>
      <c r="P195" s="265"/>
      <c r="Q195" s="265"/>
      <c r="R195" s="265"/>
      <c r="S195" s="265"/>
      <c r="T195" s="26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7" t="s">
        <v>154</v>
      </c>
      <c r="AU195" s="267" t="s">
        <v>84</v>
      </c>
      <c r="AV195" s="14" t="s">
        <v>84</v>
      </c>
      <c r="AW195" s="14" t="s">
        <v>33</v>
      </c>
      <c r="AX195" s="14" t="s">
        <v>76</v>
      </c>
      <c r="AY195" s="267" t="s">
        <v>145</v>
      </c>
    </row>
    <row r="196" s="12" customFormat="1">
      <c r="A196" s="12"/>
      <c r="B196" s="224"/>
      <c r="C196" s="225"/>
      <c r="D196" s="226" t="s">
        <v>154</v>
      </c>
      <c r="E196" s="227" t="s">
        <v>1</v>
      </c>
      <c r="F196" s="228" t="s">
        <v>84</v>
      </c>
      <c r="G196" s="225"/>
      <c r="H196" s="229">
        <v>1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5" t="s">
        <v>154</v>
      </c>
      <c r="AU196" s="235" t="s">
        <v>84</v>
      </c>
      <c r="AV196" s="12" t="s">
        <v>86</v>
      </c>
      <c r="AW196" s="12" t="s">
        <v>33</v>
      </c>
      <c r="AX196" s="12" t="s">
        <v>76</v>
      </c>
      <c r="AY196" s="235" t="s">
        <v>145</v>
      </c>
    </row>
    <row r="197" s="13" customFormat="1">
      <c r="A197" s="13"/>
      <c r="B197" s="236"/>
      <c r="C197" s="237"/>
      <c r="D197" s="226" t="s">
        <v>154</v>
      </c>
      <c r="E197" s="238" t="s">
        <v>1</v>
      </c>
      <c r="F197" s="239" t="s">
        <v>156</v>
      </c>
      <c r="G197" s="237"/>
      <c r="H197" s="240">
        <v>1</v>
      </c>
      <c r="I197" s="241"/>
      <c r="J197" s="237"/>
      <c r="K197" s="237"/>
      <c r="L197" s="242"/>
      <c r="M197" s="269"/>
      <c r="N197" s="270"/>
      <c r="O197" s="270"/>
      <c r="P197" s="270"/>
      <c r="Q197" s="270"/>
      <c r="R197" s="270"/>
      <c r="S197" s="270"/>
      <c r="T197" s="27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154</v>
      </c>
      <c r="AU197" s="246" t="s">
        <v>84</v>
      </c>
      <c r="AV197" s="13" t="s">
        <v>150</v>
      </c>
      <c r="AW197" s="13" t="s">
        <v>33</v>
      </c>
      <c r="AX197" s="13" t="s">
        <v>84</v>
      </c>
      <c r="AY197" s="246" t="s">
        <v>145</v>
      </c>
    </row>
    <row r="198" s="2" customFormat="1" ht="6.96" customHeight="1">
      <c r="A198" s="37"/>
      <c r="B198" s="65"/>
      <c r="C198" s="66"/>
      <c r="D198" s="66"/>
      <c r="E198" s="66"/>
      <c r="F198" s="66"/>
      <c r="G198" s="66"/>
      <c r="H198" s="66"/>
      <c r="I198" s="66"/>
      <c r="J198" s="66"/>
      <c r="K198" s="66"/>
      <c r="L198" s="43"/>
      <c r="M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</row>
  </sheetData>
  <sheetProtection sheet="1" autoFilter="0" formatColumns="0" formatRows="0" objects="1" scenarios="1" spinCount="100000" saltValue="MdVK+i9Md3YwSlwZkI9UOr17uucrXSliwAunw0HZus+Iy1Fr1xYLI5tO1Gq9Q1vay2TdsFzn+IUy9ubEbhQFsA==" hashValue="VypolKkr9/aRmkmFVNWIoEeu0zIIZnPMoXEKqQwi3ULBT3NVa4QEkYlvwQMRe12kwPlss0qOQcZwZp1gSVdsyQ==" algorithmName="SHA-512" password="DCC9"/>
  <autoFilter ref="C116:K197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ÚPRAVA 5.6.2025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1303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ROUND((SUM(BE120:BE314)),  2)</f>
        <v>0</v>
      </c>
      <c r="G33" s="37"/>
      <c r="H33" s="37"/>
      <c r="I33" s="154">
        <v>0.20999999999999999</v>
      </c>
      <c r="J33" s="153">
        <f>ROUND(((SUM(BE120:BE314))*I33),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ROUND((SUM(BF120:BF314)),  2)</f>
        <v>0</v>
      </c>
      <c r="G34" s="37"/>
      <c r="H34" s="37"/>
      <c r="I34" s="154">
        <v>0.12</v>
      </c>
      <c r="J34" s="153">
        <f>ROUND(((SUM(BF120:BF314))*I34),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ROUND((SUM(BG120:BG314)),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ROUND((SUM(BH120:BH314)),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ROUND((SUM(BI120:BI314)),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ÚPRAVA 5.6.2025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SO_05 - Výměna povlakových krytin v učebnách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5. 6. 2025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114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115</v>
      </c>
      <c r="E98" s="181"/>
      <c r="F98" s="181"/>
      <c r="G98" s="181"/>
      <c r="H98" s="181"/>
      <c r="I98" s="181"/>
      <c r="J98" s="182">
        <f>J123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117</v>
      </c>
      <c r="E99" s="181"/>
      <c r="F99" s="181"/>
      <c r="G99" s="181"/>
      <c r="H99" s="181"/>
      <c r="I99" s="181"/>
      <c r="J99" s="182">
        <f>J183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126</v>
      </c>
      <c r="E100" s="181"/>
      <c r="F100" s="181"/>
      <c r="G100" s="181"/>
      <c r="H100" s="181"/>
      <c r="I100" s="181"/>
      <c r="J100" s="182">
        <f>J194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130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73" t="str">
        <f>E7</f>
        <v>Podpora profesního rozvoje SPŠS Mělník - ÚPRAVA 5.6.2025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106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SO_05 - Výměna povlakových krytin v učebnách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 xml:space="preserve"> </v>
      </c>
      <c r="G114" s="39"/>
      <c r="H114" s="39"/>
      <c r="I114" s="31" t="s">
        <v>22</v>
      </c>
      <c r="J114" s="78" t="str">
        <f>IF(J12="","",J12)</f>
        <v>5. 6. 2025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5.65" customHeight="1">
      <c r="A116" s="37"/>
      <c r="B116" s="38"/>
      <c r="C116" s="31" t="s">
        <v>24</v>
      </c>
      <c r="D116" s="39"/>
      <c r="E116" s="39"/>
      <c r="F116" s="26" t="str">
        <f>E15</f>
        <v>SPŠS Mělník, Českobratrská 386, Mělník</v>
      </c>
      <c r="G116" s="39"/>
      <c r="H116" s="39"/>
      <c r="I116" s="31" t="s">
        <v>30</v>
      </c>
      <c r="J116" s="35" t="str">
        <f>E21</f>
        <v>Ing. David Horáček, ČKAIT 0006218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IF(E18="","",E18)</f>
        <v>Vyplň údaj</v>
      </c>
      <c r="G117" s="39"/>
      <c r="H117" s="39"/>
      <c r="I117" s="31" t="s">
        <v>32</v>
      </c>
      <c r="J117" s="35" t="str">
        <f>E24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0" customFormat="1" ht="29.28" customHeight="1">
      <c r="A119" s="184"/>
      <c r="B119" s="185"/>
      <c r="C119" s="186" t="s">
        <v>131</v>
      </c>
      <c r="D119" s="187" t="s">
        <v>61</v>
      </c>
      <c r="E119" s="187" t="s">
        <v>57</v>
      </c>
      <c r="F119" s="187" t="s">
        <v>58</v>
      </c>
      <c r="G119" s="187" t="s">
        <v>132</v>
      </c>
      <c r="H119" s="187" t="s">
        <v>133</v>
      </c>
      <c r="I119" s="187" t="s">
        <v>134</v>
      </c>
      <c r="J119" s="188" t="s">
        <v>110</v>
      </c>
      <c r="K119" s="189" t="s">
        <v>135</v>
      </c>
      <c r="L119" s="190"/>
      <c r="M119" s="99" t="s">
        <v>1</v>
      </c>
      <c r="N119" s="100" t="s">
        <v>40</v>
      </c>
      <c r="O119" s="100" t="s">
        <v>136</v>
      </c>
      <c r="P119" s="100" t="s">
        <v>137</v>
      </c>
      <c r="Q119" s="100" t="s">
        <v>138</v>
      </c>
      <c r="R119" s="100" t="s">
        <v>139</v>
      </c>
      <c r="S119" s="100" t="s">
        <v>140</v>
      </c>
      <c r="T119" s="101" t="s">
        <v>141</v>
      </c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</row>
    <row r="120" s="2" customFormat="1" ht="22.8" customHeight="1">
      <c r="A120" s="37"/>
      <c r="B120" s="38"/>
      <c r="C120" s="106" t="s">
        <v>142</v>
      </c>
      <c r="D120" s="39"/>
      <c r="E120" s="39"/>
      <c r="F120" s="39"/>
      <c r="G120" s="39"/>
      <c r="H120" s="39"/>
      <c r="I120" s="39"/>
      <c r="J120" s="191">
        <f>BK120</f>
        <v>0</v>
      </c>
      <c r="K120" s="39"/>
      <c r="L120" s="43"/>
      <c r="M120" s="102"/>
      <c r="N120" s="192"/>
      <c r="O120" s="103"/>
      <c r="P120" s="193">
        <f>P121+P123+P183+P194</f>
        <v>0</v>
      </c>
      <c r="Q120" s="103"/>
      <c r="R120" s="193">
        <f>R121+R123+R183+R194</f>
        <v>5.1612948599999999</v>
      </c>
      <c r="S120" s="103"/>
      <c r="T120" s="194">
        <f>T121+T123+T183+T194</f>
        <v>2.0421900000000002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75</v>
      </c>
      <c r="AU120" s="16" t="s">
        <v>112</v>
      </c>
      <c r="BK120" s="195">
        <f>BK121+BK123+BK183+BK194</f>
        <v>0</v>
      </c>
    </row>
    <row r="121" s="11" customFormat="1" ht="25.92" customHeight="1">
      <c r="A121" s="11"/>
      <c r="B121" s="196"/>
      <c r="C121" s="197"/>
      <c r="D121" s="198" t="s">
        <v>75</v>
      </c>
      <c r="E121" s="199" t="s">
        <v>170</v>
      </c>
      <c r="F121" s="199" t="s">
        <v>171</v>
      </c>
      <c r="G121" s="197"/>
      <c r="H121" s="197"/>
      <c r="I121" s="200"/>
      <c r="J121" s="201">
        <f>BK121</f>
        <v>0</v>
      </c>
      <c r="K121" s="197"/>
      <c r="L121" s="202"/>
      <c r="M121" s="203"/>
      <c r="N121" s="204"/>
      <c r="O121" s="204"/>
      <c r="P121" s="205">
        <f>P122</f>
        <v>0</v>
      </c>
      <c r="Q121" s="204"/>
      <c r="R121" s="205">
        <f>R122</f>
        <v>0</v>
      </c>
      <c r="S121" s="204"/>
      <c r="T121" s="206">
        <f>T122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07" t="s">
        <v>84</v>
      </c>
      <c r="AT121" s="208" t="s">
        <v>75</v>
      </c>
      <c r="AU121" s="208" t="s">
        <v>76</v>
      </c>
      <c r="AY121" s="207" t="s">
        <v>145</v>
      </c>
      <c r="BK121" s="209">
        <f>BK122</f>
        <v>0</v>
      </c>
    </row>
    <row r="122" s="2" customFormat="1" ht="24.15" customHeight="1">
      <c r="A122" s="37"/>
      <c r="B122" s="38"/>
      <c r="C122" s="210" t="s">
        <v>84</v>
      </c>
      <c r="D122" s="210" t="s">
        <v>146</v>
      </c>
      <c r="E122" s="211" t="s">
        <v>1304</v>
      </c>
      <c r="F122" s="212" t="s">
        <v>1305</v>
      </c>
      <c r="G122" s="213" t="s">
        <v>167</v>
      </c>
      <c r="H122" s="214">
        <v>682.07000000000005</v>
      </c>
      <c r="I122" s="215"/>
      <c r="J122" s="216">
        <f>ROUND(I122*H122,2)</f>
        <v>0</v>
      </c>
      <c r="K122" s="217"/>
      <c r="L122" s="43"/>
      <c r="M122" s="218" t="s">
        <v>1</v>
      </c>
      <c r="N122" s="219" t="s">
        <v>41</v>
      </c>
      <c r="O122" s="90"/>
      <c r="P122" s="220">
        <f>O122*H122</f>
        <v>0</v>
      </c>
      <c r="Q122" s="220">
        <v>0</v>
      </c>
      <c r="R122" s="220">
        <f>Q122*H122</f>
        <v>0</v>
      </c>
      <c r="S122" s="220">
        <v>0</v>
      </c>
      <c r="T122" s="22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2" t="s">
        <v>150</v>
      </c>
      <c r="AT122" s="222" t="s">
        <v>146</v>
      </c>
      <c r="AU122" s="222" t="s">
        <v>84</v>
      </c>
      <c r="AY122" s="16" t="s">
        <v>145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16" t="s">
        <v>84</v>
      </c>
      <c r="BK122" s="223">
        <f>ROUND(I122*H122,2)</f>
        <v>0</v>
      </c>
      <c r="BL122" s="16" t="s">
        <v>150</v>
      </c>
      <c r="BM122" s="222" t="s">
        <v>86</v>
      </c>
    </row>
    <row r="123" s="11" customFormat="1" ht="25.92" customHeight="1">
      <c r="A123" s="11"/>
      <c r="B123" s="196"/>
      <c r="C123" s="197"/>
      <c r="D123" s="198" t="s">
        <v>75</v>
      </c>
      <c r="E123" s="199" t="s">
        <v>236</v>
      </c>
      <c r="F123" s="199" t="s">
        <v>237</v>
      </c>
      <c r="G123" s="197"/>
      <c r="H123" s="197"/>
      <c r="I123" s="200"/>
      <c r="J123" s="201">
        <f>BK123</f>
        <v>0</v>
      </c>
      <c r="K123" s="197"/>
      <c r="L123" s="202"/>
      <c r="M123" s="203"/>
      <c r="N123" s="204"/>
      <c r="O123" s="204"/>
      <c r="P123" s="205">
        <f>SUM(P124:P182)</f>
        <v>0</v>
      </c>
      <c r="Q123" s="204"/>
      <c r="R123" s="205">
        <f>SUM(R124:R182)</f>
        <v>0</v>
      </c>
      <c r="S123" s="204"/>
      <c r="T123" s="206">
        <f>SUM(T124:T182)</f>
        <v>2.0421900000000002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7" t="s">
        <v>84</v>
      </c>
      <c r="AT123" s="208" t="s">
        <v>75</v>
      </c>
      <c r="AU123" s="208" t="s">
        <v>76</v>
      </c>
      <c r="AY123" s="207" t="s">
        <v>145</v>
      </c>
      <c r="BK123" s="209">
        <f>SUM(BK124:BK182)</f>
        <v>0</v>
      </c>
    </row>
    <row r="124" s="2" customFormat="1" ht="24.15" customHeight="1">
      <c r="A124" s="37"/>
      <c r="B124" s="38"/>
      <c r="C124" s="210" t="s">
        <v>86</v>
      </c>
      <c r="D124" s="210" t="s">
        <v>146</v>
      </c>
      <c r="E124" s="211" t="s">
        <v>1306</v>
      </c>
      <c r="F124" s="212" t="s">
        <v>1307</v>
      </c>
      <c r="G124" s="213" t="s">
        <v>167</v>
      </c>
      <c r="H124" s="214">
        <v>680.73000000000002</v>
      </c>
      <c r="I124" s="215"/>
      <c r="J124" s="216">
        <f>ROUND(I124*H124,2)</f>
        <v>0</v>
      </c>
      <c r="K124" s="217"/>
      <c r="L124" s="43"/>
      <c r="M124" s="218" t="s">
        <v>1</v>
      </c>
      <c r="N124" s="219" t="s">
        <v>41</v>
      </c>
      <c r="O124" s="90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2" t="s">
        <v>150</v>
      </c>
      <c r="AT124" s="222" t="s">
        <v>146</v>
      </c>
      <c r="AU124" s="222" t="s">
        <v>84</v>
      </c>
      <c r="AY124" s="16" t="s">
        <v>145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84</v>
      </c>
      <c r="BK124" s="223">
        <f>ROUND(I124*H124,2)</f>
        <v>0</v>
      </c>
      <c r="BL124" s="16" t="s">
        <v>150</v>
      </c>
      <c r="BM124" s="222" t="s">
        <v>150</v>
      </c>
    </row>
    <row r="125" s="14" customFormat="1">
      <c r="A125" s="14"/>
      <c r="B125" s="258"/>
      <c r="C125" s="259"/>
      <c r="D125" s="226" t="s">
        <v>154</v>
      </c>
      <c r="E125" s="260" t="s">
        <v>1</v>
      </c>
      <c r="F125" s="261" t="s">
        <v>1308</v>
      </c>
      <c r="G125" s="259"/>
      <c r="H125" s="260" t="s">
        <v>1</v>
      </c>
      <c r="I125" s="262"/>
      <c r="J125" s="259"/>
      <c r="K125" s="259"/>
      <c r="L125" s="263"/>
      <c r="M125" s="264"/>
      <c r="N125" s="265"/>
      <c r="O125" s="265"/>
      <c r="P125" s="265"/>
      <c r="Q125" s="265"/>
      <c r="R125" s="265"/>
      <c r="S125" s="265"/>
      <c r="T125" s="26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7" t="s">
        <v>154</v>
      </c>
      <c r="AU125" s="267" t="s">
        <v>84</v>
      </c>
      <c r="AV125" s="14" t="s">
        <v>84</v>
      </c>
      <c r="AW125" s="14" t="s">
        <v>33</v>
      </c>
      <c r="AX125" s="14" t="s">
        <v>76</v>
      </c>
      <c r="AY125" s="267" t="s">
        <v>145</v>
      </c>
    </row>
    <row r="126" s="14" customFormat="1">
      <c r="A126" s="14"/>
      <c r="B126" s="258"/>
      <c r="C126" s="259"/>
      <c r="D126" s="226" t="s">
        <v>154</v>
      </c>
      <c r="E126" s="260" t="s">
        <v>1</v>
      </c>
      <c r="F126" s="261" t="s">
        <v>1309</v>
      </c>
      <c r="G126" s="259"/>
      <c r="H126" s="260" t="s">
        <v>1</v>
      </c>
      <c r="I126" s="262"/>
      <c r="J126" s="259"/>
      <c r="K126" s="259"/>
      <c r="L126" s="263"/>
      <c r="M126" s="264"/>
      <c r="N126" s="265"/>
      <c r="O126" s="265"/>
      <c r="P126" s="265"/>
      <c r="Q126" s="265"/>
      <c r="R126" s="265"/>
      <c r="S126" s="265"/>
      <c r="T126" s="26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7" t="s">
        <v>154</v>
      </c>
      <c r="AU126" s="267" t="s">
        <v>84</v>
      </c>
      <c r="AV126" s="14" t="s">
        <v>84</v>
      </c>
      <c r="AW126" s="14" t="s">
        <v>33</v>
      </c>
      <c r="AX126" s="14" t="s">
        <v>76</v>
      </c>
      <c r="AY126" s="267" t="s">
        <v>145</v>
      </c>
    </row>
    <row r="127" s="12" customFormat="1">
      <c r="A127" s="12"/>
      <c r="B127" s="224"/>
      <c r="C127" s="225"/>
      <c r="D127" s="226" t="s">
        <v>154</v>
      </c>
      <c r="E127" s="227" t="s">
        <v>1</v>
      </c>
      <c r="F127" s="228" t="s">
        <v>1310</v>
      </c>
      <c r="G127" s="225"/>
      <c r="H127" s="229">
        <v>15.91</v>
      </c>
      <c r="I127" s="230"/>
      <c r="J127" s="225"/>
      <c r="K127" s="225"/>
      <c r="L127" s="231"/>
      <c r="M127" s="232"/>
      <c r="N127" s="233"/>
      <c r="O127" s="233"/>
      <c r="P127" s="233"/>
      <c r="Q127" s="233"/>
      <c r="R127" s="233"/>
      <c r="S127" s="233"/>
      <c r="T127" s="234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5" t="s">
        <v>154</v>
      </c>
      <c r="AU127" s="235" t="s">
        <v>84</v>
      </c>
      <c r="AV127" s="12" t="s">
        <v>86</v>
      </c>
      <c r="AW127" s="12" t="s">
        <v>33</v>
      </c>
      <c r="AX127" s="12" t="s">
        <v>76</v>
      </c>
      <c r="AY127" s="235" t="s">
        <v>145</v>
      </c>
    </row>
    <row r="128" s="14" customFormat="1">
      <c r="A128" s="14"/>
      <c r="B128" s="258"/>
      <c r="C128" s="259"/>
      <c r="D128" s="226" t="s">
        <v>154</v>
      </c>
      <c r="E128" s="260" t="s">
        <v>1</v>
      </c>
      <c r="F128" s="261" t="s">
        <v>1311</v>
      </c>
      <c r="G128" s="259"/>
      <c r="H128" s="260" t="s">
        <v>1</v>
      </c>
      <c r="I128" s="262"/>
      <c r="J128" s="259"/>
      <c r="K128" s="259"/>
      <c r="L128" s="263"/>
      <c r="M128" s="264"/>
      <c r="N128" s="265"/>
      <c r="O128" s="265"/>
      <c r="P128" s="265"/>
      <c r="Q128" s="265"/>
      <c r="R128" s="265"/>
      <c r="S128" s="265"/>
      <c r="T128" s="26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7" t="s">
        <v>154</v>
      </c>
      <c r="AU128" s="267" t="s">
        <v>84</v>
      </c>
      <c r="AV128" s="14" t="s">
        <v>84</v>
      </c>
      <c r="AW128" s="14" t="s">
        <v>33</v>
      </c>
      <c r="AX128" s="14" t="s">
        <v>76</v>
      </c>
      <c r="AY128" s="267" t="s">
        <v>145</v>
      </c>
    </row>
    <row r="129" s="12" customFormat="1">
      <c r="A129" s="12"/>
      <c r="B129" s="224"/>
      <c r="C129" s="225"/>
      <c r="D129" s="226" t="s">
        <v>154</v>
      </c>
      <c r="E129" s="227" t="s">
        <v>1</v>
      </c>
      <c r="F129" s="228" t="s">
        <v>1312</v>
      </c>
      <c r="G129" s="225"/>
      <c r="H129" s="229">
        <v>66.989999999999995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5" t="s">
        <v>154</v>
      </c>
      <c r="AU129" s="235" t="s">
        <v>84</v>
      </c>
      <c r="AV129" s="12" t="s">
        <v>86</v>
      </c>
      <c r="AW129" s="12" t="s">
        <v>33</v>
      </c>
      <c r="AX129" s="12" t="s">
        <v>76</v>
      </c>
      <c r="AY129" s="235" t="s">
        <v>145</v>
      </c>
    </row>
    <row r="130" s="14" customFormat="1">
      <c r="A130" s="14"/>
      <c r="B130" s="258"/>
      <c r="C130" s="259"/>
      <c r="D130" s="226" t="s">
        <v>154</v>
      </c>
      <c r="E130" s="260" t="s">
        <v>1</v>
      </c>
      <c r="F130" s="261" t="s">
        <v>1313</v>
      </c>
      <c r="G130" s="259"/>
      <c r="H130" s="260" t="s">
        <v>1</v>
      </c>
      <c r="I130" s="262"/>
      <c r="J130" s="259"/>
      <c r="K130" s="259"/>
      <c r="L130" s="263"/>
      <c r="M130" s="264"/>
      <c r="N130" s="265"/>
      <c r="O130" s="265"/>
      <c r="P130" s="265"/>
      <c r="Q130" s="265"/>
      <c r="R130" s="265"/>
      <c r="S130" s="265"/>
      <c r="T130" s="26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7" t="s">
        <v>154</v>
      </c>
      <c r="AU130" s="267" t="s">
        <v>84</v>
      </c>
      <c r="AV130" s="14" t="s">
        <v>84</v>
      </c>
      <c r="AW130" s="14" t="s">
        <v>33</v>
      </c>
      <c r="AX130" s="14" t="s">
        <v>76</v>
      </c>
      <c r="AY130" s="267" t="s">
        <v>145</v>
      </c>
    </row>
    <row r="131" s="12" customFormat="1">
      <c r="A131" s="12"/>
      <c r="B131" s="224"/>
      <c r="C131" s="225"/>
      <c r="D131" s="226" t="s">
        <v>154</v>
      </c>
      <c r="E131" s="227" t="s">
        <v>1</v>
      </c>
      <c r="F131" s="228" t="s">
        <v>1314</v>
      </c>
      <c r="G131" s="225"/>
      <c r="H131" s="229">
        <v>20.640000000000001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5" t="s">
        <v>154</v>
      </c>
      <c r="AU131" s="235" t="s">
        <v>84</v>
      </c>
      <c r="AV131" s="12" t="s">
        <v>86</v>
      </c>
      <c r="AW131" s="12" t="s">
        <v>33</v>
      </c>
      <c r="AX131" s="12" t="s">
        <v>76</v>
      </c>
      <c r="AY131" s="235" t="s">
        <v>145</v>
      </c>
    </row>
    <row r="132" s="14" customFormat="1">
      <c r="A132" s="14"/>
      <c r="B132" s="258"/>
      <c r="C132" s="259"/>
      <c r="D132" s="226" t="s">
        <v>154</v>
      </c>
      <c r="E132" s="260" t="s">
        <v>1</v>
      </c>
      <c r="F132" s="261" t="s">
        <v>1315</v>
      </c>
      <c r="G132" s="259"/>
      <c r="H132" s="260" t="s">
        <v>1</v>
      </c>
      <c r="I132" s="262"/>
      <c r="J132" s="259"/>
      <c r="K132" s="259"/>
      <c r="L132" s="263"/>
      <c r="M132" s="264"/>
      <c r="N132" s="265"/>
      <c r="O132" s="265"/>
      <c r="P132" s="265"/>
      <c r="Q132" s="265"/>
      <c r="R132" s="265"/>
      <c r="S132" s="265"/>
      <c r="T132" s="26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7" t="s">
        <v>154</v>
      </c>
      <c r="AU132" s="267" t="s">
        <v>84</v>
      </c>
      <c r="AV132" s="14" t="s">
        <v>84</v>
      </c>
      <c r="AW132" s="14" t="s">
        <v>33</v>
      </c>
      <c r="AX132" s="14" t="s">
        <v>76</v>
      </c>
      <c r="AY132" s="267" t="s">
        <v>145</v>
      </c>
    </row>
    <row r="133" s="14" customFormat="1">
      <c r="A133" s="14"/>
      <c r="B133" s="258"/>
      <c r="C133" s="259"/>
      <c r="D133" s="226" t="s">
        <v>154</v>
      </c>
      <c r="E133" s="260" t="s">
        <v>1</v>
      </c>
      <c r="F133" s="261" t="s">
        <v>1316</v>
      </c>
      <c r="G133" s="259"/>
      <c r="H133" s="260" t="s">
        <v>1</v>
      </c>
      <c r="I133" s="262"/>
      <c r="J133" s="259"/>
      <c r="K133" s="259"/>
      <c r="L133" s="263"/>
      <c r="M133" s="264"/>
      <c r="N133" s="265"/>
      <c r="O133" s="265"/>
      <c r="P133" s="265"/>
      <c r="Q133" s="265"/>
      <c r="R133" s="265"/>
      <c r="S133" s="265"/>
      <c r="T133" s="26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7" t="s">
        <v>154</v>
      </c>
      <c r="AU133" s="267" t="s">
        <v>84</v>
      </c>
      <c r="AV133" s="14" t="s">
        <v>84</v>
      </c>
      <c r="AW133" s="14" t="s">
        <v>33</v>
      </c>
      <c r="AX133" s="14" t="s">
        <v>76</v>
      </c>
      <c r="AY133" s="267" t="s">
        <v>145</v>
      </c>
    </row>
    <row r="134" s="12" customFormat="1">
      <c r="A134" s="12"/>
      <c r="B134" s="224"/>
      <c r="C134" s="225"/>
      <c r="D134" s="226" t="s">
        <v>154</v>
      </c>
      <c r="E134" s="227" t="s">
        <v>1</v>
      </c>
      <c r="F134" s="228" t="s">
        <v>1317</v>
      </c>
      <c r="G134" s="225"/>
      <c r="H134" s="229">
        <v>21.129999999999999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35" t="s">
        <v>154</v>
      </c>
      <c r="AU134" s="235" t="s">
        <v>84</v>
      </c>
      <c r="AV134" s="12" t="s">
        <v>86</v>
      </c>
      <c r="AW134" s="12" t="s">
        <v>33</v>
      </c>
      <c r="AX134" s="12" t="s">
        <v>76</v>
      </c>
      <c r="AY134" s="235" t="s">
        <v>145</v>
      </c>
    </row>
    <row r="135" s="14" customFormat="1">
      <c r="A135" s="14"/>
      <c r="B135" s="258"/>
      <c r="C135" s="259"/>
      <c r="D135" s="226" t="s">
        <v>154</v>
      </c>
      <c r="E135" s="260" t="s">
        <v>1</v>
      </c>
      <c r="F135" s="261" t="s">
        <v>1318</v>
      </c>
      <c r="G135" s="259"/>
      <c r="H135" s="260" t="s">
        <v>1</v>
      </c>
      <c r="I135" s="262"/>
      <c r="J135" s="259"/>
      <c r="K135" s="259"/>
      <c r="L135" s="263"/>
      <c r="M135" s="264"/>
      <c r="N135" s="265"/>
      <c r="O135" s="265"/>
      <c r="P135" s="265"/>
      <c r="Q135" s="265"/>
      <c r="R135" s="265"/>
      <c r="S135" s="265"/>
      <c r="T135" s="26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7" t="s">
        <v>154</v>
      </c>
      <c r="AU135" s="267" t="s">
        <v>84</v>
      </c>
      <c r="AV135" s="14" t="s">
        <v>84</v>
      </c>
      <c r="AW135" s="14" t="s">
        <v>33</v>
      </c>
      <c r="AX135" s="14" t="s">
        <v>76</v>
      </c>
      <c r="AY135" s="267" t="s">
        <v>145</v>
      </c>
    </row>
    <row r="136" s="12" customFormat="1">
      <c r="A136" s="12"/>
      <c r="B136" s="224"/>
      <c r="C136" s="225"/>
      <c r="D136" s="226" t="s">
        <v>154</v>
      </c>
      <c r="E136" s="227" t="s">
        <v>1</v>
      </c>
      <c r="F136" s="228" t="s">
        <v>1319</v>
      </c>
      <c r="G136" s="225"/>
      <c r="H136" s="229">
        <v>48.100000000000001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35" t="s">
        <v>154</v>
      </c>
      <c r="AU136" s="235" t="s">
        <v>84</v>
      </c>
      <c r="AV136" s="12" t="s">
        <v>86</v>
      </c>
      <c r="AW136" s="12" t="s">
        <v>33</v>
      </c>
      <c r="AX136" s="12" t="s">
        <v>76</v>
      </c>
      <c r="AY136" s="235" t="s">
        <v>145</v>
      </c>
    </row>
    <row r="137" s="14" customFormat="1">
      <c r="A137" s="14"/>
      <c r="B137" s="258"/>
      <c r="C137" s="259"/>
      <c r="D137" s="226" t="s">
        <v>154</v>
      </c>
      <c r="E137" s="260" t="s">
        <v>1</v>
      </c>
      <c r="F137" s="261" t="s">
        <v>1320</v>
      </c>
      <c r="G137" s="259"/>
      <c r="H137" s="260" t="s">
        <v>1</v>
      </c>
      <c r="I137" s="262"/>
      <c r="J137" s="259"/>
      <c r="K137" s="259"/>
      <c r="L137" s="263"/>
      <c r="M137" s="264"/>
      <c r="N137" s="265"/>
      <c r="O137" s="265"/>
      <c r="P137" s="265"/>
      <c r="Q137" s="265"/>
      <c r="R137" s="265"/>
      <c r="S137" s="265"/>
      <c r="T137" s="26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7" t="s">
        <v>154</v>
      </c>
      <c r="AU137" s="267" t="s">
        <v>84</v>
      </c>
      <c r="AV137" s="14" t="s">
        <v>84</v>
      </c>
      <c r="AW137" s="14" t="s">
        <v>33</v>
      </c>
      <c r="AX137" s="14" t="s">
        <v>76</v>
      </c>
      <c r="AY137" s="267" t="s">
        <v>145</v>
      </c>
    </row>
    <row r="138" s="12" customFormat="1">
      <c r="A138" s="12"/>
      <c r="B138" s="224"/>
      <c r="C138" s="225"/>
      <c r="D138" s="226" t="s">
        <v>154</v>
      </c>
      <c r="E138" s="227" t="s">
        <v>1</v>
      </c>
      <c r="F138" s="228" t="s">
        <v>1321</v>
      </c>
      <c r="G138" s="225"/>
      <c r="H138" s="229">
        <v>70.200000000000003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5" t="s">
        <v>154</v>
      </c>
      <c r="AU138" s="235" t="s">
        <v>84</v>
      </c>
      <c r="AV138" s="12" t="s">
        <v>86</v>
      </c>
      <c r="AW138" s="12" t="s">
        <v>33</v>
      </c>
      <c r="AX138" s="12" t="s">
        <v>76</v>
      </c>
      <c r="AY138" s="235" t="s">
        <v>145</v>
      </c>
    </row>
    <row r="139" s="14" customFormat="1">
      <c r="A139" s="14"/>
      <c r="B139" s="258"/>
      <c r="C139" s="259"/>
      <c r="D139" s="226" t="s">
        <v>154</v>
      </c>
      <c r="E139" s="260" t="s">
        <v>1</v>
      </c>
      <c r="F139" s="261" t="s">
        <v>1322</v>
      </c>
      <c r="G139" s="259"/>
      <c r="H139" s="260" t="s">
        <v>1</v>
      </c>
      <c r="I139" s="262"/>
      <c r="J139" s="259"/>
      <c r="K139" s="259"/>
      <c r="L139" s="263"/>
      <c r="M139" s="264"/>
      <c r="N139" s="265"/>
      <c r="O139" s="265"/>
      <c r="P139" s="265"/>
      <c r="Q139" s="265"/>
      <c r="R139" s="265"/>
      <c r="S139" s="265"/>
      <c r="T139" s="26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7" t="s">
        <v>154</v>
      </c>
      <c r="AU139" s="267" t="s">
        <v>84</v>
      </c>
      <c r="AV139" s="14" t="s">
        <v>84</v>
      </c>
      <c r="AW139" s="14" t="s">
        <v>33</v>
      </c>
      <c r="AX139" s="14" t="s">
        <v>76</v>
      </c>
      <c r="AY139" s="267" t="s">
        <v>145</v>
      </c>
    </row>
    <row r="140" s="12" customFormat="1">
      <c r="A140" s="12"/>
      <c r="B140" s="224"/>
      <c r="C140" s="225"/>
      <c r="D140" s="226" t="s">
        <v>154</v>
      </c>
      <c r="E140" s="227" t="s">
        <v>1</v>
      </c>
      <c r="F140" s="228" t="s">
        <v>1323</v>
      </c>
      <c r="G140" s="225"/>
      <c r="H140" s="229">
        <v>197.25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5" t="s">
        <v>154</v>
      </c>
      <c r="AU140" s="235" t="s">
        <v>84</v>
      </c>
      <c r="AV140" s="12" t="s">
        <v>86</v>
      </c>
      <c r="AW140" s="12" t="s">
        <v>33</v>
      </c>
      <c r="AX140" s="12" t="s">
        <v>76</v>
      </c>
      <c r="AY140" s="235" t="s">
        <v>145</v>
      </c>
    </row>
    <row r="141" s="14" customFormat="1">
      <c r="A141" s="14"/>
      <c r="B141" s="258"/>
      <c r="C141" s="259"/>
      <c r="D141" s="226" t="s">
        <v>154</v>
      </c>
      <c r="E141" s="260" t="s">
        <v>1</v>
      </c>
      <c r="F141" s="261" t="s">
        <v>1324</v>
      </c>
      <c r="G141" s="259"/>
      <c r="H141" s="260" t="s">
        <v>1</v>
      </c>
      <c r="I141" s="262"/>
      <c r="J141" s="259"/>
      <c r="K141" s="259"/>
      <c r="L141" s="263"/>
      <c r="M141" s="264"/>
      <c r="N141" s="265"/>
      <c r="O141" s="265"/>
      <c r="P141" s="265"/>
      <c r="Q141" s="265"/>
      <c r="R141" s="265"/>
      <c r="S141" s="265"/>
      <c r="T141" s="26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7" t="s">
        <v>154</v>
      </c>
      <c r="AU141" s="267" t="s">
        <v>84</v>
      </c>
      <c r="AV141" s="14" t="s">
        <v>84</v>
      </c>
      <c r="AW141" s="14" t="s">
        <v>33</v>
      </c>
      <c r="AX141" s="14" t="s">
        <v>76</v>
      </c>
      <c r="AY141" s="267" t="s">
        <v>145</v>
      </c>
    </row>
    <row r="142" s="14" customFormat="1">
      <c r="A142" s="14"/>
      <c r="B142" s="258"/>
      <c r="C142" s="259"/>
      <c r="D142" s="226" t="s">
        <v>154</v>
      </c>
      <c r="E142" s="260" t="s">
        <v>1</v>
      </c>
      <c r="F142" s="261" t="s">
        <v>1325</v>
      </c>
      <c r="G142" s="259"/>
      <c r="H142" s="260" t="s">
        <v>1</v>
      </c>
      <c r="I142" s="262"/>
      <c r="J142" s="259"/>
      <c r="K142" s="259"/>
      <c r="L142" s="263"/>
      <c r="M142" s="264"/>
      <c r="N142" s="265"/>
      <c r="O142" s="265"/>
      <c r="P142" s="265"/>
      <c r="Q142" s="265"/>
      <c r="R142" s="265"/>
      <c r="S142" s="265"/>
      <c r="T142" s="26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7" t="s">
        <v>154</v>
      </c>
      <c r="AU142" s="267" t="s">
        <v>84</v>
      </c>
      <c r="AV142" s="14" t="s">
        <v>84</v>
      </c>
      <c r="AW142" s="14" t="s">
        <v>33</v>
      </c>
      <c r="AX142" s="14" t="s">
        <v>76</v>
      </c>
      <c r="AY142" s="267" t="s">
        <v>145</v>
      </c>
    </row>
    <row r="143" s="12" customFormat="1">
      <c r="A143" s="12"/>
      <c r="B143" s="224"/>
      <c r="C143" s="225"/>
      <c r="D143" s="226" t="s">
        <v>154</v>
      </c>
      <c r="E143" s="227" t="s">
        <v>1</v>
      </c>
      <c r="F143" s="228" t="s">
        <v>1326</v>
      </c>
      <c r="G143" s="225"/>
      <c r="H143" s="229">
        <v>65.329999999999998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5" t="s">
        <v>154</v>
      </c>
      <c r="AU143" s="235" t="s">
        <v>84</v>
      </c>
      <c r="AV143" s="12" t="s">
        <v>86</v>
      </c>
      <c r="AW143" s="12" t="s">
        <v>33</v>
      </c>
      <c r="AX143" s="12" t="s">
        <v>76</v>
      </c>
      <c r="AY143" s="235" t="s">
        <v>145</v>
      </c>
    </row>
    <row r="144" s="14" customFormat="1">
      <c r="A144" s="14"/>
      <c r="B144" s="258"/>
      <c r="C144" s="259"/>
      <c r="D144" s="226" t="s">
        <v>154</v>
      </c>
      <c r="E144" s="260" t="s">
        <v>1</v>
      </c>
      <c r="F144" s="261" t="s">
        <v>1327</v>
      </c>
      <c r="G144" s="259"/>
      <c r="H144" s="260" t="s">
        <v>1</v>
      </c>
      <c r="I144" s="262"/>
      <c r="J144" s="259"/>
      <c r="K144" s="259"/>
      <c r="L144" s="263"/>
      <c r="M144" s="264"/>
      <c r="N144" s="265"/>
      <c r="O144" s="265"/>
      <c r="P144" s="265"/>
      <c r="Q144" s="265"/>
      <c r="R144" s="265"/>
      <c r="S144" s="265"/>
      <c r="T144" s="26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7" t="s">
        <v>154</v>
      </c>
      <c r="AU144" s="267" t="s">
        <v>84</v>
      </c>
      <c r="AV144" s="14" t="s">
        <v>84</v>
      </c>
      <c r="AW144" s="14" t="s">
        <v>33</v>
      </c>
      <c r="AX144" s="14" t="s">
        <v>76</v>
      </c>
      <c r="AY144" s="267" t="s">
        <v>145</v>
      </c>
    </row>
    <row r="145" s="12" customFormat="1">
      <c r="A145" s="12"/>
      <c r="B145" s="224"/>
      <c r="C145" s="225"/>
      <c r="D145" s="226" t="s">
        <v>154</v>
      </c>
      <c r="E145" s="227" t="s">
        <v>1</v>
      </c>
      <c r="F145" s="228" t="s">
        <v>1326</v>
      </c>
      <c r="G145" s="225"/>
      <c r="H145" s="229">
        <v>65.329999999999998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5" t="s">
        <v>154</v>
      </c>
      <c r="AU145" s="235" t="s">
        <v>84</v>
      </c>
      <c r="AV145" s="12" t="s">
        <v>86</v>
      </c>
      <c r="AW145" s="12" t="s">
        <v>33</v>
      </c>
      <c r="AX145" s="12" t="s">
        <v>76</v>
      </c>
      <c r="AY145" s="235" t="s">
        <v>145</v>
      </c>
    </row>
    <row r="146" s="14" customFormat="1">
      <c r="A146" s="14"/>
      <c r="B146" s="258"/>
      <c r="C146" s="259"/>
      <c r="D146" s="226" t="s">
        <v>154</v>
      </c>
      <c r="E146" s="260" t="s">
        <v>1</v>
      </c>
      <c r="F146" s="261" t="s">
        <v>1328</v>
      </c>
      <c r="G146" s="259"/>
      <c r="H146" s="260" t="s">
        <v>1</v>
      </c>
      <c r="I146" s="262"/>
      <c r="J146" s="259"/>
      <c r="K146" s="259"/>
      <c r="L146" s="263"/>
      <c r="M146" s="264"/>
      <c r="N146" s="265"/>
      <c r="O146" s="265"/>
      <c r="P146" s="265"/>
      <c r="Q146" s="265"/>
      <c r="R146" s="265"/>
      <c r="S146" s="265"/>
      <c r="T146" s="26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7" t="s">
        <v>154</v>
      </c>
      <c r="AU146" s="267" t="s">
        <v>84</v>
      </c>
      <c r="AV146" s="14" t="s">
        <v>84</v>
      </c>
      <c r="AW146" s="14" t="s">
        <v>33</v>
      </c>
      <c r="AX146" s="14" t="s">
        <v>76</v>
      </c>
      <c r="AY146" s="267" t="s">
        <v>145</v>
      </c>
    </row>
    <row r="147" s="12" customFormat="1">
      <c r="A147" s="12"/>
      <c r="B147" s="224"/>
      <c r="C147" s="225"/>
      <c r="D147" s="226" t="s">
        <v>154</v>
      </c>
      <c r="E147" s="227" t="s">
        <v>1</v>
      </c>
      <c r="F147" s="228" t="s">
        <v>1329</v>
      </c>
      <c r="G147" s="225"/>
      <c r="H147" s="229">
        <v>45.5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35" t="s">
        <v>154</v>
      </c>
      <c r="AU147" s="235" t="s">
        <v>84</v>
      </c>
      <c r="AV147" s="12" t="s">
        <v>86</v>
      </c>
      <c r="AW147" s="12" t="s">
        <v>33</v>
      </c>
      <c r="AX147" s="12" t="s">
        <v>76</v>
      </c>
      <c r="AY147" s="235" t="s">
        <v>145</v>
      </c>
    </row>
    <row r="148" s="14" customFormat="1">
      <c r="A148" s="14"/>
      <c r="B148" s="258"/>
      <c r="C148" s="259"/>
      <c r="D148" s="226" t="s">
        <v>154</v>
      </c>
      <c r="E148" s="260" t="s">
        <v>1</v>
      </c>
      <c r="F148" s="261" t="s">
        <v>1330</v>
      </c>
      <c r="G148" s="259"/>
      <c r="H148" s="260" t="s">
        <v>1</v>
      </c>
      <c r="I148" s="262"/>
      <c r="J148" s="259"/>
      <c r="K148" s="259"/>
      <c r="L148" s="263"/>
      <c r="M148" s="264"/>
      <c r="N148" s="265"/>
      <c r="O148" s="265"/>
      <c r="P148" s="265"/>
      <c r="Q148" s="265"/>
      <c r="R148" s="265"/>
      <c r="S148" s="265"/>
      <c r="T148" s="26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7" t="s">
        <v>154</v>
      </c>
      <c r="AU148" s="267" t="s">
        <v>84</v>
      </c>
      <c r="AV148" s="14" t="s">
        <v>84</v>
      </c>
      <c r="AW148" s="14" t="s">
        <v>33</v>
      </c>
      <c r="AX148" s="14" t="s">
        <v>76</v>
      </c>
      <c r="AY148" s="267" t="s">
        <v>145</v>
      </c>
    </row>
    <row r="149" s="12" customFormat="1">
      <c r="A149" s="12"/>
      <c r="B149" s="224"/>
      <c r="C149" s="225"/>
      <c r="D149" s="226" t="s">
        <v>154</v>
      </c>
      <c r="E149" s="227" t="s">
        <v>1</v>
      </c>
      <c r="F149" s="228" t="s">
        <v>1331</v>
      </c>
      <c r="G149" s="225"/>
      <c r="H149" s="229">
        <v>46.149999999999999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35" t="s">
        <v>154</v>
      </c>
      <c r="AU149" s="235" t="s">
        <v>84</v>
      </c>
      <c r="AV149" s="12" t="s">
        <v>86</v>
      </c>
      <c r="AW149" s="12" t="s">
        <v>33</v>
      </c>
      <c r="AX149" s="12" t="s">
        <v>76</v>
      </c>
      <c r="AY149" s="235" t="s">
        <v>145</v>
      </c>
    </row>
    <row r="150" s="14" customFormat="1">
      <c r="A150" s="14"/>
      <c r="B150" s="258"/>
      <c r="C150" s="259"/>
      <c r="D150" s="226" t="s">
        <v>154</v>
      </c>
      <c r="E150" s="260" t="s">
        <v>1</v>
      </c>
      <c r="F150" s="261" t="s">
        <v>1332</v>
      </c>
      <c r="G150" s="259"/>
      <c r="H150" s="260" t="s">
        <v>1</v>
      </c>
      <c r="I150" s="262"/>
      <c r="J150" s="259"/>
      <c r="K150" s="259"/>
      <c r="L150" s="263"/>
      <c r="M150" s="264"/>
      <c r="N150" s="265"/>
      <c r="O150" s="265"/>
      <c r="P150" s="265"/>
      <c r="Q150" s="265"/>
      <c r="R150" s="265"/>
      <c r="S150" s="265"/>
      <c r="T150" s="26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7" t="s">
        <v>154</v>
      </c>
      <c r="AU150" s="267" t="s">
        <v>84</v>
      </c>
      <c r="AV150" s="14" t="s">
        <v>84</v>
      </c>
      <c r="AW150" s="14" t="s">
        <v>33</v>
      </c>
      <c r="AX150" s="14" t="s">
        <v>76</v>
      </c>
      <c r="AY150" s="267" t="s">
        <v>145</v>
      </c>
    </row>
    <row r="151" s="12" customFormat="1">
      <c r="A151" s="12"/>
      <c r="B151" s="224"/>
      <c r="C151" s="225"/>
      <c r="D151" s="226" t="s">
        <v>154</v>
      </c>
      <c r="E151" s="227" t="s">
        <v>1</v>
      </c>
      <c r="F151" s="228" t="s">
        <v>1333</v>
      </c>
      <c r="G151" s="225"/>
      <c r="H151" s="229">
        <v>18.199999999999999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5" t="s">
        <v>154</v>
      </c>
      <c r="AU151" s="235" t="s">
        <v>84</v>
      </c>
      <c r="AV151" s="12" t="s">
        <v>86</v>
      </c>
      <c r="AW151" s="12" t="s">
        <v>33</v>
      </c>
      <c r="AX151" s="12" t="s">
        <v>76</v>
      </c>
      <c r="AY151" s="235" t="s">
        <v>145</v>
      </c>
    </row>
    <row r="152" s="13" customFormat="1">
      <c r="A152" s="13"/>
      <c r="B152" s="236"/>
      <c r="C152" s="237"/>
      <c r="D152" s="226" t="s">
        <v>154</v>
      </c>
      <c r="E152" s="238" t="s">
        <v>1</v>
      </c>
      <c r="F152" s="239" t="s">
        <v>156</v>
      </c>
      <c r="G152" s="237"/>
      <c r="H152" s="240">
        <v>680.73000000000002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154</v>
      </c>
      <c r="AU152" s="246" t="s">
        <v>84</v>
      </c>
      <c r="AV152" s="13" t="s">
        <v>150</v>
      </c>
      <c r="AW152" s="13" t="s">
        <v>33</v>
      </c>
      <c r="AX152" s="13" t="s">
        <v>84</v>
      </c>
      <c r="AY152" s="246" t="s">
        <v>145</v>
      </c>
    </row>
    <row r="153" s="2" customFormat="1" ht="24.15" customHeight="1">
      <c r="A153" s="37"/>
      <c r="B153" s="38"/>
      <c r="C153" s="210" t="s">
        <v>157</v>
      </c>
      <c r="D153" s="210" t="s">
        <v>146</v>
      </c>
      <c r="E153" s="211" t="s">
        <v>1334</v>
      </c>
      <c r="F153" s="212" t="s">
        <v>1335</v>
      </c>
      <c r="G153" s="213" t="s">
        <v>265</v>
      </c>
      <c r="H153" s="214">
        <v>1</v>
      </c>
      <c r="I153" s="215"/>
      <c r="J153" s="216">
        <f>ROUND(I153*H153,2)</f>
        <v>0</v>
      </c>
      <c r="K153" s="217"/>
      <c r="L153" s="43"/>
      <c r="M153" s="218" t="s">
        <v>1</v>
      </c>
      <c r="N153" s="219" t="s">
        <v>41</v>
      </c>
      <c r="O153" s="90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2" t="s">
        <v>150</v>
      </c>
      <c r="AT153" s="222" t="s">
        <v>146</v>
      </c>
      <c r="AU153" s="222" t="s">
        <v>84</v>
      </c>
      <c r="AY153" s="16" t="s">
        <v>145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6" t="s">
        <v>84</v>
      </c>
      <c r="BK153" s="223">
        <f>ROUND(I153*H153,2)</f>
        <v>0</v>
      </c>
      <c r="BL153" s="16" t="s">
        <v>150</v>
      </c>
      <c r="BM153" s="222" t="s">
        <v>160</v>
      </c>
    </row>
    <row r="154" s="2" customFormat="1" ht="24.15" customHeight="1">
      <c r="A154" s="37"/>
      <c r="B154" s="38"/>
      <c r="C154" s="210" t="s">
        <v>150</v>
      </c>
      <c r="D154" s="210" t="s">
        <v>146</v>
      </c>
      <c r="E154" s="211" t="s">
        <v>353</v>
      </c>
      <c r="F154" s="212" t="s">
        <v>354</v>
      </c>
      <c r="G154" s="213" t="s">
        <v>167</v>
      </c>
      <c r="H154" s="214">
        <v>680.73000000000002</v>
      </c>
      <c r="I154" s="215"/>
      <c r="J154" s="216">
        <f>ROUND(I154*H154,2)</f>
        <v>0</v>
      </c>
      <c r="K154" s="217"/>
      <c r="L154" s="43"/>
      <c r="M154" s="218" t="s">
        <v>1</v>
      </c>
      <c r="N154" s="219" t="s">
        <v>41</v>
      </c>
      <c r="O154" s="90"/>
      <c r="P154" s="220">
        <f>O154*H154</f>
        <v>0</v>
      </c>
      <c r="Q154" s="220">
        <v>0</v>
      </c>
      <c r="R154" s="220">
        <f>Q154*H154</f>
        <v>0</v>
      </c>
      <c r="S154" s="220">
        <v>0.0030000000000000001</v>
      </c>
      <c r="T154" s="221">
        <f>S154*H154</f>
        <v>2.0421900000000002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2" t="s">
        <v>150</v>
      </c>
      <c r="AT154" s="222" t="s">
        <v>146</v>
      </c>
      <c r="AU154" s="222" t="s">
        <v>84</v>
      </c>
      <c r="AY154" s="16" t="s">
        <v>145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16" t="s">
        <v>84</v>
      </c>
      <c r="BK154" s="223">
        <f>ROUND(I154*H154,2)</f>
        <v>0</v>
      </c>
      <c r="BL154" s="16" t="s">
        <v>150</v>
      </c>
      <c r="BM154" s="222" t="s">
        <v>163</v>
      </c>
    </row>
    <row r="155" s="14" customFormat="1">
      <c r="A155" s="14"/>
      <c r="B155" s="258"/>
      <c r="C155" s="259"/>
      <c r="D155" s="226" t="s">
        <v>154</v>
      </c>
      <c r="E155" s="260" t="s">
        <v>1</v>
      </c>
      <c r="F155" s="261" t="s">
        <v>1308</v>
      </c>
      <c r="G155" s="259"/>
      <c r="H155" s="260" t="s">
        <v>1</v>
      </c>
      <c r="I155" s="262"/>
      <c r="J155" s="259"/>
      <c r="K155" s="259"/>
      <c r="L155" s="263"/>
      <c r="M155" s="264"/>
      <c r="N155" s="265"/>
      <c r="O155" s="265"/>
      <c r="P155" s="265"/>
      <c r="Q155" s="265"/>
      <c r="R155" s="265"/>
      <c r="S155" s="265"/>
      <c r="T155" s="26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7" t="s">
        <v>154</v>
      </c>
      <c r="AU155" s="267" t="s">
        <v>84</v>
      </c>
      <c r="AV155" s="14" t="s">
        <v>84</v>
      </c>
      <c r="AW155" s="14" t="s">
        <v>33</v>
      </c>
      <c r="AX155" s="14" t="s">
        <v>76</v>
      </c>
      <c r="AY155" s="267" t="s">
        <v>145</v>
      </c>
    </row>
    <row r="156" s="14" customFormat="1">
      <c r="A156" s="14"/>
      <c r="B156" s="258"/>
      <c r="C156" s="259"/>
      <c r="D156" s="226" t="s">
        <v>154</v>
      </c>
      <c r="E156" s="260" t="s">
        <v>1</v>
      </c>
      <c r="F156" s="261" t="s">
        <v>1309</v>
      </c>
      <c r="G156" s="259"/>
      <c r="H156" s="260" t="s">
        <v>1</v>
      </c>
      <c r="I156" s="262"/>
      <c r="J156" s="259"/>
      <c r="K156" s="259"/>
      <c r="L156" s="263"/>
      <c r="M156" s="264"/>
      <c r="N156" s="265"/>
      <c r="O156" s="265"/>
      <c r="P156" s="265"/>
      <c r="Q156" s="265"/>
      <c r="R156" s="265"/>
      <c r="S156" s="265"/>
      <c r="T156" s="26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7" t="s">
        <v>154</v>
      </c>
      <c r="AU156" s="267" t="s">
        <v>84</v>
      </c>
      <c r="AV156" s="14" t="s">
        <v>84</v>
      </c>
      <c r="AW156" s="14" t="s">
        <v>33</v>
      </c>
      <c r="AX156" s="14" t="s">
        <v>76</v>
      </c>
      <c r="AY156" s="267" t="s">
        <v>145</v>
      </c>
    </row>
    <row r="157" s="12" customFormat="1">
      <c r="A157" s="12"/>
      <c r="B157" s="224"/>
      <c r="C157" s="225"/>
      <c r="D157" s="226" t="s">
        <v>154</v>
      </c>
      <c r="E157" s="227" t="s">
        <v>1</v>
      </c>
      <c r="F157" s="228" t="s">
        <v>1310</v>
      </c>
      <c r="G157" s="225"/>
      <c r="H157" s="229">
        <v>15.91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35" t="s">
        <v>154</v>
      </c>
      <c r="AU157" s="235" t="s">
        <v>84</v>
      </c>
      <c r="AV157" s="12" t="s">
        <v>86</v>
      </c>
      <c r="AW157" s="12" t="s">
        <v>33</v>
      </c>
      <c r="AX157" s="12" t="s">
        <v>76</v>
      </c>
      <c r="AY157" s="235" t="s">
        <v>145</v>
      </c>
    </row>
    <row r="158" s="14" customFormat="1">
      <c r="A158" s="14"/>
      <c r="B158" s="258"/>
      <c r="C158" s="259"/>
      <c r="D158" s="226" t="s">
        <v>154</v>
      </c>
      <c r="E158" s="260" t="s">
        <v>1</v>
      </c>
      <c r="F158" s="261" t="s">
        <v>1311</v>
      </c>
      <c r="G158" s="259"/>
      <c r="H158" s="260" t="s">
        <v>1</v>
      </c>
      <c r="I158" s="262"/>
      <c r="J158" s="259"/>
      <c r="K158" s="259"/>
      <c r="L158" s="263"/>
      <c r="M158" s="264"/>
      <c r="N158" s="265"/>
      <c r="O158" s="265"/>
      <c r="P158" s="265"/>
      <c r="Q158" s="265"/>
      <c r="R158" s="265"/>
      <c r="S158" s="265"/>
      <c r="T158" s="26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7" t="s">
        <v>154</v>
      </c>
      <c r="AU158" s="267" t="s">
        <v>84</v>
      </c>
      <c r="AV158" s="14" t="s">
        <v>84</v>
      </c>
      <c r="AW158" s="14" t="s">
        <v>33</v>
      </c>
      <c r="AX158" s="14" t="s">
        <v>76</v>
      </c>
      <c r="AY158" s="267" t="s">
        <v>145</v>
      </c>
    </row>
    <row r="159" s="12" customFormat="1">
      <c r="A159" s="12"/>
      <c r="B159" s="224"/>
      <c r="C159" s="225"/>
      <c r="D159" s="226" t="s">
        <v>154</v>
      </c>
      <c r="E159" s="227" t="s">
        <v>1</v>
      </c>
      <c r="F159" s="228" t="s">
        <v>1312</v>
      </c>
      <c r="G159" s="225"/>
      <c r="H159" s="229">
        <v>66.989999999999995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35" t="s">
        <v>154</v>
      </c>
      <c r="AU159" s="235" t="s">
        <v>84</v>
      </c>
      <c r="AV159" s="12" t="s">
        <v>86</v>
      </c>
      <c r="AW159" s="12" t="s">
        <v>33</v>
      </c>
      <c r="AX159" s="12" t="s">
        <v>76</v>
      </c>
      <c r="AY159" s="235" t="s">
        <v>145</v>
      </c>
    </row>
    <row r="160" s="14" customFormat="1">
      <c r="A160" s="14"/>
      <c r="B160" s="258"/>
      <c r="C160" s="259"/>
      <c r="D160" s="226" t="s">
        <v>154</v>
      </c>
      <c r="E160" s="260" t="s">
        <v>1</v>
      </c>
      <c r="F160" s="261" t="s">
        <v>1313</v>
      </c>
      <c r="G160" s="259"/>
      <c r="H160" s="260" t="s">
        <v>1</v>
      </c>
      <c r="I160" s="262"/>
      <c r="J160" s="259"/>
      <c r="K160" s="259"/>
      <c r="L160" s="263"/>
      <c r="M160" s="264"/>
      <c r="N160" s="265"/>
      <c r="O160" s="265"/>
      <c r="P160" s="265"/>
      <c r="Q160" s="265"/>
      <c r="R160" s="265"/>
      <c r="S160" s="265"/>
      <c r="T160" s="26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7" t="s">
        <v>154</v>
      </c>
      <c r="AU160" s="267" t="s">
        <v>84</v>
      </c>
      <c r="AV160" s="14" t="s">
        <v>84</v>
      </c>
      <c r="AW160" s="14" t="s">
        <v>33</v>
      </c>
      <c r="AX160" s="14" t="s">
        <v>76</v>
      </c>
      <c r="AY160" s="267" t="s">
        <v>145</v>
      </c>
    </row>
    <row r="161" s="12" customFormat="1">
      <c r="A161" s="12"/>
      <c r="B161" s="224"/>
      <c r="C161" s="225"/>
      <c r="D161" s="226" t="s">
        <v>154</v>
      </c>
      <c r="E161" s="227" t="s">
        <v>1</v>
      </c>
      <c r="F161" s="228" t="s">
        <v>1314</v>
      </c>
      <c r="G161" s="225"/>
      <c r="H161" s="229">
        <v>20.640000000000001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5" t="s">
        <v>154</v>
      </c>
      <c r="AU161" s="235" t="s">
        <v>84</v>
      </c>
      <c r="AV161" s="12" t="s">
        <v>86</v>
      </c>
      <c r="AW161" s="12" t="s">
        <v>33</v>
      </c>
      <c r="AX161" s="12" t="s">
        <v>76</v>
      </c>
      <c r="AY161" s="235" t="s">
        <v>145</v>
      </c>
    </row>
    <row r="162" s="14" customFormat="1">
      <c r="A162" s="14"/>
      <c r="B162" s="258"/>
      <c r="C162" s="259"/>
      <c r="D162" s="226" t="s">
        <v>154</v>
      </c>
      <c r="E162" s="260" t="s">
        <v>1</v>
      </c>
      <c r="F162" s="261" t="s">
        <v>1315</v>
      </c>
      <c r="G162" s="259"/>
      <c r="H162" s="260" t="s">
        <v>1</v>
      </c>
      <c r="I162" s="262"/>
      <c r="J162" s="259"/>
      <c r="K162" s="259"/>
      <c r="L162" s="263"/>
      <c r="M162" s="264"/>
      <c r="N162" s="265"/>
      <c r="O162" s="265"/>
      <c r="P162" s="265"/>
      <c r="Q162" s="265"/>
      <c r="R162" s="265"/>
      <c r="S162" s="265"/>
      <c r="T162" s="26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7" t="s">
        <v>154</v>
      </c>
      <c r="AU162" s="267" t="s">
        <v>84</v>
      </c>
      <c r="AV162" s="14" t="s">
        <v>84</v>
      </c>
      <c r="AW162" s="14" t="s">
        <v>33</v>
      </c>
      <c r="AX162" s="14" t="s">
        <v>76</v>
      </c>
      <c r="AY162" s="267" t="s">
        <v>145</v>
      </c>
    </row>
    <row r="163" s="14" customFormat="1">
      <c r="A163" s="14"/>
      <c r="B163" s="258"/>
      <c r="C163" s="259"/>
      <c r="D163" s="226" t="s">
        <v>154</v>
      </c>
      <c r="E163" s="260" t="s">
        <v>1</v>
      </c>
      <c r="F163" s="261" t="s">
        <v>1316</v>
      </c>
      <c r="G163" s="259"/>
      <c r="H163" s="260" t="s">
        <v>1</v>
      </c>
      <c r="I163" s="262"/>
      <c r="J163" s="259"/>
      <c r="K163" s="259"/>
      <c r="L163" s="263"/>
      <c r="M163" s="264"/>
      <c r="N163" s="265"/>
      <c r="O163" s="265"/>
      <c r="P163" s="265"/>
      <c r="Q163" s="265"/>
      <c r="R163" s="265"/>
      <c r="S163" s="265"/>
      <c r="T163" s="26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7" t="s">
        <v>154</v>
      </c>
      <c r="AU163" s="267" t="s">
        <v>84</v>
      </c>
      <c r="AV163" s="14" t="s">
        <v>84</v>
      </c>
      <c r="AW163" s="14" t="s">
        <v>33</v>
      </c>
      <c r="AX163" s="14" t="s">
        <v>76</v>
      </c>
      <c r="AY163" s="267" t="s">
        <v>145</v>
      </c>
    </row>
    <row r="164" s="12" customFormat="1">
      <c r="A164" s="12"/>
      <c r="B164" s="224"/>
      <c r="C164" s="225"/>
      <c r="D164" s="226" t="s">
        <v>154</v>
      </c>
      <c r="E164" s="227" t="s">
        <v>1</v>
      </c>
      <c r="F164" s="228" t="s">
        <v>1317</v>
      </c>
      <c r="G164" s="225"/>
      <c r="H164" s="229">
        <v>21.129999999999999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35" t="s">
        <v>154</v>
      </c>
      <c r="AU164" s="235" t="s">
        <v>84</v>
      </c>
      <c r="AV164" s="12" t="s">
        <v>86</v>
      </c>
      <c r="AW164" s="12" t="s">
        <v>33</v>
      </c>
      <c r="AX164" s="12" t="s">
        <v>76</v>
      </c>
      <c r="AY164" s="235" t="s">
        <v>145</v>
      </c>
    </row>
    <row r="165" s="14" customFormat="1">
      <c r="A165" s="14"/>
      <c r="B165" s="258"/>
      <c r="C165" s="259"/>
      <c r="D165" s="226" t="s">
        <v>154</v>
      </c>
      <c r="E165" s="260" t="s">
        <v>1</v>
      </c>
      <c r="F165" s="261" t="s">
        <v>1318</v>
      </c>
      <c r="G165" s="259"/>
      <c r="H165" s="260" t="s">
        <v>1</v>
      </c>
      <c r="I165" s="262"/>
      <c r="J165" s="259"/>
      <c r="K165" s="259"/>
      <c r="L165" s="263"/>
      <c r="M165" s="264"/>
      <c r="N165" s="265"/>
      <c r="O165" s="265"/>
      <c r="P165" s="265"/>
      <c r="Q165" s="265"/>
      <c r="R165" s="265"/>
      <c r="S165" s="265"/>
      <c r="T165" s="26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7" t="s">
        <v>154</v>
      </c>
      <c r="AU165" s="267" t="s">
        <v>84</v>
      </c>
      <c r="AV165" s="14" t="s">
        <v>84</v>
      </c>
      <c r="AW165" s="14" t="s">
        <v>33</v>
      </c>
      <c r="AX165" s="14" t="s">
        <v>76</v>
      </c>
      <c r="AY165" s="267" t="s">
        <v>145</v>
      </c>
    </row>
    <row r="166" s="12" customFormat="1">
      <c r="A166" s="12"/>
      <c r="B166" s="224"/>
      <c r="C166" s="225"/>
      <c r="D166" s="226" t="s">
        <v>154</v>
      </c>
      <c r="E166" s="227" t="s">
        <v>1</v>
      </c>
      <c r="F166" s="228" t="s">
        <v>1319</v>
      </c>
      <c r="G166" s="225"/>
      <c r="H166" s="229">
        <v>48.100000000000001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35" t="s">
        <v>154</v>
      </c>
      <c r="AU166" s="235" t="s">
        <v>84</v>
      </c>
      <c r="AV166" s="12" t="s">
        <v>86</v>
      </c>
      <c r="AW166" s="12" t="s">
        <v>33</v>
      </c>
      <c r="AX166" s="12" t="s">
        <v>76</v>
      </c>
      <c r="AY166" s="235" t="s">
        <v>145</v>
      </c>
    </row>
    <row r="167" s="14" customFormat="1">
      <c r="A167" s="14"/>
      <c r="B167" s="258"/>
      <c r="C167" s="259"/>
      <c r="D167" s="226" t="s">
        <v>154</v>
      </c>
      <c r="E167" s="260" t="s">
        <v>1</v>
      </c>
      <c r="F167" s="261" t="s">
        <v>1320</v>
      </c>
      <c r="G167" s="259"/>
      <c r="H167" s="260" t="s">
        <v>1</v>
      </c>
      <c r="I167" s="262"/>
      <c r="J167" s="259"/>
      <c r="K167" s="259"/>
      <c r="L167" s="263"/>
      <c r="M167" s="264"/>
      <c r="N167" s="265"/>
      <c r="O167" s="265"/>
      <c r="P167" s="265"/>
      <c r="Q167" s="265"/>
      <c r="R167" s="265"/>
      <c r="S167" s="265"/>
      <c r="T167" s="26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7" t="s">
        <v>154</v>
      </c>
      <c r="AU167" s="267" t="s">
        <v>84</v>
      </c>
      <c r="AV167" s="14" t="s">
        <v>84</v>
      </c>
      <c r="AW167" s="14" t="s">
        <v>33</v>
      </c>
      <c r="AX167" s="14" t="s">
        <v>76</v>
      </c>
      <c r="AY167" s="267" t="s">
        <v>145</v>
      </c>
    </row>
    <row r="168" s="12" customFormat="1">
      <c r="A168" s="12"/>
      <c r="B168" s="224"/>
      <c r="C168" s="225"/>
      <c r="D168" s="226" t="s">
        <v>154</v>
      </c>
      <c r="E168" s="227" t="s">
        <v>1</v>
      </c>
      <c r="F168" s="228" t="s">
        <v>1321</v>
      </c>
      <c r="G168" s="225"/>
      <c r="H168" s="229">
        <v>70.200000000000003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5" t="s">
        <v>154</v>
      </c>
      <c r="AU168" s="235" t="s">
        <v>84</v>
      </c>
      <c r="AV168" s="12" t="s">
        <v>86</v>
      </c>
      <c r="AW168" s="12" t="s">
        <v>33</v>
      </c>
      <c r="AX168" s="12" t="s">
        <v>76</v>
      </c>
      <c r="AY168" s="235" t="s">
        <v>145</v>
      </c>
    </row>
    <row r="169" s="14" customFormat="1">
      <c r="A169" s="14"/>
      <c r="B169" s="258"/>
      <c r="C169" s="259"/>
      <c r="D169" s="226" t="s">
        <v>154</v>
      </c>
      <c r="E169" s="260" t="s">
        <v>1</v>
      </c>
      <c r="F169" s="261" t="s">
        <v>1322</v>
      </c>
      <c r="G169" s="259"/>
      <c r="H169" s="260" t="s">
        <v>1</v>
      </c>
      <c r="I169" s="262"/>
      <c r="J169" s="259"/>
      <c r="K169" s="259"/>
      <c r="L169" s="263"/>
      <c r="M169" s="264"/>
      <c r="N169" s="265"/>
      <c r="O169" s="265"/>
      <c r="P169" s="265"/>
      <c r="Q169" s="265"/>
      <c r="R169" s="265"/>
      <c r="S169" s="265"/>
      <c r="T169" s="26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7" t="s">
        <v>154</v>
      </c>
      <c r="AU169" s="267" t="s">
        <v>84</v>
      </c>
      <c r="AV169" s="14" t="s">
        <v>84</v>
      </c>
      <c r="AW169" s="14" t="s">
        <v>33</v>
      </c>
      <c r="AX169" s="14" t="s">
        <v>76</v>
      </c>
      <c r="AY169" s="267" t="s">
        <v>145</v>
      </c>
    </row>
    <row r="170" s="12" customFormat="1">
      <c r="A170" s="12"/>
      <c r="B170" s="224"/>
      <c r="C170" s="225"/>
      <c r="D170" s="226" t="s">
        <v>154</v>
      </c>
      <c r="E170" s="227" t="s">
        <v>1</v>
      </c>
      <c r="F170" s="228" t="s">
        <v>1323</v>
      </c>
      <c r="G170" s="225"/>
      <c r="H170" s="229">
        <v>197.25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35" t="s">
        <v>154</v>
      </c>
      <c r="AU170" s="235" t="s">
        <v>84</v>
      </c>
      <c r="AV170" s="12" t="s">
        <v>86</v>
      </c>
      <c r="AW170" s="12" t="s">
        <v>33</v>
      </c>
      <c r="AX170" s="12" t="s">
        <v>76</v>
      </c>
      <c r="AY170" s="235" t="s">
        <v>145</v>
      </c>
    </row>
    <row r="171" s="14" customFormat="1">
      <c r="A171" s="14"/>
      <c r="B171" s="258"/>
      <c r="C171" s="259"/>
      <c r="D171" s="226" t="s">
        <v>154</v>
      </c>
      <c r="E171" s="260" t="s">
        <v>1</v>
      </c>
      <c r="F171" s="261" t="s">
        <v>1324</v>
      </c>
      <c r="G171" s="259"/>
      <c r="H171" s="260" t="s">
        <v>1</v>
      </c>
      <c r="I171" s="262"/>
      <c r="J171" s="259"/>
      <c r="K171" s="259"/>
      <c r="L171" s="263"/>
      <c r="M171" s="264"/>
      <c r="N171" s="265"/>
      <c r="O171" s="265"/>
      <c r="P171" s="265"/>
      <c r="Q171" s="265"/>
      <c r="R171" s="265"/>
      <c r="S171" s="265"/>
      <c r="T171" s="26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7" t="s">
        <v>154</v>
      </c>
      <c r="AU171" s="267" t="s">
        <v>84</v>
      </c>
      <c r="AV171" s="14" t="s">
        <v>84</v>
      </c>
      <c r="AW171" s="14" t="s">
        <v>33</v>
      </c>
      <c r="AX171" s="14" t="s">
        <v>76</v>
      </c>
      <c r="AY171" s="267" t="s">
        <v>145</v>
      </c>
    </row>
    <row r="172" s="14" customFormat="1">
      <c r="A172" s="14"/>
      <c r="B172" s="258"/>
      <c r="C172" s="259"/>
      <c r="D172" s="226" t="s">
        <v>154</v>
      </c>
      <c r="E172" s="260" t="s">
        <v>1</v>
      </c>
      <c r="F172" s="261" t="s">
        <v>1325</v>
      </c>
      <c r="G172" s="259"/>
      <c r="H172" s="260" t="s">
        <v>1</v>
      </c>
      <c r="I172" s="262"/>
      <c r="J172" s="259"/>
      <c r="K172" s="259"/>
      <c r="L172" s="263"/>
      <c r="M172" s="264"/>
      <c r="N172" s="265"/>
      <c r="O172" s="265"/>
      <c r="P172" s="265"/>
      <c r="Q172" s="265"/>
      <c r="R172" s="265"/>
      <c r="S172" s="265"/>
      <c r="T172" s="26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7" t="s">
        <v>154</v>
      </c>
      <c r="AU172" s="267" t="s">
        <v>84</v>
      </c>
      <c r="AV172" s="14" t="s">
        <v>84</v>
      </c>
      <c r="AW172" s="14" t="s">
        <v>33</v>
      </c>
      <c r="AX172" s="14" t="s">
        <v>76</v>
      </c>
      <c r="AY172" s="267" t="s">
        <v>145</v>
      </c>
    </row>
    <row r="173" s="12" customFormat="1">
      <c r="A173" s="12"/>
      <c r="B173" s="224"/>
      <c r="C173" s="225"/>
      <c r="D173" s="226" t="s">
        <v>154</v>
      </c>
      <c r="E173" s="227" t="s">
        <v>1</v>
      </c>
      <c r="F173" s="228" t="s">
        <v>1326</v>
      </c>
      <c r="G173" s="225"/>
      <c r="H173" s="229">
        <v>65.329999999999998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5" t="s">
        <v>154</v>
      </c>
      <c r="AU173" s="235" t="s">
        <v>84</v>
      </c>
      <c r="AV173" s="12" t="s">
        <v>86</v>
      </c>
      <c r="AW173" s="12" t="s">
        <v>33</v>
      </c>
      <c r="AX173" s="12" t="s">
        <v>76</v>
      </c>
      <c r="AY173" s="235" t="s">
        <v>145</v>
      </c>
    </row>
    <row r="174" s="14" customFormat="1">
      <c r="A174" s="14"/>
      <c r="B174" s="258"/>
      <c r="C174" s="259"/>
      <c r="D174" s="226" t="s">
        <v>154</v>
      </c>
      <c r="E174" s="260" t="s">
        <v>1</v>
      </c>
      <c r="F174" s="261" t="s">
        <v>1327</v>
      </c>
      <c r="G174" s="259"/>
      <c r="H174" s="260" t="s">
        <v>1</v>
      </c>
      <c r="I174" s="262"/>
      <c r="J174" s="259"/>
      <c r="K174" s="259"/>
      <c r="L174" s="263"/>
      <c r="M174" s="264"/>
      <c r="N174" s="265"/>
      <c r="O174" s="265"/>
      <c r="P174" s="265"/>
      <c r="Q174" s="265"/>
      <c r="R174" s="265"/>
      <c r="S174" s="265"/>
      <c r="T174" s="26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7" t="s">
        <v>154</v>
      </c>
      <c r="AU174" s="267" t="s">
        <v>84</v>
      </c>
      <c r="AV174" s="14" t="s">
        <v>84</v>
      </c>
      <c r="AW174" s="14" t="s">
        <v>33</v>
      </c>
      <c r="AX174" s="14" t="s">
        <v>76</v>
      </c>
      <c r="AY174" s="267" t="s">
        <v>145</v>
      </c>
    </row>
    <row r="175" s="12" customFormat="1">
      <c r="A175" s="12"/>
      <c r="B175" s="224"/>
      <c r="C175" s="225"/>
      <c r="D175" s="226" t="s">
        <v>154</v>
      </c>
      <c r="E175" s="227" t="s">
        <v>1</v>
      </c>
      <c r="F175" s="228" t="s">
        <v>1326</v>
      </c>
      <c r="G175" s="225"/>
      <c r="H175" s="229">
        <v>65.329999999999998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5" t="s">
        <v>154</v>
      </c>
      <c r="AU175" s="235" t="s">
        <v>84</v>
      </c>
      <c r="AV175" s="12" t="s">
        <v>86</v>
      </c>
      <c r="AW175" s="12" t="s">
        <v>33</v>
      </c>
      <c r="AX175" s="12" t="s">
        <v>76</v>
      </c>
      <c r="AY175" s="235" t="s">
        <v>145</v>
      </c>
    </row>
    <row r="176" s="14" customFormat="1">
      <c r="A176" s="14"/>
      <c r="B176" s="258"/>
      <c r="C176" s="259"/>
      <c r="D176" s="226" t="s">
        <v>154</v>
      </c>
      <c r="E176" s="260" t="s">
        <v>1</v>
      </c>
      <c r="F176" s="261" t="s">
        <v>1328</v>
      </c>
      <c r="G176" s="259"/>
      <c r="H176" s="260" t="s">
        <v>1</v>
      </c>
      <c r="I176" s="262"/>
      <c r="J176" s="259"/>
      <c r="K176" s="259"/>
      <c r="L176" s="263"/>
      <c r="M176" s="264"/>
      <c r="N176" s="265"/>
      <c r="O176" s="265"/>
      <c r="P176" s="265"/>
      <c r="Q176" s="265"/>
      <c r="R176" s="265"/>
      <c r="S176" s="265"/>
      <c r="T176" s="26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7" t="s">
        <v>154</v>
      </c>
      <c r="AU176" s="267" t="s">
        <v>84</v>
      </c>
      <c r="AV176" s="14" t="s">
        <v>84</v>
      </c>
      <c r="AW176" s="14" t="s">
        <v>33</v>
      </c>
      <c r="AX176" s="14" t="s">
        <v>76</v>
      </c>
      <c r="AY176" s="267" t="s">
        <v>145</v>
      </c>
    </row>
    <row r="177" s="12" customFormat="1">
      <c r="A177" s="12"/>
      <c r="B177" s="224"/>
      <c r="C177" s="225"/>
      <c r="D177" s="226" t="s">
        <v>154</v>
      </c>
      <c r="E177" s="227" t="s">
        <v>1</v>
      </c>
      <c r="F177" s="228" t="s">
        <v>1329</v>
      </c>
      <c r="G177" s="225"/>
      <c r="H177" s="229">
        <v>45.5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35" t="s">
        <v>154</v>
      </c>
      <c r="AU177" s="235" t="s">
        <v>84</v>
      </c>
      <c r="AV177" s="12" t="s">
        <v>86</v>
      </c>
      <c r="AW177" s="12" t="s">
        <v>33</v>
      </c>
      <c r="AX177" s="12" t="s">
        <v>76</v>
      </c>
      <c r="AY177" s="235" t="s">
        <v>145</v>
      </c>
    </row>
    <row r="178" s="14" customFormat="1">
      <c r="A178" s="14"/>
      <c r="B178" s="258"/>
      <c r="C178" s="259"/>
      <c r="D178" s="226" t="s">
        <v>154</v>
      </c>
      <c r="E178" s="260" t="s">
        <v>1</v>
      </c>
      <c r="F178" s="261" t="s">
        <v>1330</v>
      </c>
      <c r="G178" s="259"/>
      <c r="H178" s="260" t="s">
        <v>1</v>
      </c>
      <c r="I178" s="262"/>
      <c r="J178" s="259"/>
      <c r="K178" s="259"/>
      <c r="L178" s="263"/>
      <c r="M178" s="264"/>
      <c r="N178" s="265"/>
      <c r="O178" s="265"/>
      <c r="P178" s="265"/>
      <c r="Q178" s="265"/>
      <c r="R178" s="265"/>
      <c r="S178" s="265"/>
      <c r="T178" s="26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7" t="s">
        <v>154</v>
      </c>
      <c r="AU178" s="267" t="s">
        <v>84</v>
      </c>
      <c r="AV178" s="14" t="s">
        <v>84</v>
      </c>
      <c r="AW178" s="14" t="s">
        <v>33</v>
      </c>
      <c r="AX178" s="14" t="s">
        <v>76</v>
      </c>
      <c r="AY178" s="267" t="s">
        <v>145</v>
      </c>
    </row>
    <row r="179" s="12" customFormat="1">
      <c r="A179" s="12"/>
      <c r="B179" s="224"/>
      <c r="C179" s="225"/>
      <c r="D179" s="226" t="s">
        <v>154</v>
      </c>
      <c r="E179" s="227" t="s">
        <v>1</v>
      </c>
      <c r="F179" s="228" t="s">
        <v>1331</v>
      </c>
      <c r="G179" s="225"/>
      <c r="H179" s="229">
        <v>46.149999999999999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5" t="s">
        <v>154</v>
      </c>
      <c r="AU179" s="235" t="s">
        <v>84</v>
      </c>
      <c r="AV179" s="12" t="s">
        <v>86</v>
      </c>
      <c r="AW179" s="12" t="s">
        <v>33</v>
      </c>
      <c r="AX179" s="12" t="s">
        <v>76</v>
      </c>
      <c r="AY179" s="235" t="s">
        <v>145</v>
      </c>
    </row>
    <row r="180" s="14" customFormat="1">
      <c r="A180" s="14"/>
      <c r="B180" s="258"/>
      <c r="C180" s="259"/>
      <c r="D180" s="226" t="s">
        <v>154</v>
      </c>
      <c r="E180" s="260" t="s">
        <v>1</v>
      </c>
      <c r="F180" s="261" t="s">
        <v>1332</v>
      </c>
      <c r="G180" s="259"/>
      <c r="H180" s="260" t="s">
        <v>1</v>
      </c>
      <c r="I180" s="262"/>
      <c r="J180" s="259"/>
      <c r="K180" s="259"/>
      <c r="L180" s="263"/>
      <c r="M180" s="264"/>
      <c r="N180" s="265"/>
      <c r="O180" s="265"/>
      <c r="P180" s="265"/>
      <c r="Q180" s="265"/>
      <c r="R180" s="265"/>
      <c r="S180" s="265"/>
      <c r="T180" s="26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7" t="s">
        <v>154</v>
      </c>
      <c r="AU180" s="267" t="s">
        <v>84</v>
      </c>
      <c r="AV180" s="14" t="s">
        <v>84</v>
      </c>
      <c r="AW180" s="14" t="s">
        <v>33</v>
      </c>
      <c r="AX180" s="14" t="s">
        <v>76</v>
      </c>
      <c r="AY180" s="267" t="s">
        <v>145</v>
      </c>
    </row>
    <row r="181" s="12" customFormat="1">
      <c r="A181" s="12"/>
      <c r="B181" s="224"/>
      <c r="C181" s="225"/>
      <c r="D181" s="226" t="s">
        <v>154</v>
      </c>
      <c r="E181" s="227" t="s">
        <v>1</v>
      </c>
      <c r="F181" s="228" t="s">
        <v>1333</v>
      </c>
      <c r="G181" s="225"/>
      <c r="H181" s="229">
        <v>18.199999999999999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35" t="s">
        <v>154</v>
      </c>
      <c r="AU181" s="235" t="s">
        <v>84</v>
      </c>
      <c r="AV181" s="12" t="s">
        <v>86</v>
      </c>
      <c r="AW181" s="12" t="s">
        <v>33</v>
      </c>
      <c r="AX181" s="12" t="s">
        <v>76</v>
      </c>
      <c r="AY181" s="235" t="s">
        <v>145</v>
      </c>
    </row>
    <row r="182" s="13" customFormat="1">
      <c r="A182" s="13"/>
      <c r="B182" s="236"/>
      <c r="C182" s="237"/>
      <c r="D182" s="226" t="s">
        <v>154</v>
      </c>
      <c r="E182" s="238" t="s">
        <v>1</v>
      </c>
      <c r="F182" s="239" t="s">
        <v>156</v>
      </c>
      <c r="G182" s="237"/>
      <c r="H182" s="240">
        <v>680.73000000000002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154</v>
      </c>
      <c r="AU182" s="246" t="s">
        <v>84</v>
      </c>
      <c r="AV182" s="13" t="s">
        <v>150</v>
      </c>
      <c r="AW182" s="13" t="s">
        <v>33</v>
      </c>
      <c r="AX182" s="13" t="s">
        <v>84</v>
      </c>
      <c r="AY182" s="246" t="s">
        <v>145</v>
      </c>
    </row>
    <row r="183" s="11" customFormat="1" ht="25.92" customHeight="1">
      <c r="A183" s="11"/>
      <c r="B183" s="196"/>
      <c r="C183" s="197"/>
      <c r="D183" s="198" t="s">
        <v>75</v>
      </c>
      <c r="E183" s="199" t="s">
        <v>630</v>
      </c>
      <c r="F183" s="199" t="s">
        <v>631</v>
      </c>
      <c r="G183" s="197"/>
      <c r="H183" s="197"/>
      <c r="I183" s="200"/>
      <c r="J183" s="201">
        <f>BK183</f>
        <v>0</v>
      </c>
      <c r="K183" s="197"/>
      <c r="L183" s="202"/>
      <c r="M183" s="203"/>
      <c r="N183" s="204"/>
      <c r="O183" s="204"/>
      <c r="P183" s="205">
        <f>SUM(P184:P193)</f>
        <v>0</v>
      </c>
      <c r="Q183" s="204"/>
      <c r="R183" s="205">
        <f>SUM(R184:R193)</f>
        <v>0</v>
      </c>
      <c r="S183" s="204"/>
      <c r="T183" s="206">
        <f>SUM(T184:T193)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207" t="s">
        <v>84</v>
      </c>
      <c r="AT183" s="208" t="s">
        <v>75</v>
      </c>
      <c r="AU183" s="208" t="s">
        <v>76</v>
      </c>
      <c r="AY183" s="207" t="s">
        <v>145</v>
      </c>
      <c r="BK183" s="209">
        <f>SUM(BK184:BK193)</f>
        <v>0</v>
      </c>
    </row>
    <row r="184" s="2" customFormat="1" ht="24.15" customHeight="1">
      <c r="A184" s="37"/>
      <c r="B184" s="38"/>
      <c r="C184" s="210" t="s">
        <v>164</v>
      </c>
      <c r="D184" s="210" t="s">
        <v>146</v>
      </c>
      <c r="E184" s="211" t="s">
        <v>632</v>
      </c>
      <c r="F184" s="212" t="s">
        <v>633</v>
      </c>
      <c r="G184" s="213" t="s">
        <v>634</v>
      </c>
      <c r="H184" s="214">
        <v>2.0419999999999998</v>
      </c>
      <c r="I184" s="215"/>
      <c r="J184" s="216">
        <f>ROUND(I184*H184,2)</f>
        <v>0</v>
      </c>
      <c r="K184" s="217"/>
      <c r="L184" s="43"/>
      <c r="M184" s="218" t="s">
        <v>1</v>
      </c>
      <c r="N184" s="219" t="s">
        <v>41</v>
      </c>
      <c r="O184" s="90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2" t="s">
        <v>150</v>
      </c>
      <c r="AT184" s="222" t="s">
        <v>146</v>
      </c>
      <c r="AU184" s="222" t="s">
        <v>84</v>
      </c>
      <c r="AY184" s="16" t="s">
        <v>145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6" t="s">
        <v>84</v>
      </c>
      <c r="BK184" s="223">
        <f>ROUND(I184*H184,2)</f>
        <v>0</v>
      </c>
      <c r="BL184" s="16" t="s">
        <v>150</v>
      </c>
      <c r="BM184" s="222" t="s">
        <v>168</v>
      </c>
    </row>
    <row r="185" s="2" customFormat="1" ht="24.15" customHeight="1">
      <c r="A185" s="37"/>
      <c r="B185" s="38"/>
      <c r="C185" s="210" t="s">
        <v>160</v>
      </c>
      <c r="D185" s="210" t="s">
        <v>146</v>
      </c>
      <c r="E185" s="211" t="s">
        <v>637</v>
      </c>
      <c r="F185" s="212" t="s">
        <v>638</v>
      </c>
      <c r="G185" s="213" t="s">
        <v>634</v>
      </c>
      <c r="H185" s="214">
        <v>2.0419999999999998</v>
      </c>
      <c r="I185" s="215"/>
      <c r="J185" s="216">
        <f>ROUND(I185*H185,2)</f>
        <v>0</v>
      </c>
      <c r="K185" s="217"/>
      <c r="L185" s="43"/>
      <c r="M185" s="218" t="s">
        <v>1</v>
      </c>
      <c r="N185" s="219" t="s">
        <v>41</v>
      </c>
      <c r="O185" s="90"/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2" t="s">
        <v>150</v>
      </c>
      <c r="AT185" s="222" t="s">
        <v>146</v>
      </c>
      <c r="AU185" s="222" t="s">
        <v>84</v>
      </c>
      <c r="AY185" s="16" t="s">
        <v>145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16" t="s">
        <v>84</v>
      </c>
      <c r="BK185" s="223">
        <f>ROUND(I185*H185,2)</f>
        <v>0</v>
      </c>
      <c r="BL185" s="16" t="s">
        <v>150</v>
      </c>
      <c r="BM185" s="222" t="s">
        <v>8</v>
      </c>
    </row>
    <row r="186" s="2" customFormat="1" ht="21.75" customHeight="1">
      <c r="A186" s="37"/>
      <c r="B186" s="38"/>
      <c r="C186" s="210" t="s">
        <v>175</v>
      </c>
      <c r="D186" s="210" t="s">
        <v>146</v>
      </c>
      <c r="E186" s="211" t="s">
        <v>640</v>
      </c>
      <c r="F186" s="212" t="s">
        <v>641</v>
      </c>
      <c r="G186" s="213" t="s">
        <v>634</v>
      </c>
      <c r="H186" s="214">
        <v>2.0419999999999998</v>
      </c>
      <c r="I186" s="215"/>
      <c r="J186" s="216">
        <f>ROUND(I186*H186,2)</f>
        <v>0</v>
      </c>
      <c r="K186" s="217"/>
      <c r="L186" s="43"/>
      <c r="M186" s="218" t="s">
        <v>1</v>
      </c>
      <c r="N186" s="219" t="s">
        <v>41</v>
      </c>
      <c r="O186" s="90"/>
      <c r="P186" s="220">
        <f>O186*H186</f>
        <v>0</v>
      </c>
      <c r="Q186" s="220">
        <v>0</v>
      </c>
      <c r="R186" s="220">
        <f>Q186*H186</f>
        <v>0</v>
      </c>
      <c r="S186" s="220">
        <v>0</v>
      </c>
      <c r="T186" s="22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2" t="s">
        <v>150</v>
      </c>
      <c r="AT186" s="222" t="s">
        <v>146</v>
      </c>
      <c r="AU186" s="222" t="s">
        <v>84</v>
      </c>
      <c r="AY186" s="16" t="s">
        <v>145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6" t="s">
        <v>84</v>
      </c>
      <c r="BK186" s="223">
        <f>ROUND(I186*H186,2)</f>
        <v>0</v>
      </c>
      <c r="BL186" s="16" t="s">
        <v>150</v>
      </c>
      <c r="BM186" s="222" t="s">
        <v>178</v>
      </c>
    </row>
    <row r="187" s="2" customFormat="1" ht="16.5" customHeight="1">
      <c r="A187" s="37"/>
      <c r="B187" s="38"/>
      <c r="C187" s="210" t="s">
        <v>163</v>
      </c>
      <c r="D187" s="210" t="s">
        <v>146</v>
      </c>
      <c r="E187" s="211" t="s">
        <v>1336</v>
      </c>
      <c r="F187" s="212" t="s">
        <v>1337</v>
      </c>
      <c r="G187" s="213" t="s">
        <v>634</v>
      </c>
      <c r="H187" s="214">
        <v>2.0419999999999998</v>
      </c>
      <c r="I187" s="215"/>
      <c r="J187" s="216">
        <f>ROUND(I187*H187,2)</f>
        <v>0</v>
      </c>
      <c r="K187" s="217"/>
      <c r="L187" s="43"/>
      <c r="M187" s="218" t="s">
        <v>1</v>
      </c>
      <c r="N187" s="219" t="s">
        <v>41</v>
      </c>
      <c r="O187" s="90"/>
      <c r="P187" s="220">
        <f>O187*H187</f>
        <v>0</v>
      </c>
      <c r="Q187" s="220">
        <v>0</v>
      </c>
      <c r="R187" s="220">
        <f>Q187*H187</f>
        <v>0</v>
      </c>
      <c r="S187" s="220">
        <v>0</v>
      </c>
      <c r="T187" s="22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2" t="s">
        <v>150</v>
      </c>
      <c r="AT187" s="222" t="s">
        <v>146</v>
      </c>
      <c r="AU187" s="222" t="s">
        <v>84</v>
      </c>
      <c r="AY187" s="16" t="s">
        <v>145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6" t="s">
        <v>84</v>
      </c>
      <c r="BK187" s="223">
        <f>ROUND(I187*H187,2)</f>
        <v>0</v>
      </c>
      <c r="BL187" s="16" t="s">
        <v>150</v>
      </c>
      <c r="BM187" s="222" t="s">
        <v>183</v>
      </c>
    </row>
    <row r="188" s="2" customFormat="1" ht="24.15" customHeight="1">
      <c r="A188" s="37"/>
      <c r="B188" s="38"/>
      <c r="C188" s="210" t="s">
        <v>185</v>
      </c>
      <c r="D188" s="210" t="s">
        <v>146</v>
      </c>
      <c r="E188" s="211" t="s">
        <v>1338</v>
      </c>
      <c r="F188" s="212" t="s">
        <v>1339</v>
      </c>
      <c r="G188" s="213" t="s">
        <v>634</v>
      </c>
      <c r="H188" s="214">
        <v>49.008000000000003</v>
      </c>
      <c r="I188" s="215"/>
      <c r="J188" s="216">
        <f>ROUND(I188*H188,2)</f>
        <v>0</v>
      </c>
      <c r="K188" s="217"/>
      <c r="L188" s="43"/>
      <c r="M188" s="218" t="s">
        <v>1</v>
      </c>
      <c r="N188" s="219" t="s">
        <v>41</v>
      </c>
      <c r="O188" s="90"/>
      <c r="P188" s="220">
        <f>O188*H188</f>
        <v>0</v>
      </c>
      <c r="Q188" s="220">
        <v>0</v>
      </c>
      <c r="R188" s="220">
        <f>Q188*H188</f>
        <v>0</v>
      </c>
      <c r="S188" s="220">
        <v>0</v>
      </c>
      <c r="T188" s="22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2" t="s">
        <v>150</v>
      </c>
      <c r="AT188" s="222" t="s">
        <v>146</v>
      </c>
      <c r="AU188" s="222" t="s">
        <v>84</v>
      </c>
      <c r="AY188" s="16" t="s">
        <v>145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6" t="s">
        <v>84</v>
      </c>
      <c r="BK188" s="223">
        <f>ROUND(I188*H188,2)</f>
        <v>0</v>
      </c>
      <c r="BL188" s="16" t="s">
        <v>150</v>
      </c>
      <c r="BM188" s="222" t="s">
        <v>188</v>
      </c>
    </row>
    <row r="189" s="14" customFormat="1">
      <c r="A189" s="14"/>
      <c r="B189" s="258"/>
      <c r="C189" s="259"/>
      <c r="D189" s="226" t="s">
        <v>154</v>
      </c>
      <c r="E189" s="260" t="s">
        <v>1</v>
      </c>
      <c r="F189" s="261" t="s">
        <v>650</v>
      </c>
      <c r="G189" s="259"/>
      <c r="H189" s="260" t="s">
        <v>1</v>
      </c>
      <c r="I189" s="262"/>
      <c r="J189" s="259"/>
      <c r="K189" s="259"/>
      <c r="L189" s="263"/>
      <c r="M189" s="264"/>
      <c r="N189" s="265"/>
      <c r="O189" s="265"/>
      <c r="P189" s="265"/>
      <c r="Q189" s="265"/>
      <c r="R189" s="265"/>
      <c r="S189" s="265"/>
      <c r="T189" s="26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7" t="s">
        <v>154</v>
      </c>
      <c r="AU189" s="267" t="s">
        <v>84</v>
      </c>
      <c r="AV189" s="14" t="s">
        <v>84</v>
      </c>
      <c r="AW189" s="14" t="s">
        <v>33</v>
      </c>
      <c r="AX189" s="14" t="s">
        <v>76</v>
      </c>
      <c r="AY189" s="267" t="s">
        <v>145</v>
      </c>
    </row>
    <row r="190" s="12" customFormat="1">
      <c r="A190" s="12"/>
      <c r="B190" s="224"/>
      <c r="C190" s="225"/>
      <c r="D190" s="226" t="s">
        <v>154</v>
      </c>
      <c r="E190" s="227" t="s">
        <v>1</v>
      </c>
      <c r="F190" s="228" t="s">
        <v>1340</v>
      </c>
      <c r="G190" s="225"/>
      <c r="H190" s="229">
        <v>49.008000000000003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35" t="s">
        <v>154</v>
      </c>
      <c r="AU190" s="235" t="s">
        <v>84</v>
      </c>
      <c r="AV190" s="12" t="s">
        <v>86</v>
      </c>
      <c r="AW190" s="12" t="s">
        <v>33</v>
      </c>
      <c r="AX190" s="12" t="s">
        <v>76</v>
      </c>
      <c r="AY190" s="235" t="s">
        <v>145</v>
      </c>
    </row>
    <row r="191" s="13" customFormat="1">
      <c r="A191" s="13"/>
      <c r="B191" s="236"/>
      <c r="C191" s="237"/>
      <c r="D191" s="226" t="s">
        <v>154</v>
      </c>
      <c r="E191" s="238" t="s">
        <v>1</v>
      </c>
      <c r="F191" s="239" t="s">
        <v>156</v>
      </c>
      <c r="G191" s="237"/>
      <c r="H191" s="240">
        <v>49.008000000000003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154</v>
      </c>
      <c r="AU191" s="246" t="s">
        <v>84</v>
      </c>
      <c r="AV191" s="13" t="s">
        <v>150</v>
      </c>
      <c r="AW191" s="13" t="s">
        <v>33</v>
      </c>
      <c r="AX191" s="13" t="s">
        <v>84</v>
      </c>
      <c r="AY191" s="246" t="s">
        <v>145</v>
      </c>
    </row>
    <row r="192" s="2" customFormat="1" ht="33" customHeight="1">
      <c r="A192" s="37"/>
      <c r="B192" s="38"/>
      <c r="C192" s="210" t="s">
        <v>168</v>
      </c>
      <c r="D192" s="210" t="s">
        <v>146</v>
      </c>
      <c r="E192" s="211" t="s">
        <v>653</v>
      </c>
      <c r="F192" s="212" t="s">
        <v>654</v>
      </c>
      <c r="G192" s="213" t="s">
        <v>634</v>
      </c>
      <c r="H192" s="214">
        <v>2.0419999999999998</v>
      </c>
      <c r="I192" s="215"/>
      <c r="J192" s="216">
        <f>ROUND(I192*H192,2)</f>
        <v>0</v>
      </c>
      <c r="K192" s="217"/>
      <c r="L192" s="43"/>
      <c r="M192" s="218" t="s">
        <v>1</v>
      </c>
      <c r="N192" s="219" t="s">
        <v>41</v>
      </c>
      <c r="O192" s="90"/>
      <c r="P192" s="220">
        <f>O192*H192</f>
        <v>0</v>
      </c>
      <c r="Q192" s="220">
        <v>0</v>
      </c>
      <c r="R192" s="220">
        <f>Q192*H192</f>
        <v>0</v>
      </c>
      <c r="S192" s="220">
        <v>0</v>
      </c>
      <c r="T192" s="22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2" t="s">
        <v>150</v>
      </c>
      <c r="AT192" s="222" t="s">
        <v>146</v>
      </c>
      <c r="AU192" s="222" t="s">
        <v>84</v>
      </c>
      <c r="AY192" s="16" t="s">
        <v>145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6" t="s">
        <v>84</v>
      </c>
      <c r="BK192" s="223">
        <f>ROUND(I192*H192,2)</f>
        <v>0</v>
      </c>
      <c r="BL192" s="16" t="s">
        <v>150</v>
      </c>
      <c r="BM192" s="222" t="s">
        <v>193</v>
      </c>
    </row>
    <row r="193" s="2" customFormat="1" ht="24.15" customHeight="1">
      <c r="A193" s="37"/>
      <c r="B193" s="38"/>
      <c r="C193" s="210" t="s">
        <v>195</v>
      </c>
      <c r="D193" s="210" t="s">
        <v>146</v>
      </c>
      <c r="E193" s="211" t="s">
        <v>662</v>
      </c>
      <c r="F193" s="212" t="s">
        <v>663</v>
      </c>
      <c r="G193" s="213" t="s">
        <v>634</v>
      </c>
      <c r="H193" s="214">
        <v>5.4569999999999999</v>
      </c>
      <c r="I193" s="215"/>
      <c r="J193" s="216">
        <f>ROUND(I193*H193,2)</f>
        <v>0</v>
      </c>
      <c r="K193" s="217"/>
      <c r="L193" s="43"/>
      <c r="M193" s="218" t="s">
        <v>1</v>
      </c>
      <c r="N193" s="219" t="s">
        <v>41</v>
      </c>
      <c r="O193" s="90"/>
      <c r="P193" s="220">
        <f>O193*H193</f>
        <v>0</v>
      </c>
      <c r="Q193" s="220">
        <v>0</v>
      </c>
      <c r="R193" s="220">
        <f>Q193*H193</f>
        <v>0</v>
      </c>
      <c r="S193" s="220">
        <v>0</v>
      </c>
      <c r="T193" s="22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2" t="s">
        <v>150</v>
      </c>
      <c r="AT193" s="222" t="s">
        <v>146</v>
      </c>
      <c r="AU193" s="222" t="s">
        <v>84</v>
      </c>
      <c r="AY193" s="16" t="s">
        <v>145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16" t="s">
        <v>84</v>
      </c>
      <c r="BK193" s="223">
        <f>ROUND(I193*H193,2)</f>
        <v>0</v>
      </c>
      <c r="BL193" s="16" t="s">
        <v>150</v>
      </c>
      <c r="BM193" s="222" t="s">
        <v>198</v>
      </c>
    </row>
    <row r="194" s="11" customFormat="1" ht="25.92" customHeight="1">
      <c r="A194" s="11"/>
      <c r="B194" s="196"/>
      <c r="C194" s="197"/>
      <c r="D194" s="198" t="s">
        <v>75</v>
      </c>
      <c r="E194" s="199" t="s">
        <v>905</v>
      </c>
      <c r="F194" s="199" t="s">
        <v>906</v>
      </c>
      <c r="G194" s="197"/>
      <c r="H194" s="197"/>
      <c r="I194" s="200"/>
      <c r="J194" s="201">
        <f>BK194</f>
        <v>0</v>
      </c>
      <c r="K194" s="197"/>
      <c r="L194" s="202"/>
      <c r="M194" s="203"/>
      <c r="N194" s="204"/>
      <c r="O194" s="204"/>
      <c r="P194" s="205">
        <f>SUM(P195:P314)</f>
        <v>0</v>
      </c>
      <c r="Q194" s="204"/>
      <c r="R194" s="205">
        <f>SUM(R195:R314)</f>
        <v>5.1612948599999999</v>
      </c>
      <c r="S194" s="204"/>
      <c r="T194" s="206">
        <f>SUM(T195:T314)</f>
        <v>0</v>
      </c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R194" s="207" t="s">
        <v>86</v>
      </c>
      <c r="AT194" s="208" t="s">
        <v>75</v>
      </c>
      <c r="AU194" s="208" t="s">
        <v>76</v>
      </c>
      <c r="AY194" s="207" t="s">
        <v>145</v>
      </c>
      <c r="BK194" s="209">
        <f>SUM(BK195:BK314)</f>
        <v>0</v>
      </c>
    </row>
    <row r="195" s="2" customFormat="1" ht="24.15" customHeight="1">
      <c r="A195" s="37"/>
      <c r="B195" s="38"/>
      <c r="C195" s="210" t="s">
        <v>8</v>
      </c>
      <c r="D195" s="210" t="s">
        <v>146</v>
      </c>
      <c r="E195" s="211" t="s">
        <v>907</v>
      </c>
      <c r="F195" s="212" t="s">
        <v>908</v>
      </c>
      <c r="G195" s="213" t="s">
        <v>167</v>
      </c>
      <c r="H195" s="214">
        <v>680.73000000000002</v>
      </c>
      <c r="I195" s="215"/>
      <c r="J195" s="216">
        <f>ROUND(I195*H195,2)</f>
        <v>0</v>
      </c>
      <c r="K195" s="217"/>
      <c r="L195" s="43"/>
      <c r="M195" s="218" t="s">
        <v>1</v>
      </c>
      <c r="N195" s="219" t="s">
        <v>41</v>
      </c>
      <c r="O195" s="90"/>
      <c r="P195" s="220">
        <f>O195*H195</f>
        <v>0</v>
      </c>
      <c r="Q195" s="220">
        <v>0.0075820000000000002</v>
      </c>
      <c r="R195" s="220">
        <f>Q195*H195</f>
        <v>5.1612948599999999</v>
      </c>
      <c r="S195" s="220">
        <v>0</v>
      </c>
      <c r="T195" s="22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2" t="s">
        <v>183</v>
      </c>
      <c r="AT195" s="222" t="s">
        <v>146</v>
      </c>
      <c r="AU195" s="222" t="s">
        <v>84</v>
      </c>
      <c r="AY195" s="16" t="s">
        <v>145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6" t="s">
        <v>84</v>
      </c>
      <c r="BK195" s="223">
        <f>ROUND(I195*H195,2)</f>
        <v>0</v>
      </c>
      <c r="BL195" s="16" t="s">
        <v>183</v>
      </c>
      <c r="BM195" s="222" t="s">
        <v>202</v>
      </c>
    </row>
    <row r="196" s="14" customFormat="1">
      <c r="A196" s="14"/>
      <c r="B196" s="258"/>
      <c r="C196" s="259"/>
      <c r="D196" s="226" t="s">
        <v>154</v>
      </c>
      <c r="E196" s="260" t="s">
        <v>1</v>
      </c>
      <c r="F196" s="261" t="s">
        <v>1308</v>
      </c>
      <c r="G196" s="259"/>
      <c r="H196" s="260" t="s">
        <v>1</v>
      </c>
      <c r="I196" s="262"/>
      <c r="J196" s="259"/>
      <c r="K196" s="259"/>
      <c r="L196" s="263"/>
      <c r="M196" s="264"/>
      <c r="N196" s="265"/>
      <c r="O196" s="265"/>
      <c r="P196" s="265"/>
      <c r="Q196" s="265"/>
      <c r="R196" s="265"/>
      <c r="S196" s="265"/>
      <c r="T196" s="26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7" t="s">
        <v>154</v>
      </c>
      <c r="AU196" s="267" t="s">
        <v>84</v>
      </c>
      <c r="AV196" s="14" t="s">
        <v>84</v>
      </c>
      <c r="AW196" s="14" t="s">
        <v>33</v>
      </c>
      <c r="AX196" s="14" t="s">
        <v>76</v>
      </c>
      <c r="AY196" s="267" t="s">
        <v>145</v>
      </c>
    </row>
    <row r="197" s="14" customFormat="1">
      <c r="A197" s="14"/>
      <c r="B197" s="258"/>
      <c r="C197" s="259"/>
      <c r="D197" s="226" t="s">
        <v>154</v>
      </c>
      <c r="E197" s="260" t="s">
        <v>1</v>
      </c>
      <c r="F197" s="261" t="s">
        <v>1309</v>
      </c>
      <c r="G197" s="259"/>
      <c r="H197" s="260" t="s">
        <v>1</v>
      </c>
      <c r="I197" s="262"/>
      <c r="J197" s="259"/>
      <c r="K197" s="259"/>
      <c r="L197" s="263"/>
      <c r="M197" s="264"/>
      <c r="N197" s="265"/>
      <c r="O197" s="265"/>
      <c r="P197" s="265"/>
      <c r="Q197" s="265"/>
      <c r="R197" s="265"/>
      <c r="S197" s="265"/>
      <c r="T197" s="26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7" t="s">
        <v>154</v>
      </c>
      <c r="AU197" s="267" t="s">
        <v>84</v>
      </c>
      <c r="AV197" s="14" t="s">
        <v>84</v>
      </c>
      <c r="AW197" s="14" t="s">
        <v>33</v>
      </c>
      <c r="AX197" s="14" t="s">
        <v>76</v>
      </c>
      <c r="AY197" s="267" t="s">
        <v>145</v>
      </c>
    </row>
    <row r="198" s="12" customFormat="1">
      <c r="A198" s="12"/>
      <c r="B198" s="224"/>
      <c r="C198" s="225"/>
      <c r="D198" s="226" t="s">
        <v>154</v>
      </c>
      <c r="E198" s="227" t="s">
        <v>1</v>
      </c>
      <c r="F198" s="228" t="s">
        <v>1310</v>
      </c>
      <c r="G198" s="225"/>
      <c r="H198" s="229">
        <v>15.91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T198" s="235" t="s">
        <v>154</v>
      </c>
      <c r="AU198" s="235" t="s">
        <v>84</v>
      </c>
      <c r="AV198" s="12" t="s">
        <v>86</v>
      </c>
      <c r="AW198" s="12" t="s">
        <v>33</v>
      </c>
      <c r="AX198" s="12" t="s">
        <v>76</v>
      </c>
      <c r="AY198" s="235" t="s">
        <v>145</v>
      </c>
    </row>
    <row r="199" s="14" customFormat="1">
      <c r="A199" s="14"/>
      <c r="B199" s="258"/>
      <c r="C199" s="259"/>
      <c r="D199" s="226" t="s">
        <v>154</v>
      </c>
      <c r="E199" s="260" t="s">
        <v>1</v>
      </c>
      <c r="F199" s="261" t="s">
        <v>1311</v>
      </c>
      <c r="G199" s="259"/>
      <c r="H199" s="260" t="s">
        <v>1</v>
      </c>
      <c r="I199" s="262"/>
      <c r="J199" s="259"/>
      <c r="K199" s="259"/>
      <c r="L199" s="263"/>
      <c r="M199" s="264"/>
      <c r="N199" s="265"/>
      <c r="O199" s="265"/>
      <c r="P199" s="265"/>
      <c r="Q199" s="265"/>
      <c r="R199" s="265"/>
      <c r="S199" s="265"/>
      <c r="T199" s="26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7" t="s">
        <v>154</v>
      </c>
      <c r="AU199" s="267" t="s">
        <v>84</v>
      </c>
      <c r="AV199" s="14" t="s">
        <v>84</v>
      </c>
      <c r="AW199" s="14" t="s">
        <v>33</v>
      </c>
      <c r="AX199" s="14" t="s">
        <v>76</v>
      </c>
      <c r="AY199" s="267" t="s">
        <v>145</v>
      </c>
    </row>
    <row r="200" s="12" customFormat="1">
      <c r="A200" s="12"/>
      <c r="B200" s="224"/>
      <c r="C200" s="225"/>
      <c r="D200" s="226" t="s">
        <v>154</v>
      </c>
      <c r="E200" s="227" t="s">
        <v>1</v>
      </c>
      <c r="F200" s="228" t="s">
        <v>1312</v>
      </c>
      <c r="G200" s="225"/>
      <c r="H200" s="229">
        <v>66.989999999999995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35" t="s">
        <v>154</v>
      </c>
      <c r="AU200" s="235" t="s">
        <v>84</v>
      </c>
      <c r="AV200" s="12" t="s">
        <v>86</v>
      </c>
      <c r="AW200" s="12" t="s">
        <v>33</v>
      </c>
      <c r="AX200" s="12" t="s">
        <v>76</v>
      </c>
      <c r="AY200" s="235" t="s">
        <v>145</v>
      </c>
    </row>
    <row r="201" s="14" customFormat="1">
      <c r="A201" s="14"/>
      <c r="B201" s="258"/>
      <c r="C201" s="259"/>
      <c r="D201" s="226" t="s">
        <v>154</v>
      </c>
      <c r="E201" s="260" t="s">
        <v>1</v>
      </c>
      <c r="F201" s="261" t="s">
        <v>1313</v>
      </c>
      <c r="G201" s="259"/>
      <c r="H201" s="260" t="s">
        <v>1</v>
      </c>
      <c r="I201" s="262"/>
      <c r="J201" s="259"/>
      <c r="K201" s="259"/>
      <c r="L201" s="263"/>
      <c r="M201" s="264"/>
      <c r="N201" s="265"/>
      <c r="O201" s="265"/>
      <c r="P201" s="265"/>
      <c r="Q201" s="265"/>
      <c r="R201" s="265"/>
      <c r="S201" s="265"/>
      <c r="T201" s="26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7" t="s">
        <v>154</v>
      </c>
      <c r="AU201" s="267" t="s">
        <v>84</v>
      </c>
      <c r="AV201" s="14" t="s">
        <v>84</v>
      </c>
      <c r="AW201" s="14" t="s">
        <v>33</v>
      </c>
      <c r="AX201" s="14" t="s">
        <v>76</v>
      </c>
      <c r="AY201" s="267" t="s">
        <v>145</v>
      </c>
    </row>
    <row r="202" s="12" customFormat="1">
      <c r="A202" s="12"/>
      <c r="B202" s="224"/>
      <c r="C202" s="225"/>
      <c r="D202" s="226" t="s">
        <v>154</v>
      </c>
      <c r="E202" s="227" t="s">
        <v>1</v>
      </c>
      <c r="F202" s="228" t="s">
        <v>1314</v>
      </c>
      <c r="G202" s="225"/>
      <c r="H202" s="229">
        <v>20.640000000000001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35" t="s">
        <v>154</v>
      </c>
      <c r="AU202" s="235" t="s">
        <v>84</v>
      </c>
      <c r="AV202" s="12" t="s">
        <v>86</v>
      </c>
      <c r="AW202" s="12" t="s">
        <v>33</v>
      </c>
      <c r="AX202" s="12" t="s">
        <v>76</v>
      </c>
      <c r="AY202" s="235" t="s">
        <v>145</v>
      </c>
    </row>
    <row r="203" s="14" customFormat="1">
      <c r="A203" s="14"/>
      <c r="B203" s="258"/>
      <c r="C203" s="259"/>
      <c r="D203" s="226" t="s">
        <v>154</v>
      </c>
      <c r="E203" s="260" t="s">
        <v>1</v>
      </c>
      <c r="F203" s="261" t="s">
        <v>1315</v>
      </c>
      <c r="G203" s="259"/>
      <c r="H203" s="260" t="s">
        <v>1</v>
      </c>
      <c r="I203" s="262"/>
      <c r="J203" s="259"/>
      <c r="K203" s="259"/>
      <c r="L203" s="263"/>
      <c r="M203" s="264"/>
      <c r="N203" s="265"/>
      <c r="O203" s="265"/>
      <c r="P203" s="265"/>
      <c r="Q203" s="265"/>
      <c r="R203" s="265"/>
      <c r="S203" s="265"/>
      <c r="T203" s="26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7" t="s">
        <v>154</v>
      </c>
      <c r="AU203" s="267" t="s">
        <v>84</v>
      </c>
      <c r="AV203" s="14" t="s">
        <v>84</v>
      </c>
      <c r="AW203" s="14" t="s">
        <v>33</v>
      </c>
      <c r="AX203" s="14" t="s">
        <v>76</v>
      </c>
      <c r="AY203" s="267" t="s">
        <v>145</v>
      </c>
    </row>
    <row r="204" s="14" customFormat="1">
      <c r="A204" s="14"/>
      <c r="B204" s="258"/>
      <c r="C204" s="259"/>
      <c r="D204" s="226" t="s">
        <v>154</v>
      </c>
      <c r="E204" s="260" t="s">
        <v>1</v>
      </c>
      <c r="F204" s="261" t="s">
        <v>1316</v>
      </c>
      <c r="G204" s="259"/>
      <c r="H204" s="260" t="s">
        <v>1</v>
      </c>
      <c r="I204" s="262"/>
      <c r="J204" s="259"/>
      <c r="K204" s="259"/>
      <c r="L204" s="263"/>
      <c r="M204" s="264"/>
      <c r="N204" s="265"/>
      <c r="O204" s="265"/>
      <c r="P204" s="265"/>
      <c r="Q204" s="265"/>
      <c r="R204" s="265"/>
      <c r="S204" s="265"/>
      <c r="T204" s="26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7" t="s">
        <v>154</v>
      </c>
      <c r="AU204" s="267" t="s">
        <v>84</v>
      </c>
      <c r="AV204" s="14" t="s">
        <v>84</v>
      </c>
      <c r="AW204" s="14" t="s">
        <v>33</v>
      </c>
      <c r="AX204" s="14" t="s">
        <v>76</v>
      </c>
      <c r="AY204" s="267" t="s">
        <v>145</v>
      </c>
    </row>
    <row r="205" s="12" customFormat="1">
      <c r="A205" s="12"/>
      <c r="B205" s="224"/>
      <c r="C205" s="225"/>
      <c r="D205" s="226" t="s">
        <v>154</v>
      </c>
      <c r="E205" s="227" t="s">
        <v>1</v>
      </c>
      <c r="F205" s="228" t="s">
        <v>1317</v>
      </c>
      <c r="G205" s="225"/>
      <c r="H205" s="229">
        <v>21.129999999999999</v>
      </c>
      <c r="I205" s="230"/>
      <c r="J205" s="225"/>
      <c r="K205" s="225"/>
      <c r="L205" s="231"/>
      <c r="M205" s="232"/>
      <c r="N205" s="233"/>
      <c r="O205" s="233"/>
      <c r="P205" s="233"/>
      <c r="Q205" s="233"/>
      <c r="R205" s="233"/>
      <c r="S205" s="233"/>
      <c r="T205" s="234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35" t="s">
        <v>154</v>
      </c>
      <c r="AU205" s="235" t="s">
        <v>84</v>
      </c>
      <c r="AV205" s="12" t="s">
        <v>86</v>
      </c>
      <c r="AW205" s="12" t="s">
        <v>33</v>
      </c>
      <c r="AX205" s="12" t="s">
        <v>76</v>
      </c>
      <c r="AY205" s="235" t="s">
        <v>145</v>
      </c>
    </row>
    <row r="206" s="14" customFormat="1">
      <c r="A206" s="14"/>
      <c r="B206" s="258"/>
      <c r="C206" s="259"/>
      <c r="D206" s="226" t="s">
        <v>154</v>
      </c>
      <c r="E206" s="260" t="s">
        <v>1</v>
      </c>
      <c r="F206" s="261" t="s">
        <v>1318</v>
      </c>
      <c r="G206" s="259"/>
      <c r="H206" s="260" t="s">
        <v>1</v>
      </c>
      <c r="I206" s="262"/>
      <c r="J206" s="259"/>
      <c r="K206" s="259"/>
      <c r="L206" s="263"/>
      <c r="M206" s="264"/>
      <c r="N206" s="265"/>
      <c r="O206" s="265"/>
      <c r="P206" s="265"/>
      <c r="Q206" s="265"/>
      <c r="R206" s="265"/>
      <c r="S206" s="265"/>
      <c r="T206" s="26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7" t="s">
        <v>154</v>
      </c>
      <c r="AU206" s="267" t="s">
        <v>84</v>
      </c>
      <c r="AV206" s="14" t="s">
        <v>84</v>
      </c>
      <c r="AW206" s="14" t="s">
        <v>33</v>
      </c>
      <c r="AX206" s="14" t="s">
        <v>76</v>
      </c>
      <c r="AY206" s="267" t="s">
        <v>145</v>
      </c>
    </row>
    <row r="207" s="12" customFormat="1">
      <c r="A207" s="12"/>
      <c r="B207" s="224"/>
      <c r="C207" s="225"/>
      <c r="D207" s="226" t="s">
        <v>154</v>
      </c>
      <c r="E207" s="227" t="s">
        <v>1</v>
      </c>
      <c r="F207" s="228" t="s">
        <v>1319</v>
      </c>
      <c r="G207" s="225"/>
      <c r="H207" s="229">
        <v>48.100000000000001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235" t="s">
        <v>154</v>
      </c>
      <c r="AU207" s="235" t="s">
        <v>84</v>
      </c>
      <c r="AV207" s="12" t="s">
        <v>86</v>
      </c>
      <c r="AW207" s="12" t="s">
        <v>33</v>
      </c>
      <c r="AX207" s="12" t="s">
        <v>76</v>
      </c>
      <c r="AY207" s="235" t="s">
        <v>145</v>
      </c>
    </row>
    <row r="208" s="14" customFormat="1">
      <c r="A208" s="14"/>
      <c r="B208" s="258"/>
      <c r="C208" s="259"/>
      <c r="D208" s="226" t="s">
        <v>154</v>
      </c>
      <c r="E208" s="260" t="s">
        <v>1</v>
      </c>
      <c r="F208" s="261" t="s">
        <v>1320</v>
      </c>
      <c r="G208" s="259"/>
      <c r="H208" s="260" t="s">
        <v>1</v>
      </c>
      <c r="I208" s="262"/>
      <c r="J208" s="259"/>
      <c r="K208" s="259"/>
      <c r="L208" s="263"/>
      <c r="M208" s="264"/>
      <c r="N208" s="265"/>
      <c r="O208" s="265"/>
      <c r="P208" s="265"/>
      <c r="Q208" s="265"/>
      <c r="R208" s="265"/>
      <c r="S208" s="265"/>
      <c r="T208" s="26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7" t="s">
        <v>154</v>
      </c>
      <c r="AU208" s="267" t="s">
        <v>84</v>
      </c>
      <c r="AV208" s="14" t="s">
        <v>84</v>
      </c>
      <c r="AW208" s="14" t="s">
        <v>33</v>
      </c>
      <c r="AX208" s="14" t="s">
        <v>76</v>
      </c>
      <c r="AY208" s="267" t="s">
        <v>145</v>
      </c>
    </row>
    <row r="209" s="12" customFormat="1">
      <c r="A209" s="12"/>
      <c r="B209" s="224"/>
      <c r="C209" s="225"/>
      <c r="D209" s="226" t="s">
        <v>154</v>
      </c>
      <c r="E209" s="227" t="s">
        <v>1</v>
      </c>
      <c r="F209" s="228" t="s">
        <v>1321</v>
      </c>
      <c r="G209" s="225"/>
      <c r="H209" s="229">
        <v>70.200000000000003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T209" s="235" t="s">
        <v>154</v>
      </c>
      <c r="AU209" s="235" t="s">
        <v>84</v>
      </c>
      <c r="AV209" s="12" t="s">
        <v>86</v>
      </c>
      <c r="AW209" s="12" t="s">
        <v>33</v>
      </c>
      <c r="AX209" s="12" t="s">
        <v>76</v>
      </c>
      <c r="AY209" s="235" t="s">
        <v>145</v>
      </c>
    </row>
    <row r="210" s="14" customFormat="1">
      <c r="A210" s="14"/>
      <c r="B210" s="258"/>
      <c r="C210" s="259"/>
      <c r="D210" s="226" t="s">
        <v>154</v>
      </c>
      <c r="E210" s="260" t="s">
        <v>1</v>
      </c>
      <c r="F210" s="261" t="s">
        <v>1322</v>
      </c>
      <c r="G210" s="259"/>
      <c r="H210" s="260" t="s">
        <v>1</v>
      </c>
      <c r="I210" s="262"/>
      <c r="J210" s="259"/>
      <c r="K210" s="259"/>
      <c r="L210" s="263"/>
      <c r="M210" s="264"/>
      <c r="N210" s="265"/>
      <c r="O210" s="265"/>
      <c r="P210" s="265"/>
      <c r="Q210" s="265"/>
      <c r="R210" s="265"/>
      <c r="S210" s="265"/>
      <c r="T210" s="26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7" t="s">
        <v>154</v>
      </c>
      <c r="AU210" s="267" t="s">
        <v>84</v>
      </c>
      <c r="AV210" s="14" t="s">
        <v>84</v>
      </c>
      <c r="AW210" s="14" t="s">
        <v>33</v>
      </c>
      <c r="AX210" s="14" t="s">
        <v>76</v>
      </c>
      <c r="AY210" s="267" t="s">
        <v>145</v>
      </c>
    </row>
    <row r="211" s="12" customFormat="1">
      <c r="A211" s="12"/>
      <c r="B211" s="224"/>
      <c r="C211" s="225"/>
      <c r="D211" s="226" t="s">
        <v>154</v>
      </c>
      <c r="E211" s="227" t="s">
        <v>1</v>
      </c>
      <c r="F211" s="228" t="s">
        <v>1323</v>
      </c>
      <c r="G211" s="225"/>
      <c r="H211" s="229">
        <v>197.25</v>
      </c>
      <c r="I211" s="230"/>
      <c r="J211" s="225"/>
      <c r="K211" s="225"/>
      <c r="L211" s="231"/>
      <c r="M211" s="232"/>
      <c r="N211" s="233"/>
      <c r="O211" s="233"/>
      <c r="P211" s="233"/>
      <c r="Q211" s="233"/>
      <c r="R211" s="233"/>
      <c r="S211" s="233"/>
      <c r="T211" s="234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T211" s="235" t="s">
        <v>154</v>
      </c>
      <c r="AU211" s="235" t="s">
        <v>84</v>
      </c>
      <c r="AV211" s="12" t="s">
        <v>86</v>
      </c>
      <c r="AW211" s="12" t="s">
        <v>33</v>
      </c>
      <c r="AX211" s="12" t="s">
        <v>76</v>
      </c>
      <c r="AY211" s="235" t="s">
        <v>145</v>
      </c>
    </row>
    <row r="212" s="14" customFormat="1">
      <c r="A212" s="14"/>
      <c r="B212" s="258"/>
      <c r="C212" s="259"/>
      <c r="D212" s="226" t="s">
        <v>154</v>
      </c>
      <c r="E212" s="260" t="s">
        <v>1</v>
      </c>
      <c r="F212" s="261" t="s">
        <v>1324</v>
      </c>
      <c r="G212" s="259"/>
      <c r="H212" s="260" t="s">
        <v>1</v>
      </c>
      <c r="I212" s="262"/>
      <c r="J212" s="259"/>
      <c r="K212" s="259"/>
      <c r="L212" s="263"/>
      <c r="M212" s="264"/>
      <c r="N212" s="265"/>
      <c r="O212" s="265"/>
      <c r="P212" s="265"/>
      <c r="Q212" s="265"/>
      <c r="R212" s="265"/>
      <c r="S212" s="265"/>
      <c r="T212" s="26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7" t="s">
        <v>154</v>
      </c>
      <c r="AU212" s="267" t="s">
        <v>84</v>
      </c>
      <c r="AV212" s="14" t="s">
        <v>84</v>
      </c>
      <c r="AW212" s="14" t="s">
        <v>33</v>
      </c>
      <c r="AX212" s="14" t="s">
        <v>76</v>
      </c>
      <c r="AY212" s="267" t="s">
        <v>145</v>
      </c>
    </row>
    <row r="213" s="14" customFormat="1">
      <c r="A213" s="14"/>
      <c r="B213" s="258"/>
      <c r="C213" s="259"/>
      <c r="D213" s="226" t="s">
        <v>154</v>
      </c>
      <c r="E213" s="260" t="s">
        <v>1</v>
      </c>
      <c r="F213" s="261" t="s">
        <v>1325</v>
      </c>
      <c r="G213" s="259"/>
      <c r="H213" s="260" t="s">
        <v>1</v>
      </c>
      <c r="I213" s="262"/>
      <c r="J213" s="259"/>
      <c r="K213" s="259"/>
      <c r="L213" s="263"/>
      <c r="M213" s="264"/>
      <c r="N213" s="265"/>
      <c r="O213" s="265"/>
      <c r="P213" s="265"/>
      <c r="Q213" s="265"/>
      <c r="R213" s="265"/>
      <c r="S213" s="265"/>
      <c r="T213" s="26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7" t="s">
        <v>154</v>
      </c>
      <c r="AU213" s="267" t="s">
        <v>84</v>
      </c>
      <c r="AV213" s="14" t="s">
        <v>84</v>
      </c>
      <c r="AW213" s="14" t="s">
        <v>33</v>
      </c>
      <c r="AX213" s="14" t="s">
        <v>76</v>
      </c>
      <c r="AY213" s="267" t="s">
        <v>145</v>
      </c>
    </row>
    <row r="214" s="12" customFormat="1">
      <c r="A214" s="12"/>
      <c r="B214" s="224"/>
      <c r="C214" s="225"/>
      <c r="D214" s="226" t="s">
        <v>154</v>
      </c>
      <c r="E214" s="227" t="s">
        <v>1</v>
      </c>
      <c r="F214" s="228" t="s">
        <v>1326</v>
      </c>
      <c r="G214" s="225"/>
      <c r="H214" s="229">
        <v>65.329999999999998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T214" s="235" t="s">
        <v>154</v>
      </c>
      <c r="AU214" s="235" t="s">
        <v>84</v>
      </c>
      <c r="AV214" s="12" t="s">
        <v>86</v>
      </c>
      <c r="AW214" s="12" t="s">
        <v>33</v>
      </c>
      <c r="AX214" s="12" t="s">
        <v>76</v>
      </c>
      <c r="AY214" s="235" t="s">
        <v>145</v>
      </c>
    </row>
    <row r="215" s="14" customFormat="1">
      <c r="A215" s="14"/>
      <c r="B215" s="258"/>
      <c r="C215" s="259"/>
      <c r="D215" s="226" t="s">
        <v>154</v>
      </c>
      <c r="E215" s="260" t="s">
        <v>1</v>
      </c>
      <c r="F215" s="261" t="s">
        <v>1327</v>
      </c>
      <c r="G215" s="259"/>
      <c r="H215" s="260" t="s">
        <v>1</v>
      </c>
      <c r="I215" s="262"/>
      <c r="J215" s="259"/>
      <c r="K215" s="259"/>
      <c r="L215" s="263"/>
      <c r="M215" s="264"/>
      <c r="N215" s="265"/>
      <c r="O215" s="265"/>
      <c r="P215" s="265"/>
      <c r="Q215" s="265"/>
      <c r="R215" s="265"/>
      <c r="S215" s="265"/>
      <c r="T215" s="26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7" t="s">
        <v>154</v>
      </c>
      <c r="AU215" s="267" t="s">
        <v>84</v>
      </c>
      <c r="AV215" s="14" t="s">
        <v>84</v>
      </c>
      <c r="AW215" s="14" t="s">
        <v>33</v>
      </c>
      <c r="AX215" s="14" t="s">
        <v>76</v>
      </c>
      <c r="AY215" s="267" t="s">
        <v>145</v>
      </c>
    </row>
    <row r="216" s="12" customFormat="1">
      <c r="A216" s="12"/>
      <c r="B216" s="224"/>
      <c r="C216" s="225"/>
      <c r="D216" s="226" t="s">
        <v>154</v>
      </c>
      <c r="E216" s="227" t="s">
        <v>1</v>
      </c>
      <c r="F216" s="228" t="s">
        <v>1326</v>
      </c>
      <c r="G216" s="225"/>
      <c r="H216" s="229">
        <v>65.329999999999998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35" t="s">
        <v>154</v>
      </c>
      <c r="AU216" s="235" t="s">
        <v>84</v>
      </c>
      <c r="AV216" s="12" t="s">
        <v>86</v>
      </c>
      <c r="AW216" s="12" t="s">
        <v>33</v>
      </c>
      <c r="AX216" s="12" t="s">
        <v>76</v>
      </c>
      <c r="AY216" s="235" t="s">
        <v>145</v>
      </c>
    </row>
    <row r="217" s="14" customFormat="1">
      <c r="A217" s="14"/>
      <c r="B217" s="258"/>
      <c r="C217" s="259"/>
      <c r="D217" s="226" t="s">
        <v>154</v>
      </c>
      <c r="E217" s="260" t="s">
        <v>1</v>
      </c>
      <c r="F217" s="261" t="s">
        <v>1328</v>
      </c>
      <c r="G217" s="259"/>
      <c r="H217" s="260" t="s">
        <v>1</v>
      </c>
      <c r="I217" s="262"/>
      <c r="J217" s="259"/>
      <c r="K217" s="259"/>
      <c r="L217" s="263"/>
      <c r="M217" s="264"/>
      <c r="N217" s="265"/>
      <c r="O217" s="265"/>
      <c r="P217" s="265"/>
      <c r="Q217" s="265"/>
      <c r="R217" s="265"/>
      <c r="S217" s="265"/>
      <c r="T217" s="26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7" t="s">
        <v>154</v>
      </c>
      <c r="AU217" s="267" t="s">
        <v>84</v>
      </c>
      <c r="AV217" s="14" t="s">
        <v>84</v>
      </c>
      <c r="AW217" s="14" t="s">
        <v>33</v>
      </c>
      <c r="AX217" s="14" t="s">
        <v>76</v>
      </c>
      <c r="AY217" s="267" t="s">
        <v>145</v>
      </c>
    </row>
    <row r="218" s="12" customFormat="1">
      <c r="A218" s="12"/>
      <c r="B218" s="224"/>
      <c r="C218" s="225"/>
      <c r="D218" s="226" t="s">
        <v>154</v>
      </c>
      <c r="E218" s="227" t="s">
        <v>1</v>
      </c>
      <c r="F218" s="228" t="s">
        <v>1329</v>
      </c>
      <c r="G218" s="225"/>
      <c r="H218" s="229">
        <v>45.5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35" t="s">
        <v>154</v>
      </c>
      <c r="AU218" s="235" t="s">
        <v>84</v>
      </c>
      <c r="AV218" s="12" t="s">
        <v>86</v>
      </c>
      <c r="AW218" s="12" t="s">
        <v>33</v>
      </c>
      <c r="AX218" s="12" t="s">
        <v>76</v>
      </c>
      <c r="AY218" s="235" t="s">
        <v>145</v>
      </c>
    </row>
    <row r="219" s="14" customFormat="1">
      <c r="A219" s="14"/>
      <c r="B219" s="258"/>
      <c r="C219" s="259"/>
      <c r="D219" s="226" t="s">
        <v>154</v>
      </c>
      <c r="E219" s="260" t="s">
        <v>1</v>
      </c>
      <c r="F219" s="261" t="s">
        <v>1330</v>
      </c>
      <c r="G219" s="259"/>
      <c r="H219" s="260" t="s">
        <v>1</v>
      </c>
      <c r="I219" s="262"/>
      <c r="J219" s="259"/>
      <c r="K219" s="259"/>
      <c r="L219" s="263"/>
      <c r="M219" s="264"/>
      <c r="N219" s="265"/>
      <c r="O219" s="265"/>
      <c r="P219" s="265"/>
      <c r="Q219" s="265"/>
      <c r="R219" s="265"/>
      <c r="S219" s="265"/>
      <c r="T219" s="26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7" t="s">
        <v>154</v>
      </c>
      <c r="AU219" s="267" t="s">
        <v>84</v>
      </c>
      <c r="AV219" s="14" t="s">
        <v>84</v>
      </c>
      <c r="AW219" s="14" t="s">
        <v>33</v>
      </c>
      <c r="AX219" s="14" t="s">
        <v>76</v>
      </c>
      <c r="AY219" s="267" t="s">
        <v>145</v>
      </c>
    </row>
    <row r="220" s="12" customFormat="1">
      <c r="A220" s="12"/>
      <c r="B220" s="224"/>
      <c r="C220" s="225"/>
      <c r="D220" s="226" t="s">
        <v>154</v>
      </c>
      <c r="E220" s="227" t="s">
        <v>1</v>
      </c>
      <c r="F220" s="228" t="s">
        <v>1331</v>
      </c>
      <c r="G220" s="225"/>
      <c r="H220" s="229">
        <v>46.149999999999999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35" t="s">
        <v>154</v>
      </c>
      <c r="AU220" s="235" t="s">
        <v>84</v>
      </c>
      <c r="AV220" s="12" t="s">
        <v>86</v>
      </c>
      <c r="AW220" s="12" t="s">
        <v>33</v>
      </c>
      <c r="AX220" s="12" t="s">
        <v>76</v>
      </c>
      <c r="AY220" s="235" t="s">
        <v>145</v>
      </c>
    </row>
    <row r="221" s="14" customFormat="1">
      <c r="A221" s="14"/>
      <c r="B221" s="258"/>
      <c r="C221" s="259"/>
      <c r="D221" s="226" t="s">
        <v>154</v>
      </c>
      <c r="E221" s="260" t="s">
        <v>1</v>
      </c>
      <c r="F221" s="261" t="s">
        <v>1332</v>
      </c>
      <c r="G221" s="259"/>
      <c r="H221" s="260" t="s">
        <v>1</v>
      </c>
      <c r="I221" s="262"/>
      <c r="J221" s="259"/>
      <c r="K221" s="259"/>
      <c r="L221" s="263"/>
      <c r="M221" s="264"/>
      <c r="N221" s="265"/>
      <c r="O221" s="265"/>
      <c r="P221" s="265"/>
      <c r="Q221" s="265"/>
      <c r="R221" s="265"/>
      <c r="S221" s="265"/>
      <c r="T221" s="26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7" t="s">
        <v>154</v>
      </c>
      <c r="AU221" s="267" t="s">
        <v>84</v>
      </c>
      <c r="AV221" s="14" t="s">
        <v>84</v>
      </c>
      <c r="AW221" s="14" t="s">
        <v>33</v>
      </c>
      <c r="AX221" s="14" t="s">
        <v>76</v>
      </c>
      <c r="AY221" s="267" t="s">
        <v>145</v>
      </c>
    </row>
    <row r="222" s="12" customFormat="1">
      <c r="A222" s="12"/>
      <c r="B222" s="224"/>
      <c r="C222" s="225"/>
      <c r="D222" s="226" t="s">
        <v>154</v>
      </c>
      <c r="E222" s="227" t="s">
        <v>1</v>
      </c>
      <c r="F222" s="228" t="s">
        <v>1333</v>
      </c>
      <c r="G222" s="225"/>
      <c r="H222" s="229">
        <v>18.199999999999999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T222" s="235" t="s">
        <v>154</v>
      </c>
      <c r="AU222" s="235" t="s">
        <v>84</v>
      </c>
      <c r="AV222" s="12" t="s">
        <v>86</v>
      </c>
      <c r="AW222" s="12" t="s">
        <v>33</v>
      </c>
      <c r="AX222" s="12" t="s">
        <v>76</v>
      </c>
      <c r="AY222" s="235" t="s">
        <v>145</v>
      </c>
    </row>
    <row r="223" s="13" customFormat="1">
      <c r="A223" s="13"/>
      <c r="B223" s="236"/>
      <c r="C223" s="237"/>
      <c r="D223" s="226" t="s">
        <v>154</v>
      </c>
      <c r="E223" s="238" t="s">
        <v>1</v>
      </c>
      <c r="F223" s="239" t="s">
        <v>156</v>
      </c>
      <c r="G223" s="237"/>
      <c r="H223" s="240">
        <v>680.73000000000002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154</v>
      </c>
      <c r="AU223" s="246" t="s">
        <v>84</v>
      </c>
      <c r="AV223" s="13" t="s">
        <v>150</v>
      </c>
      <c r="AW223" s="13" t="s">
        <v>33</v>
      </c>
      <c r="AX223" s="13" t="s">
        <v>84</v>
      </c>
      <c r="AY223" s="246" t="s">
        <v>145</v>
      </c>
    </row>
    <row r="224" s="2" customFormat="1" ht="16.5" customHeight="1">
      <c r="A224" s="37"/>
      <c r="B224" s="38"/>
      <c r="C224" s="210" t="s">
        <v>204</v>
      </c>
      <c r="D224" s="210" t="s">
        <v>146</v>
      </c>
      <c r="E224" s="211" t="s">
        <v>1098</v>
      </c>
      <c r="F224" s="212" t="s">
        <v>1099</v>
      </c>
      <c r="G224" s="213" t="s">
        <v>182</v>
      </c>
      <c r="H224" s="214">
        <v>343.80000000000001</v>
      </c>
      <c r="I224" s="215"/>
      <c r="J224" s="216">
        <f>ROUND(I224*H224,2)</f>
        <v>0</v>
      </c>
      <c r="K224" s="217"/>
      <c r="L224" s="43"/>
      <c r="M224" s="218" t="s">
        <v>1</v>
      </c>
      <c r="N224" s="219" t="s">
        <v>41</v>
      </c>
      <c r="O224" s="90"/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2" t="s">
        <v>183</v>
      </c>
      <c r="AT224" s="222" t="s">
        <v>146</v>
      </c>
      <c r="AU224" s="222" t="s">
        <v>84</v>
      </c>
      <c r="AY224" s="16" t="s">
        <v>145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6" t="s">
        <v>84</v>
      </c>
      <c r="BK224" s="223">
        <f>ROUND(I224*H224,2)</f>
        <v>0</v>
      </c>
      <c r="BL224" s="16" t="s">
        <v>183</v>
      </c>
      <c r="BM224" s="222" t="s">
        <v>207</v>
      </c>
    </row>
    <row r="225" s="14" customFormat="1">
      <c r="A225" s="14"/>
      <c r="B225" s="258"/>
      <c r="C225" s="259"/>
      <c r="D225" s="226" t="s">
        <v>154</v>
      </c>
      <c r="E225" s="260" t="s">
        <v>1</v>
      </c>
      <c r="F225" s="261" t="s">
        <v>1308</v>
      </c>
      <c r="G225" s="259"/>
      <c r="H225" s="260" t="s">
        <v>1</v>
      </c>
      <c r="I225" s="262"/>
      <c r="J225" s="259"/>
      <c r="K225" s="259"/>
      <c r="L225" s="263"/>
      <c r="M225" s="264"/>
      <c r="N225" s="265"/>
      <c r="O225" s="265"/>
      <c r="P225" s="265"/>
      <c r="Q225" s="265"/>
      <c r="R225" s="265"/>
      <c r="S225" s="265"/>
      <c r="T225" s="26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7" t="s">
        <v>154</v>
      </c>
      <c r="AU225" s="267" t="s">
        <v>84</v>
      </c>
      <c r="AV225" s="14" t="s">
        <v>84</v>
      </c>
      <c r="AW225" s="14" t="s">
        <v>33</v>
      </c>
      <c r="AX225" s="14" t="s">
        <v>76</v>
      </c>
      <c r="AY225" s="267" t="s">
        <v>145</v>
      </c>
    </row>
    <row r="226" s="14" customFormat="1">
      <c r="A226" s="14"/>
      <c r="B226" s="258"/>
      <c r="C226" s="259"/>
      <c r="D226" s="226" t="s">
        <v>154</v>
      </c>
      <c r="E226" s="260" t="s">
        <v>1</v>
      </c>
      <c r="F226" s="261" t="s">
        <v>1313</v>
      </c>
      <c r="G226" s="259"/>
      <c r="H226" s="260" t="s">
        <v>1</v>
      </c>
      <c r="I226" s="262"/>
      <c r="J226" s="259"/>
      <c r="K226" s="259"/>
      <c r="L226" s="263"/>
      <c r="M226" s="264"/>
      <c r="N226" s="265"/>
      <c r="O226" s="265"/>
      <c r="P226" s="265"/>
      <c r="Q226" s="265"/>
      <c r="R226" s="265"/>
      <c r="S226" s="265"/>
      <c r="T226" s="26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7" t="s">
        <v>154</v>
      </c>
      <c r="AU226" s="267" t="s">
        <v>84</v>
      </c>
      <c r="AV226" s="14" t="s">
        <v>84</v>
      </c>
      <c r="AW226" s="14" t="s">
        <v>33</v>
      </c>
      <c r="AX226" s="14" t="s">
        <v>76</v>
      </c>
      <c r="AY226" s="267" t="s">
        <v>145</v>
      </c>
    </row>
    <row r="227" s="12" customFormat="1">
      <c r="A227" s="12"/>
      <c r="B227" s="224"/>
      <c r="C227" s="225"/>
      <c r="D227" s="226" t="s">
        <v>154</v>
      </c>
      <c r="E227" s="227" t="s">
        <v>1</v>
      </c>
      <c r="F227" s="228" t="s">
        <v>1341</v>
      </c>
      <c r="G227" s="225"/>
      <c r="H227" s="229">
        <v>19.199999999999999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T227" s="235" t="s">
        <v>154</v>
      </c>
      <c r="AU227" s="235" t="s">
        <v>84</v>
      </c>
      <c r="AV227" s="12" t="s">
        <v>86</v>
      </c>
      <c r="AW227" s="12" t="s">
        <v>33</v>
      </c>
      <c r="AX227" s="12" t="s">
        <v>76</v>
      </c>
      <c r="AY227" s="235" t="s">
        <v>145</v>
      </c>
    </row>
    <row r="228" s="14" customFormat="1">
      <c r="A228" s="14"/>
      <c r="B228" s="258"/>
      <c r="C228" s="259"/>
      <c r="D228" s="226" t="s">
        <v>154</v>
      </c>
      <c r="E228" s="260" t="s">
        <v>1</v>
      </c>
      <c r="F228" s="261" t="s">
        <v>1311</v>
      </c>
      <c r="G228" s="259"/>
      <c r="H228" s="260" t="s">
        <v>1</v>
      </c>
      <c r="I228" s="262"/>
      <c r="J228" s="259"/>
      <c r="K228" s="259"/>
      <c r="L228" s="263"/>
      <c r="M228" s="264"/>
      <c r="N228" s="265"/>
      <c r="O228" s="265"/>
      <c r="P228" s="265"/>
      <c r="Q228" s="265"/>
      <c r="R228" s="265"/>
      <c r="S228" s="265"/>
      <c r="T228" s="26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7" t="s">
        <v>154</v>
      </c>
      <c r="AU228" s="267" t="s">
        <v>84</v>
      </c>
      <c r="AV228" s="14" t="s">
        <v>84</v>
      </c>
      <c r="AW228" s="14" t="s">
        <v>33</v>
      </c>
      <c r="AX228" s="14" t="s">
        <v>76</v>
      </c>
      <c r="AY228" s="267" t="s">
        <v>145</v>
      </c>
    </row>
    <row r="229" s="12" customFormat="1">
      <c r="A229" s="12"/>
      <c r="B229" s="224"/>
      <c r="C229" s="225"/>
      <c r="D229" s="226" t="s">
        <v>154</v>
      </c>
      <c r="E229" s="227" t="s">
        <v>1</v>
      </c>
      <c r="F229" s="228" t="s">
        <v>1342</v>
      </c>
      <c r="G229" s="225"/>
      <c r="H229" s="229">
        <v>33.799999999999997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T229" s="235" t="s">
        <v>154</v>
      </c>
      <c r="AU229" s="235" t="s">
        <v>84</v>
      </c>
      <c r="AV229" s="12" t="s">
        <v>86</v>
      </c>
      <c r="AW229" s="12" t="s">
        <v>33</v>
      </c>
      <c r="AX229" s="12" t="s">
        <v>76</v>
      </c>
      <c r="AY229" s="235" t="s">
        <v>145</v>
      </c>
    </row>
    <row r="230" s="14" customFormat="1">
      <c r="A230" s="14"/>
      <c r="B230" s="258"/>
      <c r="C230" s="259"/>
      <c r="D230" s="226" t="s">
        <v>154</v>
      </c>
      <c r="E230" s="260" t="s">
        <v>1</v>
      </c>
      <c r="F230" s="261" t="s">
        <v>1309</v>
      </c>
      <c r="G230" s="259"/>
      <c r="H230" s="260" t="s">
        <v>1</v>
      </c>
      <c r="I230" s="262"/>
      <c r="J230" s="259"/>
      <c r="K230" s="259"/>
      <c r="L230" s="263"/>
      <c r="M230" s="264"/>
      <c r="N230" s="265"/>
      <c r="O230" s="265"/>
      <c r="P230" s="265"/>
      <c r="Q230" s="265"/>
      <c r="R230" s="265"/>
      <c r="S230" s="265"/>
      <c r="T230" s="26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7" t="s">
        <v>154</v>
      </c>
      <c r="AU230" s="267" t="s">
        <v>84</v>
      </c>
      <c r="AV230" s="14" t="s">
        <v>84</v>
      </c>
      <c r="AW230" s="14" t="s">
        <v>33</v>
      </c>
      <c r="AX230" s="14" t="s">
        <v>76</v>
      </c>
      <c r="AY230" s="267" t="s">
        <v>145</v>
      </c>
    </row>
    <row r="231" s="12" customFormat="1">
      <c r="A231" s="12"/>
      <c r="B231" s="224"/>
      <c r="C231" s="225"/>
      <c r="D231" s="226" t="s">
        <v>154</v>
      </c>
      <c r="E231" s="227" t="s">
        <v>1</v>
      </c>
      <c r="F231" s="228" t="s">
        <v>1343</v>
      </c>
      <c r="G231" s="225"/>
      <c r="H231" s="229">
        <v>12.9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T231" s="235" t="s">
        <v>154</v>
      </c>
      <c r="AU231" s="235" t="s">
        <v>84</v>
      </c>
      <c r="AV231" s="12" t="s">
        <v>86</v>
      </c>
      <c r="AW231" s="12" t="s">
        <v>33</v>
      </c>
      <c r="AX231" s="12" t="s">
        <v>76</v>
      </c>
      <c r="AY231" s="235" t="s">
        <v>145</v>
      </c>
    </row>
    <row r="232" s="14" customFormat="1">
      <c r="A232" s="14"/>
      <c r="B232" s="258"/>
      <c r="C232" s="259"/>
      <c r="D232" s="226" t="s">
        <v>154</v>
      </c>
      <c r="E232" s="260" t="s">
        <v>1</v>
      </c>
      <c r="F232" s="261" t="s">
        <v>1315</v>
      </c>
      <c r="G232" s="259"/>
      <c r="H232" s="260" t="s">
        <v>1</v>
      </c>
      <c r="I232" s="262"/>
      <c r="J232" s="259"/>
      <c r="K232" s="259"/>
      <c r="L232" s="263"/>
      <c r="M232" s="264"/>
      <c r="N232" s="265"/>
      <c r="O232" s="265"/>
      <c r="P232" s="265"/>
      <c r="Q232" s="265"/>
      <c r="R232" s="265"/>
      <c r="S232" s="265"/>
      <c r="T232" s="26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7" t="s">
        <v>154</v>
      </c>
      <c r="AU232" s="267" t="s">
        <v>84</v>
      </c>
      <c r="AV232" s="14" t="s">
        <v>84</v>
      </c>
      <c r="AW232" s="14" t="s">
        <v>33</v>
      </c>
      <c r="AX232" s="14" t="s">
        <v>76</v>
      </c>
      <c r="AY232" s="267" t="s">
        <v>145</v>
      </c>
    </row>
    <row r="233" s="14" customFormat="1">
      <c r="A233" s="14"/>
      <c r="B233" s="258"/>
      <c r="C233" s="259"/>
      <c r="D233" s="226" t="s">
        <v>154</v>
      </c>
      <c r="E233" s="260" t="s">
        <v>1</v>
      </c>
      <c r="F233" s="261" t="s">
        <v>1316</v>
      </c>
      <c r="G233" s="259"/>
      <c r="H233" s="260" t="s">
        <v>1</v>
      </c>
      <c r="I233" s="262"/>
      <c r="J233" s="259"/>
      <c r="K233" s="259"/>
      <c r="L233" s="263"/>
      <c r="M233" s="264"/>
      <c r="N233" s="265"/>
      <c r="O233" s="265"/>
      <c r="P233" s="265"/>
      <c r="Q233" s="265"/>
      <c r="R233" s="265"/>
      <c r="S233" s="265"/>
      <c r="T233" s="26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7" t="s">
        <v>154</v>
      </c>
      <c r="AU233" s="267" t="s">
        <v>84</v>
      </c>
      <c r="AV233" s="14" t="s">
        <v>84</v>
      </c>
      <c r="AW233" s="14" t="s">
        <v>33</v>
      </c>
      <c r="AX233" s="14" t="s">
        <v>76</v>
      </c>
      <c r="AY233" s="267" t="s">
        <v>145</v>
      </c>
    </row>
    <row r="234" s="12" customFormat="1">
      <c r="A234" s="12"/>
      <c r="B234" s="224"/>
      <c r="C234" s="225"/>
      <c r="D234" s="226" t="s">
        <v>154</v>
      </c>
      <c r="E234" s="227" t="s">
        <v>1</v>
      </c>
      <c r="F234" s="228" t="s">
        <v>1344</v>
      </c>
      <c r="G234" s="225"/>
      <c r="H234" s="229">
        <v>19.5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35" t="s">
        <v>154</v>
      </c>
      <c r="AU234" s="235" t="s">
        <v>84</v>
      </c>
      <c r="AV234" s="12" t="s">
        <v>86</v>
      </c>
      <c r="AW234" s="12" t="s">
        <v>33</v>
      </c>
      <c r="AX234" s="12" t="s">
        <v>76</v>
      </c>
      <c r="AY234" s="235" t="s">
        <v>145</v>
      </c>
    </row>
    <row r="235" s="14" customFormat="1">
      <c r="A235" s="14"/>
      <c r="B235" s="258"/>
      <c r="C235" s="259"/>
      <c r="D235" s="226" t="s">
        <v>154</v>
      </c>
      <c r="E235" s="260" t="s">
        <v>1</v>
      </c>
      <c r="F235" s="261" t="s">
        <v>1318</v>
      </c>
      <c r="G235" s="259"/>
      <c r="H235" s="260" t="s">
        <v>1</v>
      </c>
      <c r="I235" s="262"/>
      <c r="J235" s="259"/>
      <c r="K235" s="259"/>
      <c r="L235" s="263"/>
      <c r="M235" s="264"/>
      <c r="N235" s="265"/>
      <c r="O235" s="265"/>
      <c r="P235" s="265"/>
      <c r="Q235" s="265"/>
      <c r="R235" s="265"/>
      <c r="S235" s="265"/>
      <c r="T235" s="26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7" t="s">
        <v>154</v>
      </c>
      <c r="AU235" s="267" t="s">
        <v>84</v>
      </c>
      <c r="AV235" s="14" t="s">
        <v>84</v>
      </c>
      <c r="AW235" s="14" t="s">
        <v>33</v>
      </c>
      <c r="AX235" s="14" t="s">
        <v>76</v>
      </c>
      <c r="AY235" s="267" t="s">
        <v>145</v>
      </c>
    </row>
    <row r="236" s="12" customFormat="1">
      <c r="A236" s="12"/>
      <c r="B236" s="224"/>
      <c r="C236" s="225"/>
      <c r="D236" s="226" t="s">
        <v>154</v>
      </c>
      <c r="E236" s="227" t="s">
        <v>1</v>
      </c>
      <c r="F236" s="228" t="s">
        <v>1345</v>
      </c>
      <c r="G236" s="225"/>
      <c r="H236" s="229">
        <v>27.800000000000001</v>
      </c>
      <c r="I236" s="230"/>
      <c r="J236" s="225"/>
      <c r="K236" s="225"/>
      <c r="L236" s="231"/>
      <c r="M236" s="232"/>
      <c r="N236" s="233"/>
      <c r="O236" s="233"/>
      <c r="P236" s="233"/>
      <c r="Q236" s="233"/>
      <c r="R236" s="233"/>
      <c r="S236" s="233"/>
      <c r="T236" s="234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235" t="s">
        <v>154</v>
      </c>
      <c r="AU236" s="235" t="s">
        <v>84</v>
      </c>
      <c r="AV236" s="12" t="s">
        <v>86</v>
      </c>
      <c r="AW236" s="12" t="s">
        <v>33</v>
      </c>
      <c r="AX236" s="12" t="s">
        <v>76</v>
      </c>
      <c r="AY236" s="235" t="s">
        <v>145</v>
      </c>
    </row>
    <row r="237" s="14" customFormat="1">
      <c r="A237" s="14"/>
      <c r="B237" s="258"/>
      <c r="C237" s="259"/>
      <c r="D237" s="226" t="s">
        <v>154</v>
      </c>
      <c r="E237" s="260" t="s">
        <v>1</v>
      </c>
      <c r="F237" s="261" t="s">
        <v>1320</v>
      </c>
      <c r="G237" s="259"/>
      <c r="H237" s="260" t="s">
        <v>1</v>
      </c>
      <c r="I237" s="262"/>
      <c r="J237" s="259"/>
      <c r="K237" s="259"/>
      <c r="L237" s="263"/>
      <c r="M237" s="264"/>
      <c r="N237" s="265"/>
      <c r="O237" s="265"/>
      <c r="P237" s="265"/>
      <c r="Q237" s="265"/>
      <c r="R237" s="265"/>
      <c r="S237" s="265"/>
      <c r="T237" s="26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7" t="s">
        <v>154</v>
      </c>
      <c r="AU237" s="267" t="s">
        <v>84</v>
      </c>
      <c r="AV237" s="14" t="s">
        <v>84</v>
      </c>
      <c r="AW237" s="14" t="s">
        <v>33</v>
      </c>
      <c r="AX237" s="14" t="s">
        <v>76</v>
      </c>
      <c r="AY237" s="267" t="s">
        <v>145</v>
      </c>
    </row>
    <row r="238" s="12" customFormat="1">
      <c r="A238" s="12"/>
      <c r="B238" s="224"/>
      <c r="C238" s="225"/>
      <c r="D238" s="226" t="s">
        <v>154</v>
      </c>
      <c r="E238" s="227" t="s">
        <v>1</v>
      </c>
      <c r="F238" s="228" t="s">
        <v>1346</v>
      </c>
      <c r="G238" s="225"/>
      <c r="H238" s="229">
        <v>34.600000000000001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T238" s="235" t="s">
        <v>154</v>
      </c>
      <c r="AU238" s="235" t="s">
        <v>84</v>
      </c>
      <c r="AV238" s="12" t="s">
        <v>86</v>
      </c>
      <c r="AW238" s="12" t="s">
        <v>33</v>
      </c>
      <c r="AX238" s="12" t="s">
        <v>76</v>
      </c>
      <c r="AY238" s="235" t="s">
        <v>145</v>
      </c>
    </row>
    <row r="239" s="14" customFormat="1">
      <c r="A239" s="14"/>
      <c r="B239" s="258"/>
      <c r="C239" s="259"/>
      <c r="D239" s="226" t="s">
        <v>154</v>
      </c>
      <c r="E239" s="260" t="s">
        <v>1</v>
      </c>
      <c r="F239" s="261" t="s">
        <v>1322</v>
      </c>
      <c r="G239" s="259"/>
      <c r="H239" s="260" t="s">
        <v>1</v>
      </c>
      <c r="I239" s="262"/>
      <c r="J239" s="259"/>
      <c r="K239" s="259"/>
      <c r="L239" s="263"/>
      <c r="M239" s="264"/>
      <c r="N239" s="265"/>
      <c r="O239" s="265"/>
      <c r="P239" s="265"/>
      <c r="Q239" s="265"/>
      <c r="R239" s="265"/>
      <c r="S239" s="265"/>
      <c r="T239" s="26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7" t="s">
        <v>154</v>
      </c>
      <c r="AU239" s="267" t="s">
        <v>84</v>
      </c>
      <c r="AV239" s="14" t="s">
        <v>84</v>
      </c>
      <c r="AW239" s="14" t="s">
        <v>33</v>
      </c>
      <c r="AX239" s="14" t="s">
        <v>76</v>
      </c>
      <c r="AY239" s="267" t="s">
        <v>145</v>
      </c>
    </row>
    <row r="240" s="12" customFormat="1">
      <c r="A240" s="12"/>
      <c r="B240" s="224"/>
      <c r="C240" s="225"/>
      <c r="D240" s="226" t="s">
        <v>154</v>
      </c>
      <c r="E240" s="227" t="s">
        <v>1</v>
      </c>
      <c r="F240" s="228" t="s">
        <v>1347</v>
      </c>
      <c r="G240" s="225"/>
      <c r="H240" s="229">
        <v>57.700000000000003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T240" s="235" t="s">
        <v>154</v>
      </c>
      <c r="AU240" s="235" t="s">
        <v>84</v>
      </c>
      <c r="AV240" s="12" t="s">
        <v>86</v>
      </c>
      <c r="AW240" s="12" t="s">
        <v>33</v>
      </c>
      <c r="AX240" s="12" t="s">
        <v>76</v>
      </c>
      <c r="AY240" s="235" t="s">
        <v>145</v>
      </c>
    </row>
    <row r="241" s="14" customFormat="1">
      <c r="A241" s="14"/>
      <c r="B241" s="258"/>
      <c r="C241" s="259"/>
      <c r="D241" s="226" t="s">
        <v>154</v>
      </c>
      <c r="E241" s="260" t="s">
        <v>1</v>
      </c>
      <c r="F241" s="261" t="s">
        <v>1324</v>
      </c>
      <c r="G241" s="259"/>
      <c r="H241" s="260" t="s">
        <v>1</v>
      </c>
      <c r="I241" s="262"/>
      <c r="J241" s="259"/>
      <c r="K241" s="259"/>
      <c r="L241" s="263"/>
      <c r="M241" s="264"/>
      <c r="N241" s="265"/>
      <c r="O241" s="265"/>
      <c r="P241" s="265"/>
      <c r="Q241" s="265"/>
      <c r="R241" s="265"/>
      <c r="S241" s="265"/>
      <c r="T241" s="26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7" t="s">
        <v>154</v>
      </c>
      <c r="AU241" s="267" t="s">
        <v>84</v>
      </c>
      <c r="AV241" s="14" t="s">
        <v>84</v>
      </c>
      <c r="AW241" s="14" t="s">
        <v>33</v>
      </c>
      <c r="AX241" s="14" t="s">
        <v>76</v>
      </c>
      <c r="AY241" s="267" t="s">
        <v>145</v>
      </c>
    </row>
    <row r="242" s="14" customFormat="1">
      <c r="A242" s="14"/>
      <c r="B242" s="258"/>
      <c r="C242" s="259"/>
      <c r="D242" s="226" t="s">
        <v>154</v>
      </c>
      <c r="E242" s="260" t="s">
        <v>1</v>
      </c>
      <c r="F242" s="261" t="s">
        <v>1325</v>
      </c>
      <c r="G242" s="259"/>
      <c r="H242" s="260" t="s">
        <v>1</v>
      </c>
      <c r="I242" s="262"/>
      <c r="J242" s="259"/>
      <c r="K242" s="259"/>
      <c r="L242" s="263"/>
      <c r="M242" s="264"/>
      <c r="N242" s="265"/>
      <c r="O242" s="265"/>
      <c r="P242" s="265"/>
      <c r="Q242" s="265"/>
      <c r="R242" s="265"/>
      <c r="S242" s="265"/>
      <c r="T242" s="26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7" t="s">
        <v>154</v>
      </c>
      <c r="AU242" s="267" t="s">
        <v>84</v>
      </c>
      <c r="AV242" s="14" t="s">
        <v>84</v>
      </c>
      <c r="AW242" s="14" t="s">
        <v>33</v>
      </c>
      <c r="AX242" s="14" t="s">
        <v>76</v>
      </c>
      <c r="AY242" s="267" t="s">
        <v>145</v>
      </c>
    </row>
    <row r="243" s="12" customFormat="1">
      <c r="A243" s="12"/>
      <c r="B243" s="224"/>
      <c r="C243" s="225"/>
      <c r="D243" s="226" t="s">
        <v>154</v>
      </c>
      <c r="E243" s="227" t="s">
        <v>1</v>
      </c>
      <c r="F243" s="228" t="s">
        <v>1348</v>
      </c>
      <c r="G243" s="225"/>
      <c r="H243" s="229">
        <v>33.100000000000001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T243" s="235" t="s">
        <v>154</v>
      </c>
      <c r="AU243" s="235" t="s">
        <v>84</v>
      </c>
      <c r="AV243" s="12" t="s">
        <v>86</v>
      </c>
      <c r="AW243" s="12" t="s">
        <v>33</v>
      </c>
      <c r="AX243" s="12" t="s">
        <v>76</v>
      </c>
      <c r="AY243" s="235" t="s">
        <v>145</v>
      </c>
    </row>
    <row r="244" s="14" customFormat="1">
      <c r="A244" s="14"/>
      <c r="B244" s="258"/>
      <c r="C244" s="259"/>
      <c r="D244" s="226" t="s">
        <v>154</v>
      </c>
      <c r="E244" s="260" t="s">
        <v>1</v>
      </c>
      <c r="F244" s="261" t="s">
        <v>1327</v>
      </c>
      <c r="G244" s="259"/>
      <c r="H244" s="260" t="s">
        <v>1</v>
      </c>
      <c r="I244" s="262"/>
      <c r="J244" s="259"/>
      <c r="K244" s="259"/>
      <c r="L244" s="263"/>
      <c r="M244" s="264"/>
      <c r="N244" s="265"/>
      <c r="O244" s="265"/>
      <c r="P244" s="265"/>
      <c r="Q244" s="265"/>
      <c r="R244" s="265"/>
      <c r="S244" s="265"/>
      <c r="T244" s="26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7" t="s">
        <v>154</v>
      </c>
      <c r="AU244" s="267" t="s">
        <v>84</v>
      </c>
      <c r="AV244" s="14" t="s">
        <v>84</v>
      </c>
      <c r="AW244" s="14" t="s">
        <v>33</v>
      </c>
      <c r="AX244" s="14" t="s">
        <v>76</v>
      </c>
      <c r="AY244" s="267" t="s">
        <v>145</v>
      </c>
    </row>
    <row r="245" s="12" customFormat="1">
      <c r="A245" s="12"/>
      <c r="B245" s="224"/>
      <c r="C245" s="225"/>
      <c r="D245" s="226" t="s">
        <v>154</v>
      </c>
      <c r="E245" s="227" t="s">
        <v>1</v>
      </c>
      <c r="F245" s="228" t="s">
        <v>1348</v>
      </c>
      <c r="G245" s="225"/>
      <c r="H245" s="229">
        <v>33.100000000000001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T245" s="235" t="s">
        <v>154</v>
      </c>
      <c r="AU245" s="235" t="s">
        <v>84</v>
      </c>
      <c r="AV245" s="12" t="s">
        <v>86</v>
      </c>
      <c r="AW245" s="12" t="s">
        <v>33</v>
      </c>
      <c r="AX245" s="12" t="s">
        <v>76</v>
      </c>
      <c r="AY245" s="235" t="s">
        <v>145</v>
      </c>
    </row>
    <row r="246" s="14" customFormat="1">
      <c r="A246" s="14"/>
      <c r="B246" s="258"/>
      <c r="C246" s="259"/>
      <c r="D246" s="226" t="s">
        <v>154</v>
      </c>
      <c r="E246" s="260" t="s">
        <v>1</v>
      </c>
      <c r="F246" s="261" t="s">
        <v>1328</v>
      </c>
      <c r="G246" s="259"/>
      <c r="H246" s="260" t="s">
        <v>1</v>
      </c>
      <c r="I246" s="262"/>
      <c r="J246" s="259"/>
      <c r="K246" s="259"/>
      <c r="L246" s="263"/>
      <c r="M246" s="264"/>
      <c r="N246" s="265"/>
      <c r="O246" s="265"/>
      <c r="P246" s="265"/>
      <c r="Q246" s="265"/>
      <c r="R246" s="265"/>
      <c r="S246" s="265"/>
      <c r="T246" s="26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7" t="s">
        <v>154</v>
      </c>
      <c r="AU246" s="267" t="s">
        <v>84</v>
      </c>
      <c r="AV246" s="14" t="s">
        <v>84</v>
      </c>
      <c r="AW246" s="14" t="s">
        <v>33</v>
      </c>
      <c r="AX246" s="14" t="s">
        <v>76</v>
      </c>
      <c r="AY246" s="267" t="s">
        <v>145</v>
      </c>
    </row>
    <row r="247" s="12" customFormat="1">
      <c r="A247" s="12"/>
      <c r="B247" s="224"/>
      <c r="C247" s="225"/>
      <c r="D247" s="226" t="s">
        <v>154</v>
      </c>
      <c r="E247" s="227" t="s">
        <v>1</v>
      </c>
      <c r="F247" s="228" t="s">
        <v>1349</v>
      </c>
      <c r="G247" s="225"/>
      <c r="H247" s="229">
        <v>27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35" t="s">
        <v>154</v>
      </c>
      <c r="AU247" s="235" t="s">
        <v>84</v>
      </c>
      <c r="AV247" s="12" t="s">
        <v>86</v>
      </c>
      <c r="AW247" s="12" t="s">
        <v>33</v>
      </c>
      <c r="AX247" s="12" t="s">
        <v>76</v>
      </c>
      <c r="AY247" s="235" t="s">
        <v>145</v>
      </c>
    </row>
    <row r="248" s="14" customFormat="1">
      <c r="A248" s="14"/>
      <c r="B248" s="258"/>
      <c r="C248" s="259"/>
      <c r="D248" s="226" t="s">
        <v>154</v>
      </c>
      <c r="E248" s="260" t="s">
        <v>1</v>
      </c>
      <c r="F248" s="261" t="s">
        <v>1330</v>
      </c>
      <c r="G248" s="259"/>
      <c r="H248" s="260" t="s">
        <v>1</v>
      </c>
      <c r="I248" s="262"/>
      <c r="J248" s="259"/>
      <c r="K248" s="259"/>
      <c r="L248" s="263"/>
      <c r="M248" s="264"/>
      <c r="N248" s="265"/>
      <c r="O248" s="265"/>
      <c r="P248" s="265"/>
      <c r="Q248" s="265"/>
      <c r="R248" s="265"/>
      <c r="S248" s="265"/>
      <c r="T248" s="26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7" t="s">
        <v>154</v>
      </c>
      <c r="AU248" s="267" t="s">
        <v>84</v>
      </c>
      <c r="AV248" s="14" t="s">
        <v>84</v>
      </c>
      <c r="AW248" s="14" t="s">
        <v>33</v>
      </c>
      <c r="AX248" s="14" t="s">
        <v>76</v>
      </c>
      <c r="AY248" s="267" t="s">
        <v>145</v>
      </c>
    </row>
    <row r="249" s="12" customFormat="1">
      <c r="A249" s="12"/>
      <c r="B249" s="224"/>
      <c r="C249" s="225"/>
      <c r="D249" s="226" t="s">
        <v>154</v>
      </c>
      <c r="E249" s="227" t="s">
        <v>1</v>
      </c>
      <c r="F249" s="228" t="s">
        <v>1350</v>
      </c>
      <c r="G249" s="225"/>
      <c r="H249" s="229">
        <v>27.199999999999999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T249" s="235" t="s">
        <v>154</v>
      </c>
      <c r="AU249" s="235" t="s">
        <v>84</v>
      </c>
      <c r="AV249" s="12" t="s">
        <v>86</v>
      </c>
      <c r="AW249" s="12" t="s">
        <v>33</v>
      </c>
      <c r="AX249" s="12" t="s">
        <v>76</v>
      </c>
      <c r="AY249" s="235" t="s">
        <v>145</v>
      </c>
    </row>
    <row r="250" s="14" customFormat="1">
      <c r="A250" s="14"/>
      <c r="B250" s="258"/>
      <c r="C250" s="259"/>
      <c r="D250" s="226" t="s">
        <v>154</v>
      </c>
      <c r="E250" s="260" t="s">
        <v>1</v>
      </c>
      <c r="F250" s="261" t="s">
        <v>1332</v>
      </c>
      <c r="G250" s="259"/>
      <c r="H250" s="260" t="s">
        <v>1</v>
      </c>
      <c r="I250" s="262"/>
      <c r="J250" s="259"/>
      <c r="K250" s="259"/>
      <c r="L250" s="263"/>
      <c r="M250" s="264"/>
      <c r="N250" s="265"/>
      <c r="O250" s="265"/>
      <c r="P250" s="265"/>
      <c r="Q250" s="265"/>
      <c r="R250" s="265"/>
      <c r="S250" s="265"/>
      <c r="T250" s="26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7" t="s">
        <v>154</v>
      </c>
      <c r="AU250" s="267" t="s">
        <v>84</v>
      </c>
      <c r="AV250" s="14" t="s">
        <v>84</v>
      </c>
      <c r="AW250" s="14" t="s">
        <v>33</v>
      </c>
      <c r="AX250" s="14" t="s">
        <v>76</v>
      </c>
      <c r="AY250" s="267" t="s">
        <v>145</v>
      </c>
    </row>
    <row r="251" s="12" customFormat="1">
      <c r="A251" s="12"/>
      <c r="B251" s="224"/>
      <c r="C251" s="225"/>
      <c r="D251" s="226" t="s">
        <v>154</v>
      </c>
      <c r="E251" s="227" t="s">
        <v>1</v>
      </c>
      <c r="F251" s="228" t="s">
        <v>1351</v>
      </c>
      <c r="G251" s="225"/>
      <c r="H251" s="229">
        <v>17.899999999999999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T251" s="235" t="s">
        <v>154</v>
      </c>
      <c r="AU251" s="235" t="s">
        <v>84</v>
      </c>
      <c r="AV251" s="12" t="s">
        <v>86</v>
      </c>
      <c r="AW251" s="12" t="s">
        <v>33</v>
      </c>
      <c r="AX251" s="12" t="s">
        <v>76</v>
      </c>
      <c r="AY251" s="235" t="s">
        <v>145</v>
      </c>
    </row>
    <row r="252" s="13" customFormat="1">
      <c r="A252" s="13"/>
      <c r="B252" s="236"/>
      <c r="C252" s="237"/>
      <c r="D252" s="226" t="s">
        <v>154</v>
      </c>
      <c r="E252" s="238" t="s">
        <v>1</v>
      </c>
      <c r="F252" s="239" t="s">
        <v>156</v>
      </c>
      <c r="G252" s="237"/>
      <c r="H252" s="240">
        <v>343.80000000000001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154</v>
      </c>
      <c r="AU252" s="246" t="s">
        <v>84</v>
      </c>
      <c r="AV252" s="13" t="s">
        <v>150</v>
      </c>
      <c r="AW252" s="13" t="s">
        <v>33</v>
      </c>
      <c r="AX252" s="13" t="s">
        <v>84</v>
      </c>
      <c r="AY252" s="246" t="s">
        <v>145</v>
      </c>
    </row>
    <row r="253" s="2" customFormat="1" ht="16.5" customHeight="1">
      <c r="A253" s="37"/>
      <c r="B253" s="38"/>
      <c r="C253" s="210" t="s">
        <v>178</v>
      </c>
      <c r="D253" s="210" t="s">
        <v>146</v>
      </c>
      <c r="E253" s="211" t="s">
        <v>1101</v>
      </c>
      <c r="F253" s="212" t="s">
        <v>1102</v>
      </c>
      <c r="G253" s="213" t="s">
        <v>167</v>
      </c>
      <c r="H253" s="214">
        <v>680.73000000000002</v>
      </c>
      <c r="I253" s="215"/>
      <c r="J253" s="216">
        <f>ROUND(I253*H253,2)</f>
        <v>0</v>
      </c>
      <c r="K253" s="217"/>
      <c r="L253" s="43"/>
      <c r="M253" s="218" t="s">
        <v>1</v>
      </c>
      <c r="N253" s="219" t="s">
        <v>41</v>
      </c>
      <c r="O253" s="90"/>
      <c r="P253" s="220">
        <f>O253*H253</f>
        <v>0</v>
      </c>
      <c r="Q253" s="220">
        <v>0</v>
      </c>
      <c r="R253" s="220">
        <f>Q253*H253</f>
        <v>0</v>
      </c>
      <c r="S253" s="220">
        <v>0</v>
      </c>
      <c r="T253" s="22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2" t="s">
        <v>183</v>
      </c>
      <c r="AT253" s="222" t="s">
        <v>146</v>
      </c>
      <c r="AU253" s="222" t="s">
        <v>84</v>
      </c>
      <c r="AY253" s="16" t="s">
        <v>145</v>
      </c>
      <c r="BE253" s="223">
        <f>IF(N253="základní",J253,0)</f>
        <v>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16" t="s">
        <v>84</v>
      </c>
      <c r="BK253" s="223">
        <f>ROUND(I253*H253,2)</f>
        <v>0</v>
      </c>
      <c r="BL253" s="16" t="s">
        <v>183</v>
      </c>
      <c r="BM253" s="222" t="s">
        <v>210</v>
      </c>
    </row>
    <row r="254" s="14" customFormat="1">
      <c r="A254" s="14"/>
      <c r="B254" s="258"/>
      <c r="C254" s="259"/>
      <c r="D254" s="226" t="s">
        <v>154</v>
      </c>
      <c r="E254" s="260" t="s">
        <v>1</v>
      </c>
      <c r="F254" s="261" t="s">
        <v>1308</v>
      </c>
      <c r="G254" s="259"/>
      <c r="H254" s="260" t="s">
        <v>1</v>
      </c>
      <c r="I254" s="262"/>
      <c r="J254" s="259"/>
      <c r="K254" s="259"/>
      <c r="L254" s="263"/>
      <c r="M254" s="264"/>
      <c r="N254" s="265"/>
      <c r="O254" s="265"/>
      <c r="P254" s="265"/>
      <c r="Q254" s="265"/>
      <c r="R254" s="265"/>
      <c r="S254" s="265"/>
      <c r="T254" s="26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7" t="s">
        <v>154</v>
      </c>
      <c r="AU254" s="267" t="s">
        <v>84</v>
      </c>
      <c r="AV254" s="14" t="s">
        <v>84</v>
      </c>
      <c r="AW254" s="14" t="s">
        <v>33</v>
      </c>
      <c r="AX254" s="14" t="s">
        <v>76</v>
      </c>
      <c r="AY254" s="267" t="s">
        <v>145</v>
      </c>
    </row>
    <row r="255" s="14" customFormat="1">
      <c r="A255" s="14"/>
      <c r="B255" s="258"/>
      <c r="C255" s="259"/>
      <c r="D255" s="226" t="s">
        <v>154</v>
      </c>
      <c r="E255" s="260" t="s">
        <v>1</v>
      </c>
      <c r="F255" s="261" t="s">
        <v>1309</v>
      </c>
      <c r="G255" s="259"/>
      <c r="H255" s="260" t="s">
        <v>1</v>
      </c>
      <c r="I255" s="262"/>
      <c r="J255" s="259"/>
      <c r="K255" s="259"/>
      <c r="L255" s="263"/>
      <c r="M255" s="264"/>
      <c r="N255" s="265"/>
      <c r="O255" s="265"/>
      <c r="P255" s="265"/>
      <c r="Q255" s="265"/>
      <c r="R255" s="265"/>
      <c r="S255" s="265"/>
      <c r="T255" s="26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7" t="s">
        <v>154</v>
      </c>
      <c r="AU255" s="267" t="s">
        <v>84</v>
      </c>
      <c r="AV255" s="14" t="s">
        <v>84</v>
      </c>
      <c r="AW255" s="14" t="s">
        <v>33</v>
      </c>
      <c r="AX255" s="14" t="s">
        <v>76</v>
      </c>
      <c r="AY255" s="267" t="s">
        <v>145</v>
      </c>
    </row>
    <row r="256" s="12" customFormat="1">
      <c r="A256" s="12"/>
      <c r="B256" s="224"/>
      <c r="C256" s="225"/>
      <c r="D256" s="226" t="s">
        <v>154</v>
      </c>
      <c r="E256" s="227" t="s">
        <v>1</v>
      </c>
      <c r="F256" s="228" t="s">
        <v>1310</v>
      </c>
      <c r="G256" s="225"/>
      <c r="H256" s="229">
        <v>15.91</v>
      </c>
      <c r="I256" s="230"/>
      <c r="J256" s="225"/>
      <c r="K256" s="225"/>
      <c r="L256" s="231"/>
      <c r="M256" s="232"/>
      <c r="N256" s="233"/>
      <c r="O256" s="233"/>
      <c r="P256" s="233"/>
      <c r="Q256" s="233"/>
      <c r="R256" s="233"/>
      <c r="S256" s="233"/>
      <c r="T256" s="234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T256" s="235" t="s">
        <v>154</v>
      </c>
      <c r="AU256" s="235" t="s">
        <v>84</v>
      </c>
      <c r="AV256" s="12" t="s">
        <v>86</v>
      </c>
      <c r="AW256" s="12" t="s">
        <v>33</v>
      </c>
      <c r="AX256" s="12" t="s">
        <v>76</v>
      </c>
      <c r="AY256" s="235" t="s">
        <v>145</v>
      </c>
    </row>
    <row r="257" s="14" customFormat="1">
      <c r="A257" s="14"/>
      <c r="B257" s="258"/>
      <c r="C257" s="259"/>
      <c r="D257" s="226" t="s">
        <v>154</v>
      </c>
      <c r="E257" s="260" t="s">
        <v>1</v>
      </c>
      <c r="F257" s="261" t="s">
        <v>1311</v>
      </c>
      <c r="G257" s="259"/>
      <c r="H257" s="260" t="s">
        <v>1</v>
      </c>
      <c r="I257" s="262"/>
      <c r="J257" s="259"/>
      <c r="K257" s="259"/>
      <c r="L257" s="263"/>
      <c r="M257" s="264"/>
      <c r="N257" s="265"/>
      <c r="O257" s="265"/>
      <c r="P257" s="265"/>
      <c r="Q257" s="265"/>
      <c r="R257" s="265"/>
      <c r="S257" s="265"/>
      <c r="T257" s="26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7" t="s">
        <v>154</v>
      </c>
      <c r="AU257" s="267" t="s">
        <v>84</v>
      </c>
      <c r="AV257" s="14" t="s">
        <v>84</v>
      </c>
      <c r="AW257" s="14" t="s">
        <v>33</v>
      </c>
      <c r="AX257" s="14" t="s">
        <v>76</v>
      </c>
      <c r="AY257" s="267" t="s">
        <v>145</v>
      </c>
    </row>
    <row r="258" s="12" customFormat="1">
      <c r="A258" s="12"/>
      <c r="B258" s="224"/>
      <c r="C258" s="225"/>
      <c r="D258" s="226" t="s">
        <v>154</v>
      </c>
      <c r="E258" s="227" t="s">
        <v>1</v>
      </c>
      <c r="F258" s="228" t="s">
        <v>1312</v>
      </c>
      <c r="G258" s="225"/>
      <c r="H258" s="229">
        <v>66.989999999999995</v>
      </c>
      <c r="I258" s="230"/>
      <c r="J258" s="225"/>
      <c r="K258" s="225"/>
      <c r="L258" s="231"/>
      <c r="M258" s="232"/>
      <c r="N258" s="233"/>
      <c r="O258" s="233"/>
      <c r="P258" s="233"/>
      <c r="Q258" s="233"/>
      <c r="R258" s="233"/>
      <c r="S258" s="233"/>
      <c r="T258" s="234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T258" s="235" t="s">
        <v>154</v>
      </c>
      <c r="AU258" s="235" t="s">
        <v>84</v>
      </c>
      <c r="AV258" s="12" t="s">
        <v>86</v>
      </c>
      <c r="AW258" s="12" t="s">
        <v>33</v>
      </c>
      <c r="AX258" s="12" t="s">
        <v>76</v>
      </c>
      <c r="AY258" s="235" t="s">
        <v>145</v>
      </c>
    </row>
    <row r="259" s="14" customFormat="1">
      <c r="A259" s="14"/>
      <c r="B259" s="258"/>
      <c r="C259" s="259"/>
      <c r="D259" s="226" t="s">
        <v>154</v>
      </c>
      <c r="E259" s="260" t="s">
        <v>1</v>
      </c>
      <c r="F259" s="261" t="s">
        <v>1313</v>
      </c>
      <c r="G259" s="259"/>
      <c r="H259" s="260" t="s">
        <v>1</v>
      </c>
      <c r="I259" s="262"/>
      <c r="J259" s="259"/>
      <c r="K259" s="259"/>
      <c r="L259" s="263"/>
      <c r="M259" s="264"/>
      <c r="N259" s="265"/>
      <c r="O259" s="265"/>
      <c r="P259" s="265"/>
      <c r="Q259" s="265"/>
      <c r="R259" s="265"/>
      <c r="S259" s="265"/>
      <c r="T259" s="26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7" t="s">
        <v>154</v>
      </c>
      <c r="AU259" s="267" t="s">
        <v>84</v>
      </c>
      <c r="AV259" s="14" t="s">
        <v>84</v>
      </c>
      <c r="AW259" s="14" t="s">
        <v>33</v>
      </c>
      <c r="AX259" s="14" t="s">
        <v>76</v>
      </c>
      <c r="AY259" s="267" t="s">
        <v>145</v>
      </c>
    </row>
    <row r="260" s="12" customFormat="1">
      <c r="A260" s="12"/>
      <c r="B260" s="224"/>
      <c r="C260" s="225"/>
      <c r="D260" s="226" t="s">
        <v>154</v>
      </c>
      <c r="E260" s="227" t="s">
        <v>1</v>
      </c>
      <c r="F260" s="228" t="s">
        <v>1314</v>
      </c>
      <c r="G260" s="225"/>
      <c r="H260" s="229">
        <v>20.640000000000001</v>
      </c>
      <c r="I260" s="230"/>
      <c r="J260" s="225"/>
      <c r="K260" s="225"/>
      <c r="L260" s="231"/>
      <c r="M260" s="232"/>
      <c r="N260" s="233"/>
      <c r="O260" s="233"/>
      <c r="P260" s="233"/>
      <c r="Q260" s="233"/>
      <c r="R260" s="233"/>
      <c r="S260" s="233"/>
      <c r="T260" s="234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T260" s="235" t="s">
        <v>154</v>
      </c>
      <c r="AU260" s="235" t="s">
        <v>84</v>
      </c>
      <c r="AV260" s="12" t="s">
        <v>86</v>
      </c>
      <c r="AW260" s="12" t="s">
        <v>33</v>
      </c>
      <c r="AX260" s="12" t="s">
        <v>76</v>
      </c>
      <c r="AY260" s="235" t="s">
        <v>145</v>
      </c>
    </row>
    <row r="261" s="14" customFormat="1">
      <c r="A261" s="14"/>
      <c r="B261" s="258"/>
      <c r="C261" s="259"/>
      <c r="D261" s="226" t="s">
        <v>154</v>
      </c>
      <c r="E261" s="260" t="s">
        <v>1</v>
      </c>
      <c r="F261" s="261" t="s">
        <v>1315</v>
      </c>
      <c r="G261" s="259"/>
      <c r="H261" s="260" t="s">
        <v>1</v>
      </c>
      <c r="I261" s="262"/>
      <c r="J261" s="259"/>
      <c r="K261" s="259"/>
      <c r="L261" s="263"/>
      <c r="M261" s="264"/>
      <c r="N261" s="265"/>
      <c r="O261" s="265"/>
      <c r="P261" s="265"/>
      <c r="Q261" s="265"/>
      <c r="R261" s="265"/>
      <c r="S261" s="265"/>
      <c r="T261" s="26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7" t="s">
        <v>154</v>
      </c>
      <c r="AU261" s="267" t="s">
        <v>84</v>
      </c>
      <c r="AV261" s="14" t="s">
        <v>84</v>
      </c>
      <c r="AW261" s="14" t="s">
        <v>33</v>
      </c>
      <c r="AX261" s="14" t="s">
        <v>76</v>
      </c>
      <c r="AY261" s="267" t="s">
        <v>145</v>
      </c>
    </row>
    <row r="262" s="14" customFormat="1">
      <c r="A262" s="14"/>
      <c r="B262" s="258"/>
      <c r="C262" s="259"/>
      <c r="D262" s="226" t="s">
        <v>154</v>
      </c>
      <c r="E262" s="260" t="s">
        <v>1</v>
      </c>
      <c r="F262" s="261" t="s">
        <v>1316</v>
      </c>
      <c r="G262" s="259"/>
      <c r="H262" s="260" t="s">
        <v>1</v>
      </c>
      <c r="I262" s="262"/>
      <c r="J262" s="259"/>
      <c r="K262" s="259"/>
      <c r="L262" s="263"/>
      <c r="M262" s="264"/>
      <c r="N262" s="265"/>
      <c r="O262" s="265"/>
      <c r="P262" s="265"/>
      <c r="Q262" s="265"/>
      <c r="R262" s="265"/>
      <c r="S262" s="265"/>
      <c r="T262" s="26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7" t="s">
        <v>154</v>
      </c>
      <c r="AU262" s="267" t="s">
        <v>84</v>
      </c>
      <c r="AV262" s="14" t="s">
        <v>84</v>
      </c>
      <c r="AW262" s="14" t="s">
        <v>33</v>
      </c>
      <c r="AX262" s="14" t="s">
        <v>76</v>
      </c>
      <c r="AY262" s="267" t="s">
        <v>145</v>
      </c>
    </row>
    <row r="263" s="12" customFormat="1">
      <c r="A263" s="12"/>
      <c r="B263" s="224"/>
      <c r="C263" s="225"/>
      <c r="D263" s="226" t="s">
        <v>154</v>
      </c>
      <c r="E263" s="227" t="s">
        <v>1</v>
      </c>
      <c r="F263" s="228" t="s">
        <v>1317</v>
      </c>
      <c r="G263" s="225"/>
      <c r="H263" s="229">
        <v>21.129999999999999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T263" s="235" t="s">
        <v>154</v>
      </c>
      <c r="AU263" s="235" t="s">
        <v>84</v>
      </c>
      <c r="AV263" s="12" t="s">
        <v>86</v>
      </c>
      <c r="AW263" s="12" t="s">
        <v>33</v>
      </c>
      <c r="AX263" s="12" t="s">
        <v>76</v>
      </c>
      <c r="AY263" s="235" t="s">
        <v>145</v>
      </c>
    </row>
    <row r="264" s="14" customFormat="1">
      <c r="A264" s="14"/>
      <c r="B264" s="258"/>
      <c r="C264" s="259"/>
      <c r="D264" s="226" t="s">
        <v>154</v>
      </c>
      <c r="E264" s="260" t="s">
        <v>1</v>
      </c>
      <c r="F264" s="261" t="s">
        <v>1318</v>
      </c>
      <c r="G264" s="259"/>
      <c r="H264" s="260" t="s">
        <v>1</v>
      </c>
      <c r="I264" s="262"/>
      <c r="J264" s="259"/>
      <c r="K264" s="259"/>
      <c r="L264" s="263"/>
      <c r="M264" s="264"/>
      <c r="N264" s="265"/>
      <c r="O264" s="265"/>
      <c r="P264" s="265"/>
      <c r="Q264" s="265"/>
      <c r="R264" s="265"/>
      <c r="S264" s="265"/>
      <c r="T264" s="26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7" t="s">
        <v>154</v>
      </c>
      <c r="AU264" s="267" t="s">
        <v>84</v>
      </c>
      <c r="AV264" s="14" t="s">
        <v>84</v>
      </c>
      <c r="AW264" s="14" t="s">
        <v>33</v>
      </c>
      <c r="AX264" s="14" t="s">
        <v>76</v>
      </c>
      <c r="AY264" s="267" t="s">
        <v>145</v>
      </c>
    </row>
    <row r="265" s="12" customFormat="1">
      <c r="A265" s="12"/>
      <c r="B265" s="224"/>
      <c r="C265" s="225"/>
      <c r="D265" s="226" t="s">
        <v>154</v>
      </c>
      <c r="E265" s="227" t="s">
        <v>1</v>
      </c>
      <c r="F265" s="228" t="s">
        <v>1319</v>
      </c>
      <c r="G265" s="225"/>
      <c r="H265" s="229">
        <v>48.100000000000001</v>
      </c>
      <c r="I265" s="230"/>
      <c r="J265" s="225"/>
      <c r="K265" s="225"/>
      <c r="L265" s="231"/>
      <c r="M265" s="232"/>
      <c r="N265" s="233"/>
      <c r="O265" s="233"/>
      <c r="P265" s="233"/>
      <c r="Q265" s="233"/>
      <c r="R265" s="233"/>
      <c r="S265" s="233"/>
      <c r="T265" s="234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T265" s="235" t="s">
        <v>154</v>
      </c>
      <c r="AU265" s="235" t="s">
        <v>84</v>
      </c>
      <c r="AV265" s="12" t="s">
        <v>86</v>
      </c>
      <c r="AW265" s="12" t="s">
        <v>33</v>
      </c>
      <c r="AX265" s="12" t="s">
        <v>76</v>
      </c>
      <c r="AY265" s="235" t="s">
        <v>145</v>
      </c>
    </row>
    <row r="266" s="14" customFormat="1">
      <c r="A266" s="14"/>
      <c r="B266" s="258"/>
      <c r="C266" s="259"/>
      <c r="D266" s="226" t="s">
        <v>154</v>
      </c>
      <c r="E266" s="260" t="s">
        <v>1</v>
      </c>
      <c r="F266" s="261" t="s">
        <v>1320</v>
      </c>
      <c r="G266" s="259"/>
      <c r="H266" s="260" t="s">
        <v>1</v>
      </c>
      <c r="I266" s="262"/>
      <c r="J266" s="259"/>
      <c r="K266" s="259"/>
      <c r="L266" s="263"/>
      <c r="M266" s="264"/>
      <c r="N266" s="265"/>
      <c r="O266" s="265"/>
      <c r="P266" s="265"/>
      <c r="Q266" s="265"/>
      <c r="R266" s="265"/>
      <c r="S266" s="265"/>
      <c r="T266" s="26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7" t="s">
        <v>154</v>
      </c>
      <c r="AU266" s="267" t="s">
        <v>84</v>
      </c>
      <c r="AV266" s="14" t="s">
        <v>84</v>
      </c>
      <c r="AW266" s="14" t="s">
        <v>33</v>
      </c>
      <c r="AX266" s="14" t="s">
        <v>76</v>
      </c>
      <c r="AY266" s="267" t="s">
        <v>145</v>
      </c>
    </row>
    <row r="267" s="12" customFormat="1">
      <c r="A267" s="12"/>
      <c r="B267" s="224"/>
      <c r="C267" s="225"/>
      <c r="D267" s="226" t="s">
        <v>154</v>
      </c>
      <c r="E267" s="227" t="s">
        <v>1</v>
      </c>
      <c r="F267" s="228" t="s">
        <v>1321</v>
      </c>
      <c r="G267" s="225"/>
      <c r="H267" s="229">
        <v>70.200000000000003</v>
      </c>
      <c r="I267" s="230"/>
      <c r="J267" s="225"/>
      <c r="K267" s="225"/>
      <c r="L267" s="231"/>
      <c r="M267" s="232"/>
      <c r="N267" s="233"/>
      <c r="O267" s="233"/>
      <c r="P267" s="233"/>
      <c r="Q267" s="233"/>
      <c r="R267" s="233"/>
      <c r="S267" s="233"/>
      <c r="T267" s="234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T267" s="235" t="s">
        <v>154</v>
      </c>
      <c r="AU267" s="235" t="s">
        <v>84</v>
      </c>
      <c r="AV267" s="12" t="s">
        <v>86</v>
      </c>
      <c r="AW267" s="12" t="s">
        <v>33</v>
      </c>
      <c r="AX267" s="12" t="s">
        <v>76</v>
      </c>
      <c r="AY267" s="235" t="s">
        <v>145</v>
      </c>
    </row>
    <row r="268" s="14" customFormat="1">
      <c r="A268" s="14"/>
      <c r="B268" s="258"/>
      <c r="C268" s="259"/>
      <c r="D268" s="226" t="s">
        <v>154</v>
      </c>
      <c r="E268" s="260" t="s">
        <v>1</v>
      </c>
      <c r="F268" s="261" t="s">
        <v>1322</v>
      </c>
      <c r="G268" s="259"/>
      <c r="H268" s="260" t="s">
        <v>1</v>
      </c>
      <c r="I268" s="262"/>
      <c r="J268" s="259"/>
      <c r="K268" s="259"/>
      <c r="L268" s="263"/>
      <c r="M268" s="264"/>
      <c r="N268" s="265"/>
      <c r="O268" s="265"/>
      <c r="P268" s="265"/>
      <c r="Q268" s="265"/>
      <c r="R268" s="265"/>
      <c r="S268" s="265"/>
      <c r="T268" s="26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7" t="s">
        <v>154</v>
      </c>
      <c r="AU268" s="267" t="s">
        <v>84</v>
      </c>
      <c r="AV268" s="14" t="s">
        <v>84</v>
      </c>
      <c r="AW268" s="14" t="s">
        <v>33</v>
      </c>
      <c r="AX268" s="14" t="s">
        <v>76</v>
      </c>
      <c r="AY268" s="267" t="s">
        <v>145</v>
      </c>
    </row>
    <row r="269" s="12" customFormat="1">
      <c r="A269" s="12"/>
      <c r="B269" s="224"/>
      <c r="C269" s="225"/>
      <c r="D269" s="226" t="s">
        <v>154</v>
      </c>
      <c r="E269" s="227" t="s">
        <v>1</v>
      </c>
      <c r="F269" s="228" t="s">
        <v>1323</v>
      </c>
      <c r="G269" s="225"/>
      <c r="H269" s="229">
        <v>197.25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T269" s="235" t="s">
        <v>154</v>
      </c>
      <c r="AU269" s="235" t="s">
        <v>84</v>
      </c>
      <c r="AV269" s="12" t="s">
        <v>86</v>
      </c>
      <c r="AW269" s="12" t="s">
        <v>33</v>
      </c>
      <c r="AX269" s="12" t="s">
        <v>76</v>
      </c>
      <c r="AY269" s="235" t="s">
        <v>145</v>
      </c>
    </row>
    <row r="270" s="14" customFormat="1">
      <c r="A270" s="14"/>
      <c r="B270" s="258"/>
      <c r="C270" s="259"/>
      <c r="D270" s="226" t="s">
        <v>154</v>
      </c>
      <c r="E270" s="260" t="s">
        <v>1</v>
      </c>
      <c r="F270" s="261" t="s">
        <v>1324</v>
      </c>
      <c r="G270" s="259"/>
      <c r="H270" s="260" t="s">
        <v>1</v>
      </c>
      <c r="I270" s="262"/>
      <c r="J270" s="259"/>
      <c r="K270" s="259"/>
      <c r="L270" s="263"/>
      <c r="M270" s="264"/>
      <c r="N270" s="265"/>
      <c r="O270" s="265"/>
      <c r="P270" s="265"/>
      <c r="Q270" s="265"/>
      <c r="R270" s="265"/>
      <c r="S270" s="265"/>
      <c r="T270" s="26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7" t="s">
        <v>154</v>
      </c>
      <c r="AU270" s="267" t="s">
        <v>84</v>
      </c>
      <c r="AV270" s="14" t="s">
        <v>84</v>
      </c>
      <c r="AW270" s="14" t="s">
        <v>33</v>
      </c>
      <c r="AX270" s="14" t="s">
        <v>76</v>
      </c>
      <c r="AY270" s="267" t="s">
        <v>145</v>
      </c>
    </row>
    <row r="271" s="14" customFormat="1">
      <c r="A271" s="14"/>
      <c r="B271" s="258"/>
      <c r="C271" s="259"/>
      <c r="D271" s="226" t="s">
        <v>154</v>
      </c>
      <c r="E271" s="260" t="s">
        <v>1</v>
      </c>
      <c r="F271" s="261" t="s">
        <v>1325</v>
      </c>
      <c r="G271" s="259"/>
      <c r="H271" s="260" t="s">
        <v>1</v>
      </c>
      <c r="I271" s="262"/>
      <c r="J271" s="259"/>
      <c r="K271" s="259"/>
      <c r="L271" s="263"/>
      <c r="M271" s="264"/>
      <c r="N271" s="265"/>
      <c r="O271" s="265"/>
      <c r="P271" s="265"/>
      <c r="Q271" s="265"/>
      <c r="R271" s="265"/>
      <c r="S271" s="265"/>
      <c r="T271" s="26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7" t="s">
        <v>154</v>
      </c>
      <c r="AU271" s="267" t="s">
        <v>84</v>
      </c>
      <c r="AV271" s="14" t="s">
        <v>84</v>
      </c>
      <c r="AW271" s="14" t="s">
        <v>33</v>
      </c>
      <c r="AX271" s="14" t="s">
        <v>76</v>
      </c>
      <c r="AY271" s="267" t="s">
        <v>145</v>
      </c>
    </row>
    <row r="272" s="12" customFormat="1">
      <c r="A272" s="12"/>
      <c r="B272" s="224"/>
      <c r="C272" s="225"/>
      <c r="D272" s="226" t="s">
        <v>154</v>
      </c>
      <c r="E272" s="227" t="s">
        <v>1</v>
      </c>
      <c r="F272" s="228" t="s">
        <v>1326</v>
      </c>
      <c r="G272" s="225"/>
      <c r="H272" s="229">
        <v>65.329999999999998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T272" s="235" t="s">
        <v>154</v>
      </c>
      <c r="AU272" s="235" t="s">
        <v>84</v>
      </c>
      <c r="AV272" s="12" t="s">
        <v>86</v>
      </c>
      <c r="AW272" s="12" t="s">
        <v>33</v>
      </c>
      <c r="AX272" s="12" t="s">
        <v>76</v>
      </c>
      <c r="AY272" s="235" t="s">
        <v>145</v>
      </c>
    </row>
    <row r="273" s="14" customFormat="1">
      <c r="A273" s="14"/>
      <c r="B273" s="258"/>
      <c r="C273" s="259"/>
      <c r="D273" s="226" t="s">
        <v>154</v>
      </c>
      <c r="E273" s="260" t="s">
        <v>1</v>
      </c>
      <c r="F273" s="261" t="s">
        <v>1327</v>
      </c>
      <c r="G273" s="259"/>
      <c r="H273" s="260" t="s">
        <v>1</v>
      </c>
      <c r="I273" s="262"/>
      <c r="J273" s="259"/>
      <c r="K273" s="259"/>
      <c r="L273" s="263"/>
      <c r="M273" s="264"/>
      <c r="N273" s="265"/>
      <c r="O273" s="265"/>
      <c r="P273" s="265"/>
      <c r="Q273" s="265"/>
      <c r="R273" s="265"/>
      <c r="S273" s="265"/>
      <c r="T273" s="26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7" t="s">
        <v>154</v>
      </c>
      <c r="AU273" s="267" t="s">
        <v>84</v>
      </c>
      <c r="AV273" s="14" t="s">
        <v>84</v>
      </c>
      <c r="AW273" s="14" t="s">
        <v>33</v>
      </c>
      <c r="AX273" s="14" t="s">
        <v>76</v>
      </c>
      <c r="AY273" s="267" t="s">
        <v>145</v>
      </c>
    </row>
    <row r="274" s="12" customFormat="1">
      <c r="A274" s="12"/>
      <c r="B274" s="224"/>
      <c r="C274" s="225"/>
      <c r="D274" s="226" t="s">
        <v>154</v>
      </c>
      <c r="E274" s="227" t="s">
        <v>1</v>
      </c>
      <c r="F274" s="228" t="s">
        <v>1326</v>
      </c>
      <c r="G274" s="225"/>
      <c r="H274" s="229">
        <v>65.329999999999998</v>
      </c>
      <c r="I274" s="230"/>
      <c r="J274" s="225"/>
      <c r="K274" s="225"/>
      <c r="L274" s="231"/>
      <c r="M274" s="232"/>
      <c r="N274" s="233"/>
      <c r="O274" s="233"/>
      <c r="P274" s="233"/>
      <c r="Q274" s="233"/>
      <c r="R274" s="233"/>
      <c r="S274" s="233"/>
      <c r="T274" s="234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T274" s="235" t="s">
        <v>154</v>
      </c>
      <c r="AU274" s="235" t="s">
        <v>84</v>
      </c>
      <c r="AV274" s="12" t="s">
        <v>86</v>
      </c>
      <c r="AW274" s="12" t="s">
        <v>33</v>
      </c>
      <c r="AX274" s="12" t="s">
        <v>76</v>
      </c>
      <c r="AY274" s="235" t="s">
        <v>145</v>
      </c>
    </row>
    <row r="275" s="14" customFormat="1">
      <c r="A275" s="14"/>
      <c r="B275" s="258"/>
      <c r="C275" s="259"/>
      <c r="D275" s="226" t="s">
        <v>154</v>
      </c>
      <c r="E275" s="260" t="s">
        <v>1</v>
      </c>
      <c r="F275" s="261" t="s">
        <v>1328</v>
      </c>
      <c r="G275" s="259"/>
      <c r="H275" s="260" t="s">
        <v>1</v>
      </c>
      <c r="I275" s="262"/>
      <c r="J275" s="259"/>
      <c r="K275" s="259"/>
      <c r="L275" s="263"/>
      <c r="M275" s="264"/>
      <c r="N275" s="265"/>
      <c r="O275" s="265"/>
      <c r="P275" s="265"/>
      <c r="Q275" s="265"/>
      <c r="R275" s="265"/>
      <c r="S275" s="265"/>
      <c r="T275" s="26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7" t="s">
        <v>154</v>
      </c>
      <c r="AU275" s="267" t="s">
        <v>84</v>
      </c>
      <c r="AV275" s="14" t="s">
        <v>84</v>
      </c>
      <c r="AW275" s="14" t="s">
        <v>33</v>
      </c>
      <c r="AX275" s="14" t="s">
        <v>76</v>
      </c>
      <c r="AY275" s="267" t="s">
        <v>145</v>
      </c>
    </row>
    <row r="276" s="12" customFormat="1">
      <c r="A276" s="12"/>
      <c r="B276" s="224"/>
      <c r="C276" s="225"/>
      <c r="D276" s="226" t="s">
        <v>154</v>
      </c>
      <c r="E276" s="227" t="s">
        <v>1</v>
      </c>
      <c r="F276" s="228" t="s">
        <v>1329</v>
      </c>
      <c r="G276" s="225"/>
      <c r="H276" s="229">
        <v>45.5</v>
      </c>
      <c r="I276" s="230"/>
      <c r="J276" s="225"/>
      <c r="K276" s="225"/>
      <c r="L276" s="231"/>
      <c r="M276" s="232"/>
      <c r="N276" s="233"/>
      <c r="O276" s="233"/>
      <c r="P276" s="233"/>
      <c r="Q276" s="233"/>
      <c r="R276" s="233"/>
      <c r="S276" s="233"/>
      <c r="T276" s="234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T276" s="235" t="s">
        <v>154</v>
      </c>
      <c r="AU276" s="235" t="s">
        <v>84</v>
      </c>
      <c r="AV276" s="12" t="s">
        <v>86</v>
      </c>
      <c r="AW276" s="12" t="s">
        <v>33</v>
      </c>
      <c r="AX276" s="12" t="s">
        <v>76</v>
      </c>
      <c r="AY276" s="235" t="s">
        <v>145</v>
      </c>
    </row>
    <row r="277" s="14" customFormat="1">
      <c r="A277" s="14"/>
      <c r="B277" s="258"/>
      <c r="C277" s="259"/>
      <c r="D277" s="226" t="s">
        <v>154</v>
      </c>
      <c r="E277" s="260" t="s">
        <v>1</v>
      </c>
      <c r="F277" s="261" t="s">
        <v>1330</v>
      </c>
      <c r="G277" s="259"/>
      <c r="H277" s="260" t="s">
        <v>1</v>
      </c>
      <c r="I277" s="262"/>
      <c r="J277" s="259"/>
      <c r="K277" s="259"/>
      <c r="L277" s="263"/>
      <c r="M277" s="264"/>
      <c r="N277" s="265"/>
      <c r="O277" s="265"/>
      <c r="P277" s="265"/>
      <c r="Q277" s="265"/>
      <c r="R277" s="265"/>
      <c r="S277" s="265"/>
      <c r="T277" s="26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7" t="s">
        <v>154</v>
      </c>
      <c r="AU277" s="267" t="s">
        <v>84</v>
      </c>
      <c r="AV277" s="14" t="s">
        <v>84</v>
      </c>
      <c r="AW277" s="14" t="s">
        <v>33</v>
      </c>
      <c r="AX277" s="14" t="s">
        <v>76</v>
      </c>
      <c r="AY277" s="267" t="s">
        <v>145</v>
      </c>
    </row>
    <row r="278" s="12" customFormat="1">
      <c r="A278" s="12"/>
      <c r="B278" s="224"/>
      <c r="C278" s="225"/>
      <c r="D278" s="226" t="s">
        <v>154</v>
      </c>
      <c r="E278" s="227" t="s">
        <v>1</v>
      </c>
      <c r="F278" s="228" t="s">
        <v>1331</v>
      </c>
      <c r="G278" s="225"/>
      <c r="H278" s="229">
        <v>46.149999999999999</v>
      </c>
      <c r="I278" s="230"/>
      <c r="J278" s="225"/>
      <c r="K278" s="225"/>
      <c r="L278" s="231"/>
      <c r="M278" s="232"/>
      <c r="N278" s="233"/>
      <c r="O278" s="233"/>
      <c r="P278" s="233"/>
      <c r="Q278" s="233"/>
      <c r="R278" s="233"/>
      <c r="S278" s="233"/>
      <c r="T278" s="234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T278" s="235" t="s">
        <v>154</v>
      </c>
      <c r="AU278" s="235" t="s">
        <v>84</v>
      </c>
      <c r="AV278" s="12" t="s">
        <v>86</v>
      </c>
      <c r="AW278" s="12" t="s">
        <v>33</v>
      </c>
      <c r="AX278" s="12" t="s">
        <v>76</v>
      </c>
      <c r="AY278" s="235" t="s">
        <v>145</v>
      </c>
    </row>
    <row r="279" s="14" customFormat="1">
      <c r="A279" s="14"/>
      <c r="B279" s="258"/>
      <c r="C279" s="259"/>
      <c r="D279" s="226" t="s">
        <v>154</v>
      </c>
      <c r="E279" s="260" t="s">
        <v>1</v>
      </c>
      <c r="F279" s="261" t="s">
        <v>1332</v>
      </c>
      <c r="G279" s="259"/>
      <c r="H279" s="260" t="s">
        <v>1</v>
      </c>
      <c r="I279" s="262"/>
      <c r="J279" s="259"/>
      <c r="K279" s="259"/>
      <c r="L279" s="263"/>
      <c r="M279" s="264"/>
      <c r="N279" s="265"/>
      <c r="O279" s="265"/>
      <c r="P279" s="265"/>
      <c r="Q279" s="265"/>
      <c r="R279" s="265"/>
      <c r="S279" s="265"/>
      <c r="T279" s="26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7" t="s">
        <v>154</v>
      </c>
      <c r="AU279" s="267" t="s">
        <v>84</v>
      </c>
      <c r="AV279" s="14" t="s">
        <v>84</v>
      </c>
      <c r="AW279" s="14" t="s">
        <v>33</v>
      </c>
      <c r="AX279" s="14" t="s">
        <v>76</v>
      </c>
      <c r="AY279" s="267" t="s">
        <v>145</v>
      </c>
    </row>
    <row r="280" s="12" customFormat="1">
      <c r="A280" s="12"/>
      <c r="B280" s="224"/>
      <c r="C280" s="225"/>
      <c r="D280" s="226" t="s">
        <v>154</v>
      </c>
      <c r="E280" s="227" t="s">
        <v>1</v>
      </c>
      <c r="F280" s="228" t="s">
        <v>1333</v>
      </c>
      <c r="G280" s="225"/>
      <c r="H280" s="229">
        <v>18.199999999999999</v>
      </c>
      <c r="I280" s="230"/>
      <c r="J280" s="225"/>
      <c r="K280" s="225"/>
      <c r="L280" s="231"/>
      <c r="M280" s="232"/>
      <c r="N280" s="233"/>
      <c r="O280" s="233"/>
      <c r="P280" s="233"/>
      <c r="Q280" s="233"/>
      <c r="R280" s="233"/>
      <c r="S280" s="233"/>
      <c r="T280" s="234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T280" s="235" t="s">
        <v>154</v>
      </c>
      <c r="AU280" s="235" t="s">
        <v>84</v>
      </c>
      <c r="AV280" s="12" t="s">
        <v>86</v>
      </c>
      <c r="AW280" s="12" t="s">
        <v>33</v>
      </c>
      <c r="AX280" s="12" t="s">
        <v>76</v>
      </c>
      <c r="AY280" s="235" t="s">
        <v>145</v>
      </c>
    </row>
    <row r="281" s="13" customFormat="1">
      <c r="A281" s="13"/>
      <c r="B281" s="236"/>
      <c r="C281" s="237"/>
      <c r="D281" s="226" t="s">
        <v>154</v>
      </c>
      <c r="E281" s="238" t="s">
        <v>1</v>
      </c>
      <c r="F281" s="239" t="s">
        <v>156</v>
      </c>
      <c r="G281" s="237"/>
      <c r="H281" s="240">
        <v>680.73000000000002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154</v>
      </c>
      <c r="AU281" s="246" t="s">
        <v>84</v>
      </c>
      <c r="AV281" s="13" t="s">
        <v>150</v>
      </c>
      <c r="AW281" s="13" t="s">
        <v>33</v>
      </c>
      <c r="AX281" s="13" t="s">
        <v>84</v>
      </c>
      <c r="AY281" s="246" t="s">
        <v>145</v>
      </c>
    </row>
    <row r="282" s="2" customFormat="1" ht="16.5" customHeight="1">
      <c r="A282" s="37"/>
      <c r="B282" s="38"/>
      <c r="C282" s="210" t="s">
        <v>213</v>
      </c>
      <c r="D282" s="210" t="s">
        <v>146</v>
      </c>
      <c r="E282" s="211" t="s">
        <v>922</v>
      </c>
      <c r="F282" s="212" t="s">
        <v>923</v>
      </c>
      <c r="G282" s="213" t="s">
        <v>149</v>
      </c>
      <c r="H282" s="214">
        <v>12</v>
      </c>
      <c r="I282" s="215"/>
      <c r="J282" s="216">
        <f>ROUND(I282*H282,2)</f>
        <v>0</v>
      </c>
      <c r="K282" s="217"/>
      <c r="L282" s="43"/>
      <c r="M282" s="218" t="s">
        <v>1</v>
      </c>
      <c r="N282" s="219" t="s">
        <v>41</v>
      </c>
      <c r="O282" s="90"/>
      <c r="P282" s="220">
        <f>O282*H282</f>
        <v>0</v>
      </c>
      <c r="Q282" s="220">
        <v>0</v>
      </c>
      <c r="R282" s="220">
        <f>Q282*H282</f>
        <v>0</v>
      </c>
      <c r="S282" s="220">
        <v>0</v>
      </c>
      <c r="T282" s="22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2" t="s">
        <v>183</v>
      </c>
      <c r="AT282" s="222" t="s">
        <v>146</v>
      </c>
      <c r="AU282" s="222" t="s">
        <v>84</v>
      </c>
      <c r="AY282" s="16" t="s">
        <v>145</v>
      </c>
      <c r="BE282" s="223">
        <f>IF(N282="základní",J282,0)</f>
        <v>0</v>
      </c>
      <c r="BF282" s="223">
        <f>IF(N282="snížená",J282,0)</f>
        <v>0</v>
      </c>
      <c r="BG282" s="223">
        <f>IF(N282="zákl. přenesená",J282,0)</f>
        <v>0</v>
      </c>
      <c r="BH282" s="223">
        <f>IF(N282="sníž. přenesená",J282,0)</f>
        <v>0</v>
      </c>
      <c r="BI282" s="223">
        <f>IF(N282="nulová",J282,0)</f>
        <v>0</v>
      </c>
      <c r="BJ282" s="16" t="s">
        <v>84</v>
      </c>
      <c r="BK282" s="223">
        <f>ROUND(I282*H282,2)</f>
        <v>0</v>
      </c>
      <c r="BL282" s="16" t="s">
        <v>183</v>
      </c>
      <c r="BM282" s="222" t="s">
        <v>216</v>
      </c>
    </row>
    <row r="283" s="14" customFormat="1">
      <c r="A283" s="14"/>
      <c r="B283" s="258"/>
      <c r="C283" s="259"/>
      <c r="D283" s="226" t="s">
        <v>154</v>
      </c>
      <c r="E283" s="260" t="s">
        <v>1</v>
      </c>
      <c r="F283" s="261" t="s">
        <v>1308</v>
      </c>
      <c r="G283" s="259"/>
      <c r="H283" s="260" t="s">
        <v>1</v>
      </c>
      <c r="I283" s="262"/>
      <c r="J283" s="259"/>
      <c r="K283" s="259"/>
      <c r="L283" s="263"/>
      <c r="M283" s="264"/>
      <c r="N283" s="265"/>
      <c r="O283" s="265"/>
      <c r="P283" s="265"/>
      <c r="Q283" s="265"/>
      <c r="R283" s="265"/>
      <c r="S283" s="265"/>
      <c r="T283" s="26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7" t="s">
        <v>154</v>
      </c>
      <c r="AU283" s="267" t="s">
        <v>84</v>
      </c>
      <c r="AV283" s="14" t="s">
        <v>84</v>
      </c>
      <c r="AW283" s="14" t="s">
        <v>33</v>
      </c>
      <c r="AX283" s="14" t="s">
        <v>76</v>
      </c>
      <c r="AY283" s="267" t="s">
        <v>145</v>
      </c>
    </row>
    <row r="284" s="14" customFormat="1">
      <c r="A284" s="14"/>
      <c r="B284" s="258"/>
      <c r="C284" s="259"/>
      <c r="D284" s="226" t="s">
        <v>154</v>
      </c>
      <c r="E284" s="260" t="s">
        <v>1</v>
      </c>
      <c r="F284" s="261" t="s">
        <v>1309</v>
      </c>
      <c r="G284" s="259"/>
      <c r="H284" s="260" t="s">
        <v>1</v>
      </c>
      <c r="I284" s="262"/>
      <c r="J284" s="259"/>
      <c r="K284" s="259"/>
      <c r="L284" s="263"/>
      <c r="M284" s="264"/>
      <c r="N284" s="265"/>
      <c r="O284" s="265"/>
      <c r="P284" s="265"/>
      <c r="Q284" s="265"/>
      <c r="R284" s="265"/>
      <c r="S284" s="265"/>
      <c r="T284" s="26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7" t="s">
        <v>154</v>
      </c>
      <c r="AU284" s="267" t="s">
        <v>84</v>
      </c>
      <c r="AV284" s="14" t="s">
        <v>84</v>
      </c>
      <c r="AW284" s="14" t="s">
        <v>33</v>
      </c>
      <c r="AX284" s="14" t="s">
        <v>76</v>
      </c>
      <c r="AY284" s="267" t="s">
        <v>145</v>
      </c>
    </row>
    <row r="285" s="12" customFormat="1">
      <c r="A285" s="12"/>
      <c r="B285" s="224"/>
      <c r="C285" s="225"/>
      <c r="D285" s="226" t="s">
        <v>154</v>
      </c>
      <c r="E285" s="227" t="s">
        <v>1</v>
      </c>
      <c r="F285" s="228" t="s">
        <v>84</v>
      </c>
      <c r="G285" s="225"/>
      <c r="H285" s="229">
        <v>1</v>
      </c>
      <c r="I285" s="230"/>
      <c r="J285" s="225"/>
      <c r="K285" s="225"/>
      <c r="L285" s="231"/>
      <c r="M285" s="232"/>
      <c r="N285" s="233"/>
      <c r="O285" s="233"/>
      <c r="P285" s="233"/>
      <c r="Q285" s="233"/>
      <c r="R285" s="233"/>
      <c r="S285" s="233"/>
      <c r="T285" s="234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T285" s="235" t="s">
        <v>154</v>
      </c>
      <c r="AU285" s="235" t="s">
        <v>84</v>
      </c>
      <c r="AV285" s="12" t="s">
        <v>86</v>
      </c>
      <c r="AW285" s="12" t="s">
        <v>33</v>
      </c>
      <c r="AX285" s="12" t="s">
        <v>76</v>
      </c>
      <c r="AY285" s="235" t="s">
        <v>145</v>
      </c>
    </row>
    <row r="286" s="14" customFormat="1">
      <c r="A286" s="14"/>
      <c r="B286" s="258"/>
      <c r="C286" s="259"/>
      <c r="D286" s="226" t="s">
        <v>154</v>
      </c>
      <c r="E286" s="260" t="s">
        <v>1</v>
      </c>
      <c r="F286" s="261" t="s">
        <v>1311</v>
      </c>
      <c r="G286" s="259"/>
      <c r="H286" s="260" t="s">
        <v>1</v>
      </c>
      <c r="I286" s="262"/>
      <c r="J286" s="259"/>
      <c r="K286" s="259"/>
      <c r="L286" s="263"/>
      <c r="M286" s="264"/>
      <c r="N286" s="265"/>
      <c r="O286" s="265"/>
      <c r="P286" s="265"/>
      <c r="Q286" s="265"/>
      <c r="R286" s="265"/>
      <c r="S286" s="265"/>
      <c r="T286" s="26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7" t="s">
        <v>154</v>
      </c>
      <c r="AU286" s="267" t="s">
        <v>84</v>
      </c>
      <c r="AV286" s="14" t="s">
        <v>84</v>
      </c>
      <c r="AW286" s="14" t="s">
        <v>33</v>
      </c>
      <c r="AX286" s="14" t="s">
        <v>76</v>
      </c>
      <c r="AY286" s="267" t="s">
        <v>145</v>
      </c>
    </row>
    <row r="287" s="12" customFormat="1">
      <c r="A287" s="12"/>
      <c r="B287" s="224"/>
      <c r="C287" s="225"/>
      <c r="D287" s="226" t="s">
        <v>154</v>
      </c>
      <c r="E287" s="227" t="s">
        <v>1</v>
      </c>
      <c r="F287" s="228" t="s">
        <v>84</v>
      </c>
      <c r="G287" s="225"/>
      <c r="H287" s="229">
        <v>1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T287" s="235" t="s">
        <v>154</v>
      </c>
      <c r="AU287" s="235" t="s">
        <v>84</v>
      </c>
      <c r="AV287" s="12" t="s">
        <v>86</v>
      </c>
      <c r="AW287" s="12" t="s">
        <v>33</v>
      </c>
      <c r="AX287" s="12" t="s">
        <v>76</v>
      </c>
      <c r="AY287" s="235" t="s">
        <v>145</v>
      </c>
    </row>
    <row r="288" s="14" customFormat="1">
      <c r="A288" s="14"/>
      <c r="B288" s="258"/>
      <c r="C288" s="259"/>
      <c r="D288" s="226" t="s">
        <v>154</v>
      </c>
      <c r="E288" s="260" t="s">
        <v>1</v>
      </c>
      <c r="F288" s="261" t="s">
        <v>1313</v>
      </c>
      <c r="G288" s="259"/>
      <c r="H288" s="260" t="s">
        <v>1</v>
      </c>
      <c r="I288" s="262"/>
      <c r="J288" s="259"/>
      <c r="K288" s="259"/>
      <c r="L288" s="263"/>
      <c r="M288" s="264"/>
      <c r="N288" s="265"/>
      <c r="O288" s="265"/>
      <c r="P288" s="265"/>
      <c r="Q288" s="265"/>
      <c r="R288" s="265"/>
      <c r="S288" s="265"/>
      <c r="T288" s="26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7" t="s">
        <v>154</v>
      </c>
      <c r="AU288" s="267" t="s">
        <v>84</v>
      </c>
      <c r="AV288" s="14" t="s">
        <v>84</v>
      </c>
      <c r="AW288" s="14" t="s">
        <v>33</v>
      </c>
      <c r="AX288" s="14" t="s">
        <v>76</v>
      </c>
      <c r="AY288" s="267" t="s">
        <v>145</v>
      </c>
    </row>
    <row r="289" s="12" customFormat="1">
      <c r="A289" s="12"/>
      <c r="B289" s="224"/>
      <c r="C289" s="225"/>
      <c r="D289" s="226" t="s">
        <v>154</v>
      </c>
      <c r="E289" s="227" t="s">
        <v>1</v>
      </c>
      <c r="F289" s="228" t="s">
        <v>84</v>
      </c>
      <c r="G289" s="225"/>
      <c r="H289" s="229">
        <v>1</v>
      </c>
      <c r="I289" s="230"/>
      <c r="J289" s="225"/>
      <c r="K289" s="225"/>
      <c r="L289" s="231"/>
      <c r="M289" s="232"/>
      <c r="N289" s="233"/>
      <c r="O289" s="233"/>
      <c r="P289" s="233"/>
      <c r="Q289" s="233"/>
      <c r="R289" s="233"/>
      <c r="S289" s="233"/>
      <c r="T289" s="234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35" t="s">
        <v>154</v>
      </c>
      <c r="AU289" s="235" t="s">
        <v>84</v>
      </c>
      <c r="AV289" s="12" t="s">
        <v>86</v>
      </c>
      <c r="AW289" s="12" t="s">
        <v>33</v>
      </c>
      <c r="AX289" s="12" t="s">
        <v>76</v>
      </c>
      <c r="AY289" s="235" t="s">
        <v>145</v>
      </c>
    </row>
    <row r="290" s="14" customFormat="1">
      <c r="A290" s="14"/>
      <c r="B290" s="258"/>
      <c r="C290" s="259"/>
      <c r="D290" s="226" t="s">
        <v>154</v>
      </c>
      <c r="E290" s="260" t="s">
        <v>1</v>
      </c>
      <c r="F290" s="261" t="s">
        <v>1315</v>
      </c>
      <c r="G290" s="259"/>
      <c r="H290" s="260" t="s">
        <v>1</v>
      </c>
      <c r="I290" s="262"/>
      <c r="J290" s="259"/>
      <c r="K290" s="259"/>
      <c r="L290" s="263"/>
      <c r="M290" s="264"/>
      <c r="N290" s="265"/>
      <c r="O290" s="265"/>
      <c r="P290" s="265"/>
      <c r="Q290" s="265"/>
      <c r="R290" s="265"/>
      <c r="S290" s="265"/>
      <c r="T290" s="26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7" t="s">
        <v>154</v>
      </c>
      <c r="AU290" s="267" t="s">
        <v>84</v>
      </c>
      <c r="AV290" s="14" t="s">
        <v>84</v>
      </c>
      <c r="AW290" s="14" t="s">
        <v>33</v>
      </c>
      <c r="AX290" s="14" t="s">
        <v>76</v>
      </c>
      <c r="AY290" s="267" t="s">
        <v>145</v>
      </c>
    </row>
    <row r="291" s="14" customFormat="1">
      <c r="A291" s="14"/>
      <c r="B291" s="258"/>
      <c r="C291" s="259"/>
      <c r="D291" s="226" t="s">
        <v>154</v>
      </c>
      <c r="E291" s="260" t="s">
        <v>1</v>
      </c>
      <c r="F291" s="261" t="s">
        <v>1316</v>
      </c>
      <c r="G291" s="259"/>
      <c r="H291" s="260" t="s">
        <v>1</v>
      </c>
      <c r="I291" s="262"/>
      <c r="J291" s="259"/>
      <c r="K291" s="259"/>
      <c r="L291" s="263"/>
      <c r="M291" s="264"/>
      <c r="N291" s="265"/>
      <c r="O291" s="265"/>
      <c r="P291" s="265"/>
      <c r="Q291" s="265"/>
      <c r="R291" s="265"/>
      <c r="S291" s="265"/>
      <c r="T291" s="26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7" t="s">
        <v>154</v>
      </c>
      <c r="AU291" s="267" t="s">
        <v>84</v>
      </c>
      <c r="AV291" s="14" t="s">
        <v>84</v>
      </c>
      <c r="AW291" s="14" t="s">
        <v>33</v>
      </c>
      <c r="AX291" s="14" t="s">
        <v>76</v>
      </c>
      <c r="AY291" s="267" t="s">
        <v>145</v>
      </c>
    </row>
    <row r="292" s="12" customFormat="1">
      <c r="A292" s="12"/>
      <c r="B292" s="224"/>
      <c r="C292" s="225"/>
      <c r="D292" s="226" t="s">
        <v>154</v>
      </c>
      <c r="E292" s="227" t="s">
        <v>1</v>
      </c>
      <c r="F292" s="228" t="s">
        <v>84</v>
      </c>
      <c r="G292" s="225"/>
      <c r="H292" s="229">
        <v>1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T292" s="235" t="s">
        <v>154</v>
      </c>
      <c r="AU292" s="235" t="s">
        <v>84</v>
      </c>
      <c r="AV292" s="12" t="s">
        <v>86</v>
      </c>
      <c r="AW292" s="12" t="s">
        <v>33</v>
      </c>
      <c r="AX292" s="12" t="s">
        <v>76</v>
      </c>
      <c r="AY292" s="235" t="s">
        <v>145</v>
      </c>
    </row>
    <row r="293" s="14" customFormat="1">
      <c r="A293" s="14"/>
      <c r="B293" s="258"/>
      <c r="C293" s="259"/>
      <c r="D293" s="226" t="s">
        <v>154</v>
      </c>
      <c r="E293" s="260" t="s">
        <v>1</v>
      </c>
      <c r="F293" s="261" t="s">
        <v>1352</v>
      </c>
      <c r="G293" s="259"/>
      <c r="H293" s="260" t="s">
        <v>1</v>
      </c>
      <c r="I293" s="262"/>
      <c r="J293" s="259"/>
      <c r="K293" s="259"/>
      <c r="L293" s="263"/>
      <c r="M293" s="264"/>
      <c r="N293" s="265"/>
      <c r="O293" s="265"/>
      <c r="P293" s="265"/>
      <c r="Q293" s="265"/>
      <c r="R293" s="265"/>
      <c r="S293" s="265"/>
      <c r="T293" s="26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7" t="s">
        <v>154</v>
      </c>
      <c r="AU293" s="267" t="s">
        <v>84</v>
      </c>
      <c r="AV293" s="14" t="s">
        <v>84</v>
      </c>
      <c r="AW293" s="14" t="s">
        <v>33</v>
      </c>
      <c r="AX293" s="14" t="s">
        <v>76</v>
      </c>
      <c r="AY293" s="267" t="s">
        <v>145</v>
      </c>
    </row>
    <row r="294" s="12" customFormat="1">
      <c r="A294" s="12"/>
      <c r="B294" s="224"/>
      <c r="C294" s="225"/>
      <c r="D294" s="226" t="s">
        <v>154</v>
      </c>
      <c r="E294" s="227" t="s">
        <v>1</v>
      </c>
      <c r="F294" s="228" t="s">
        <v>84</v>
      </c>
      <c r="G294" s="225"/>
      <c r="H294" s="229">
        <v>1</v>
      </c>
      <c r="I294" s="230"/>
      <c r="J294" s="225"/>
      <c r="K294" s="225"/>
      <c r="L294" s="231"/>
      <c r="M294" s="232"/>
      <c r="N294" s="233"/>
      <c r="O294" s="233"/>
      <c r="P294" s="233"/>
      <c r="Q294" s="233"/>
      <c r="R294" s="233"/>
      <c r="S294" s="233"/>
      <c r="T294" s="234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T294" s="235" t="s">
        <v>154</v>
      </c>
      <c r="AU294" s="235" t="s">
        <v>84</v>
      </c>
      <c r="AV294" s="12" t="s">
        <v>86</v>
      </c>
      <c r="AW294" s="12" t="s">
        <v>33</v>
      </c>
      <c r="AX294" s="12" t="s">
        <v>76</v>
      </c>
      <c r="AY294" s="235" t="s">
        <v>145</v>
      </c>
    </row>
    <row r="295" s="14" customFormat="1">
      <c r="A295" s="14"/>
      <c r="B295" s="258"/>
      <c r="C295" s="259"/>
      <c r="D295" s="226" t="s">
        <v>154</v>
      </c>
      <c r="E295" s="260" t="s">
        <v>1</v>
      </c>
      <c r="F295" s="261" t="s">
        <v>1320</v>
      </c>
      <c r="G295" s="259"/>
      <c r="H295" s="260" t="s">
        <v>1</v>
      </c>
      <c r="I295" s="262"/>
      <c r="J295" s="259"/>
      <c r="K295" s="259"/>
      <c r="L295" s="263"/>
      <c r="M295" s="264"/>
      <c r="N295" s="265"/>
      <c r="O295" s="265"/>
      <c r="P295" s="265"/>
      <c r="Q295" s="265"/>
      <c r="R295" s="265"/>
      <c r="S295" s="265"/>
      <c r="T295" s="26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7" t="s">
        <v>154</v>
      </c>
      <c r="AU295" s="267" t="s">
        <v>84</v>
      </c>
      <c r="AV295" s="14" t="s">
        <v>84</v>
      </c>
      <c r="AW295" s="14" t="s">
        <v>33</v>
      </c>
      <c r="AX295" s="14" t="s">
        <v>76</v>
      </c>
      <c r="AY295" s="267" t="s">
        <v>145</v>
      </c>
    </row>
    <row r="296" s="12" customFormat="1">
      <c r="A296" s="12"/>
      <c r="B296" s="224"/>
      <c r="C296" s="225"/>
      <c r="D296" s="226" t="s">
        <v>154</v>
      </c>
      <c r="E296" s="227" t="s">
        <v>1</v>
      </c>
      <c r="F296" s="228" t="s">
        <v>84</v>
      </c>
      <c r="G296" s="225"/>
      <c r="H296" s="229">
        <v>1</v>
      </c>
      <c r="I296" s="230"/>
      <c r="J296" s="225"/>
      <c r="K296" s="225"/>
      <c r="L296" s="231"/>
      <c r="M296" s="232"/>
      <c r="N296" s="233"/>
      <c r="O296" s="233"/>
      <c r="P296" s="233"/>
      <c r="Q296" s="233"/>
      <c r="R296" s="233"/>
      <c r="S296" s="233"/>
      <c r="T296" s="234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T296" s="235" t="s">
        <v>154</v>
      </c>
      <c r="AU296" s="235" t="s">
        <v>84</v>
      </c>
      <c r="AV296" s="12" t="s">
        <v>86</v>
      </c>
      <c r="AW296" s="12" t="s">
        <v>33</v>
      </c>
      <c r="AX296" s="12" t="s">
        <v>76</v>
      </c>
      <c r="AY296" s="235" t="s">
        <v>145</v>
      </c>
    </row>
    <row r="297" s="14" customFormat="1">
      <c r="A297" s="14"/>
      <c r="B297" s="258"/>
      <c r="C297" s="259"/>
      <c r="D297" s="226" t="s">
        <v>154</v>
      </c>
      <c r="E297" s="260" t="s">
        <v>1</v>
      </c>
      <c r="F297" s="261" t="s">
        <v>1322</v>
      </c>
      <c r="G297" s="259"/>
      <c r="H297" s="260" t="s">
        <v>1</v>
      </c>
      <c r="I297" s="262"/>
      <c r="J297" s="259"/>
      <c r="K297" s="259"/>
      <c r="L297" s="263"/>
      <c r="M297" s="264"/>
      <c r="N297" s="265"/>
      <c r="O297" s="265"/>
      <c r="P297" s="265"/>
      <c r="Q297" s="265"/>
      <c r="R297" s="265"/>
      <c r="S297" s="265"/>
      <c r="T297" s="26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7" t="s">
        <v>154</v>
      </c>
      <c r="AU297" s="267" t="s">
        <v>84</v>
      </c>
      <c r="AV297" s="14" t="s">
        <v>84</v>
      </c>
      <c r="AW297" s="14" t="s">
        <v>33</v>
      </c>
      <c r="AX297" s="14" t="s">
        <v>76</v>
      </c>
      <c r="AY297" s="267" t="s">
        <v>145</v>
      </c>
    </row>
    <row r="298" s="12" customFormat="1">
      <c r="A298" s="12"/>
      <c r="B298" s="224"/>
      <c r="C298" s="225"/>
      <c r="D298" s="226" t="s">
        <v>154</v>
      </c>
      <c r="E298" s="227" t="s">
        <v>1</v>
      </c>
      <c r="F298" s="228" t="s">
        <v>84</v>
      </c>
      <c r="G298" s="225"/>
      <c r="H298" s="229">
        <v>1</v>
      </c>
      <c r="I298" s="230"/>
      <c r="J298" s="225"/>
      <c r="K298" s="225"/>
      <c r="L298" s="231"/>
      <c r="M298" s="232"/>
      <c r="N298" s="233"/>
      <c r="O298" s="233"/>
      <c r="P298" s="233"/>
      <c r="Q298" s="233"/>
      <c r="R298" s="233"/>
      <c r="S298" s="233"/>
      <c r="T298" s="234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T298" s="235" t="s">
        <v>154</v>
      </c>
      <c r="AU298" s="235" t="s">
        <v>84</v>
      </c>
      <c r="AV298" s="12" t="s">
        <v>86</v>
      </c>
      <c r="AW298" s="12" t="s">
        <v>33</v>
      </c>
      <c r="AX298" s="12" t="s">
        <v>76</v>
      </c>
      <c r="AY298" s="235" t="s">
        <v>145</v>
      </c>
    </row>
    <row r="299" s="14" customFormat="1">
      <c r="A299" s="14"/>
      <c r="B299" s="258"/>
      <c r="C299" s="259"/>
      <c r="D299" s="226" t="s">
        <v>154</v>
      </c>
      <c r="E299" s="260" t="s">
        <v>1</v>
      </c>
      <c r="F299" s="261" t="s">
        <v>1324</v>
      </c>
      <c r="G299" s="259"/>
      <c r="H299" s="260" t="s">
        <v>1</v>
      </c>
      <c r="I299" s="262"/>
      <c r="J299" s="259"/>
      <c r="K299" s="259"/>
      <c r="L299" s="263"/>
      <c r="M299" s="264"/>
      <c r="N299" s="265"/>
      <c r="O299" s="265"/>
      <c r="P299" s="265"/>
      <c r="Q299" s="265"/>
      <c r="R299" s="265"/>
      <c r="S299" s="265"/>
      <c r="T299" s="26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7" t="s">
        <v>154</v>
      </c>
      <c r="AU299" s="267" t="s">
        <v>84</v>
      </c>
      <c r="AV299" s="14" t="s">
        <v>84</v>
      </c>
      <c r="AW299" s="14" t="s">
        <v>33</v>
      </c>
      <c r="AX299" s="14" t="s">
        <v>76</v>
      </c>
      <c r="AY299" s="267" t="s">
        <v>145</v>
      </c>
    </row>
    <row r="300" s="14" customFormat="1">
      <c r="A300" s="14"/>
      <c r="B300" s="258"/>
      <c r="C300" s="259"/>
      <c r="D300" s="226" t="s">
        <v>154</v>
      </c>
      <c r="E300" s="260" t="s">
        <v>1</v>
      </c>
      <c r="F300" s="261" t="s">
        <v>1325</v>
      </c>
      <c r="G300" s="259"/>
      <c r="H300" s="260" t="s">
        <v>1</v>
      </c>
      <c r="I300" s="262"/>
      <c r="J300" s="259"/>
      <c r="K300" s="259"/>
      <c r="L300" s="263"/>
      <c r="M300" s="264"/>
      <c r="N300" s="265"/>
      <c r="O300" s="265"/>
      <c r="P300" s="265"/>
      <c r="Q300" s="265"/>
      <c r="R300" s="265"/>
      <c r="S300" s="265"/>
      <c r="T300" s="26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7" t="s">
        <v>154</v>
      </c>
      <c r="AU300" s="267" t="s">
        <v>84</v>
      </c>
      <c r="AV300" s="14" t="s">
        <v>84</v>
      </c>
      <c r="AW300" s="14" t="s">
        <v>33</v>
      </c>
      <c r="AX300" s="14" t="s">
        <v>76</v>
      </c>
      <c r="AY300" s="267" t="s">
        <v>145</v>
      </c>
    </row>
    <row r="301" s="12" customFormat="1">
      <c r="A301" s="12"/>
      <c r="B301" s="224"/>
      <c r="C301" s="225"/>
      <c r="D301" s="226" t="s">
        <v>154</v>
      </c>
      <c r="E301" s="227" t="s">
        <v>1</v>
      </c>
      <c r="F301" s="228" t="s">
        <v>84</v>
      </c>
      <c r="G301" s="225"/>
      <c r="H301" s="229">
        <v>1</v>
      </c>
      <c r="I301" s="230"/>
      <c r="J301" s="225"/>
      <c r="K301" s="225"/>
      <c r="L301" s="231"/>
      <c r="M301" s="232"/>
      <c r="N301" s="233"/>
      <c r="O301" s="233"/>
      <c r="P301" s="233"/>
      <c r="Q301" s="233"/>
      <c r="R301" s="233"/>
      <c r="S301" s="233"/>
      <c r="T301" s="234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T301" s="235" t="s">
        <v>154</v>
      </c>
      <c r="AU301" s="235" t="s">
        <v>84</v>
      </c>
      <c r="AV301" s="12" t="s">
        <v>86</v>
      </c>
      <c r="AW301" s="12" t="s">
        <v>33</v>
      </c>
      <c r="AX301" s="12" t="s">
        <v>76</v>
      </c>
      <c r="AY301" s="235" t="s">
        <v>145</v>
      </c>
    </row>
    <row r="302" s="14" customFormat="1">
      <c r="A302" s="14"/>
      <c r="B302" s="258"/>
      <c r="C302" s="259"/>
      <c r="D302" s="226" t="s">
        <v>154</v>
      </c>
      <c r="E302" s="260" t="s">
        <v>1</v>
      </c>
      <c r="F302" s="261" t="s">
        <v>1327</v>
      </c>
      <c r="G302" s="259"/>
      <c r="H302" s="260" t="s">
        <v>1</v>
      </c>
      <c r="I302" s="262"/>
      <c r="J302" s="259"/>
      <c r="K302" s="259"/>
      <c r="L302" s="263"/>
      <c r="M302" s="264"/>
      <c r="N302" s="265"/>
      <c r="O302" s="265"/>
      <c r="P302" s="265"/>
      <c r="Q302" s="265"/>
      <c r="R302" s="265"/>
      <c r="S302" s="265"/>
      <c r="T302" s="26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7" t="s">
        <v>154</v>
      </c>
      <c r="AU302" s="267" t="s">
        <v>84</v>
      </c>
      <c r="AV302" s="14" t="s">
        <v>84</v>
      </c>
      <c r="AW302" s="14" t="s">
        <v>33</v>
      </c>
      <c r="AX302" s="14" t="s">
        <v>76</v>
      </c>
      <c r="AY302" s="267" t="s">
        <v>145</v>
      </c>
    </row>
    <row r="303" s="12" customFormat="1">
      <c r="A303" s="12"/>
      <c r="B303" s="224"/>
      <c r="C303" s="225"/>
      <c r="D303" s="226" t="s">
        <v>154</v>
      </c>
      <c r="E303" s="227" t="s">
        <v>1</v>
      </c>
      <c r="F303" s="228" t="s">
        <v>84</v>
      </c>
      <c r="G303" s="225"/>
      <c r="H303" s="229">
        <v>1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235" t="s">
        <v>154</v>
      </c>
      <c r="AU303" s="235" t="s">
        <v>84</v>
      </c>
      <c r="AV303" s="12" t="s">
        <v>86</v>
      </c>
      <c r="AW303" s="12" t="s">
        <v>33</v>
      </c>
      <c r="AX303" s="12" t="s">
        <v>76</v>
      </c>
      <c r="AY303" s="235" t="s">
        <v>145</v>
      </c>
    </row>
    <row r="304" s="14" customFormat="1">
      <c r="A304" s="14"/>
      <c r="B304" s="258"/>
      <c r="C304" s="259"/>
      <c r="D304" s="226" t="s">
        <v>154</v>
      </c>
      <c r="E304" s="260" t="s">
        <v>1</v>
      </c>
      <c r="F304" s="261" t="s">
        <v>1328</v>
      </c>
      <c r="G304" s="259"/>
      <c r="H304" s="260" t="s">
        <v>1</v>
      </c>
      <c r="I304" s="262"/>
      <c r="J304" s="259"/>
      <c r="K304" s="259"/>
      <c r="L304" s="263"/>
      <c r="M304" s="264"/>
      <c r="N304" s="265"/>
      <c r="O304" s="265"/>
      <c r="P304" s="265"/>
      <c r="Q304" s="265"/>
      <c r="R304" s="265"/>
      <c r="S304" s="265"/>
      <c r="T304" s="26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7" t="s">
        <v>154</v>
      </c>
      <c r="AU304" s="267" t="s">
        <v>84</v>
      </c>
      <c r="AV304" s="14" t="s">
        <v>84</v>
      </c>
      <c r="AW304" s="14" t="s">
        <v>33</v>
      </c>
      <c r="AX304" s="14" t="s">
        <v>76</v>
      </c>
      <c r="AY304" s="267" t="s">
        <v>145</v>
      </c>
    </row>
    <row r="305" s="12" customFormat="1">
      <c r="A305" s="12"/>
      <c r="B305" s="224"/>
      <c r="C305" s="225"/>
      <c r="D305" s="226" t="s">
        <v>154</v>
      </c>
      <c r="E305" s="227" t="s">
        <v>1</v>
      </c>
      <c r="F305" s="228" t="s">
        <v>84</v>
      </c>
      <c r="G305" s="225"/>
      <c r="H305" s="229">
        <v>1</v>
      </c>
      <c r="I305" s="230"/>
      <c r="J305" s="225"/>
      <c r="K305" s="225"/>
      <c r="L305" s="231"/>
      <c r="M305" s="232"/>
      <c r="N305" s="233"/>
      <c r="O305" s="233"/>
      <c r="P305" s="233"/>
      <c r="Q305" s="233"/>
      <c r="R305" s="233"/>
      <c r="S305" s="233"/>
      <c r="T305" s="234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T305" s="235" t="s">
        <v>154</v>
      </c>
      <c r="AU305" s="235" t="s">
        <v>84</v>
      </c>
      <c r="AV305" s="12" t="s">
        <v>86</v>
      </c>
      <c r="AW305" s="12" t="s">
        <v>33</v>
      </c>
      <c r="AX305" s="12" t="s">
        <v>76</v>
      </c>
      <c r="AY305" s="235" t="s">
        <v>145</v>
      </c>
    </row>
    <row r="306" s="14" customFormat="1">
      <c r="A306" s="14"/>
      <c r="B306" s="258"/>
      <c r="C306" s="259"/>
      <c r="D306" s="226" t="s">
        <v>154</v>
      </c>
      <c r="E306" s="260" t="s">
        <v>1</v>
      </c>
      <c r="F306" s="261" t="s">
        <v>1330</v>
      </c>
      <c r="G306" s="259"/>
      <c r="H306" s="260" t="s">
        <v>1</v>
      </c>
      <c r="I306" s="262"/>
      <c r="J306" s="259"/>
      <c r="K306" s="259"/>
      <c r="L306" s="263"/>
      <c r="M306" s="264"/>
      <c r="N306" s="265"/>
      <c r="O306" s="265"/>
      <c r="P306" s="265"/>
      <c r="Q306" s="265"/>
      <c r="R306" s="265"/>
      <c r="S306" s="265"/>
      <c r="T306" s="26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7" t="s">
        <v>154</v>
      </c>
      <c r="AU306" s="267" t="s">
        <v>84</v>
      </c>
      <c r="AV306" s="14" t="s">
        <v>84</v>
      </c>
      <c r="AW306" s="14" t="s">
        <v>33</v>
      </c>
      <c r="AX306" s="14" t="s">
        <v>76</v>
      </c>
      <c r="AY306" s="267" t="s">
        <v>145</v>
      </c>
    </row>
    <row r="307" s="12" customFormat="1">
      <c r="A307" s="12"/>
      <c r="B307" s="224"/>
      <c r="C307" s="225"/>
      <c r="D307" s="226" t="s">
        <v>154</v>
      </c>
      <c r="E307" s="227" t="s">
        <v>1</v>
      </c>
      <c r="F307" s="228" t="s">
        <v>84</v>
      </c>
      <c r="G307" s="225"/>
      <c r="H307" s="229">
        <v>1</v>
      </c>
      <c r="I307" s="230"/>
      <c r="J307" s="225"/>
      <c r="K307" s="225"/>
      <c r="L307" s="231"/>
      <c r="M307" s="232"/>
      <c r="N307" s="233"/>
      <c r="O307" s="233"/>
      <c r="P307" s="233"/>
      <c r="Q307" s="233"/>
      <c r="R307" s="233"/>
      <c r="S307" s="233"/>
      <c r="T307" s="234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T307" s="235" t="s">
        <v>154</v>
      </c>
      <c r="AU307" s="235" t="s">
        <v>84</v>
      </c>
      <c r="AV307" s="12" t="s">
        <v>86</v>
      </c>
      <c r="AW307" s="12" t="s">
        <v>33</v>
      </c>
      <c r="AX307" s="12" t="s">
        <v>76</v>
      </c>
      <c r="AY307" s="235" t="s">
        <v>145</v>
      </c>
    </row>
    <row r="308" s="14" customFormat="1">
      <c r="A308" s="14"/>
      <c r="B308" s="258"/>
      <c r="C308" s="259"/>
      <c r="D308" s="226" t="s">
        <v>154</v>
      </c>
      <c r="E308" s="260" t="s">
        <v>1</v>
      </c>
      <c r="F308" s="261" t="s">
        <v>1332</v>
      </c>
      <c r="G308" s="259"/>
      <c r="H308" s="260" t="s">
        <v>1</v>
      </c>
      <c r="I308" s="262"/>
      <c r="J308" s="259"/>
      <c r="K308" s="259"/>
      <c r="L308" s="263"/>
      <c r="M308" s="264"/>
      <c r="N308" s="265"/>
      <c r="O308" s="265"/>
      <c r="P308" s="265"/>
      <c r="Q308" s="265"/>
      <c r="R308" s="265"/>
      <c r="S308" s="265"/>
      <c r="T308" s="26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7" t="s">
        <v>154</v>
      </c>
      <c r="AU308" s="267" t="s">
        <v>84</v>
      </c>
      <c r="AV308" s="14" t="s">
        <v>84</v>
      </c>
      <c r="AW308" s="14" t="s">
        <v>33</v>
      </c>
      <c r="AX308" s="14" t="s">
        <v>76</v>
      </c>
      <c r="AY308" s="267" t="s">
        <v>145</v>
      </c>
    </row>
    <row r="309" s="12" customFormat="1">
      <c r="A309" s="12"/>
      <c r="B309" s="224"/>
      <c r="C309" s="225"/>
      <c r="D309" s="226" t="s">
        <v>154</v>
      </c>
      <c r="E309" s="227" t="s">
        <v>1</v>
      </c>
      <c r="F309" s="228" t="s">
        <v>84</v>
      </c>
      <c r="G309" s="225"/>
      <c r="H309" s="229">
        <v>1</v>
      </c>
      <c r="I309" s="230"/>
      <c r="J309" s="225"/>
      <c r="K309" s="225"/>
      <c r="L309" s="231"/>
      <c r="M309" s="232"/>
      <c r="N309" s="233"/>
      <c r="O309" s="233"/>
      <c r="P309" s="233"/>
      <c r="Q309" s="233"/>
      <c r="R309" s="233"/>
      <c r="S309" s="233"/>
      <c r="T309" s="234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T309" s="235" t="s">
        <v>154</v>
      </c>
      <c r="AU309" s="235" t="s">
        <v>84</v>
      </c>
      <c r="AV309" s="12" t="s">
        <v>86</v>
      </c>
      <c r="AW309" s="12" t="s">
        <v>33</v>
      </c>
      <c r="AX309" s="12" t="s">
        <v>76</v>
      </c>
      <c r="AY309" s="235" t="s">
        <v>145</v>
      </c>
    </row>
    <row r="310" s="13" customFormat="1">
      <c r="A310" s="13"/>
      <c r="B310" s="236"/>
      <c r="C310" s="237"/>
      <c r="D310" s="226" t="s">
        <v>154</v>
      </c>
      <c r="E310" s="238" t="s">
        <v>1</v>
      </c>
      <c r="F310" s="239" t="s">
        <v>156</v>
      </c>
      <c r="G310" s="237"/>
      <c r="H310" s="240">
        <v>12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6" t="s">
        <v>154</v>
      </c>
      <c r="AU310" s="246" t="s">
        <v>84</v>
      </c>
      <c r="AV310" s="13" t="s">
        <v>150</v>
      </c>
      <c r="AW310" s="13" t="s">
        <v>33</v>
      </c>
      <c r="AX310" s="13" t="s">
        <v>84</v>
      </c>
      <c r="AY310" s="246" t="s">
        <v>145</v>
      </c>
    </row>
    <row r="311" s="2" customFormat="1" ht="16.5" customHeight="1">
      <c r="A311" s="37"/>
      <c r="B311" s="38"/>
      <c r="C311" s="247" t="s">
        <v>183</v>
      </c>
      <c r="D311" s="247" t="s">
        <v>190</v>
      </c>
      <c r="E311" s="248" t="s">
        <v>1103</v>
      </c>
      <c r="F311" s="249" t="s">
        <v>1104</v>
      </c>
      <c r="G311" s="250" t="s">
        <v>167</v>
      </c>
      <c r="H311" s="251">
        <v>782.84000000000003</v>
      </c>
      <c r="I311" s="252"/>
      <c r="J311" s="253">
        <f>ROUND(I311*H311,2)</f>
        <v>0</v>
      </c>
      <c r="K311" s="254"/>
      <c r="L311" s="255"/>
      <c r="M311" s="256" t="s">
        <v>1</v>
      </c>
      <c r="N311" s="257" t="s">
        <v>41</v>
      </c>
      <c r="O311" s="90"/>
      <c r="P311" s="220">
        <f>O311*H311</f>
        <v>0</v>
      </c>
      <c r="Q311" s="220">
        <v>0</v>
      </c>
      <c r="R311" s="220">
        <f>Q311*H311</f>
        <v>0</v>
      </c>
      <c r="S311" s="220">
        <v>0</v>
      </c>
      <c r="T311" s="22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2" t="s">
        <v>223</v>
      </c>
      <c r="AT311" s="222" t="s">
        <v>190</v>
      </c>
      <c r="AU311" s="222" t="s">
        <v>84</v>
      </c>
      <c r="AY311" s="16" t="s">
        <v>145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16" t="s">
        <v>84</v>
      </c>
      <c r="BK311" s="223">
        <f>ROUND(I311*H311,2)</f>
        <v>0</v>
      </c>
      <c r="BL311" s="16" t="s">
        <v>183</v>
      </c>
      <c r="BM311" s="222" t="s">
        <v>223</v>
      </c>
    </row>
    <row r="312" s="12" customFormat="1">
      <c r="A312" s="12"/>
      <c r="B312" s="224"/>
      <c r="C312" s="225"/>
      <c r="D312" s="226" t="s">
        <v>154</v>
      </c>
      <c r="E312" s="227" t="s">
        <v>1</v>
      </c>
      <c r="F312" s="228" t="s">
        <v>1353</v>
      </c>
      <c r="G312" s="225"/>
      <c r="H312" s="229">
        <v>782.83950000000004</v>
      </c>
      <c r="I312" s="230"/>
      <c r="J312" s="225"/>
      <c r="K312" s="225"/>
      <c r="L312" s="231"/>
      <c r="M312" s="232"/>
      <c r="N312" s="233"/>
      <c r="O312" s="233"/>
      <c r="P312" s="233"/>
      <c r="Q312" s="233"/>
      <c r="R312" s="233"/>
      <c r="S312" s="233"/>
      <c r="T312" s="234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T312" s="235" t="s">
        <v>154</v>
      </c>
      <c r="AU312" s="235" t="s">
        <v>84</v>
      </c>
      <c r="AV312" s="12" t="s">
        <v>86</v>
      </c>
      <c r="AW312" s="12" t="s">
        <v>33</v>
      </c>
      <c r="AX312" s="12" t="s">
        <v>76</v>
      </c>
      <c r="AY312" s="235" t="s">
        <v>145</v>
      </c>
    </row>
    <row r="313" s="13" customFormat="1">
      <c r="A313" s="13"/>
      <c r="B313" s="236"/>
      <c r="C313" s="237"/>
      <c r="D313" s="226" t="s">
        <v>154</v>
      </c>
      <c r="E313" s="238" t="s">
        <v>1</v>
      </c>
      <c r="F313" s="239" t="s">
        <v>156</v>
      </c>
      <c r="G313" s="237"/>
      <c r="H313" s="240">
        <v>782.83950000000004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6" t="s">
        <v>154</v>
      </c>
      <c r="AU313" s="246" t="s">
        <v>84</v>
      </c>
      <c r="AV313" s="13" t="s">
        <v>150</v>
      </c>
      <c r="AW313" s="13" t="s">
        <v>33</v>
      </c>
      <c r="AX313" s="13" t="s">
        <v>84</v>
      </c>
      <c r="AY313" s="246" t="s">
        <v>145</v>
      </c>
    </row>
    <row r="314" s="2" customFormat="1" ht="24.15" customHeight="1">
      <c r="A314" s="37"/>
      <c r="B314" s="38"/>
      <c r="C314" s="210" t="s">
        <v>224</v>
      </c>
      <c r="D314" s="210" t="s">
        <v>146</v>
      </c>
      <c r="E314" s="211" t="s">
        <v>930</v>
      </c>
      <c r="F314" s="212" t="s">
        <v>931</v>
      </c>
      <c r="G314" s="213" t="s">
        <v>678</v>
      </c>
      <c r="H314" s="268"/>
      <c r="I314" s="215"/>
      <c r="J314" s="216">
        <f>ROUND(I314*H314,2)</f>
        <v>0</v>
      </c>
      <c r="K314" s="217"/>
      <c r="L314" s="43"/>
      <c r="M314" s="272" t="s">
        <v>1</v>
      </c>
      <c r="N314" s="273" t="s">
        <v>41</v>
      </c>
      <c r="O314" s="274"/>
      <c r="P314" s="275">
        <f>O314*H314</f>
        <v>0</v>
      </c>
      <c r="Q314" s="275">
        <v>0</v>
      </c>
      <c r="R314" s="275">
        <f>Q314*H314</f>
        <v>0</v>
      </c>
      <c r="S314" s="275">
        <v>0</v>
      </c>
      <c r="T314" s="276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2" t="s">
        <v>183</v>
      </c>
      <c r="AT314" s="222" t="s">
        <v>146</v>
      </c>
      <c r="AU314" s="222" t="s">
        <v>84</v>
      </c>
      <c r="AY314" s="16" t="s">
        <v>145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16" t="s">
        <v>84</v>
      </c>
      <c r="BK314" s="223">
        <f>ROUND(I314*H314,2)</f>
        <v>0</v>
      </c>
      <c r="BL314" s="16" t="s">
        <v>183</v>
      </c>
      <c r="BM314" s="222" t="s">
        <v>227</v>
      </c>
    </row>
    <row r="315" s="2" customFormat="1" ht="6.96" customHeight="1">
      <c r="A315" s="37"/>
      <c r="B315" s="65"/>
      <c r="C315" s="66"/>
      <c r="D315" s="66"/>
      <c r="E315" s="66"/>
      <c r="F315" s="66"/>
      <c r="G315" s="66"/>
      <c r="H315" s="66"/>
      <c r="I315" s="66"/>
      <c r="J315" s="66"/>
      <c r="K315" s="66"/>
      <c r="L315" s="43"/>
      <c r="M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</row>
  </sheetData>
  <sheetProtection sheet="1" autoFilter="0" formatColumns="0" formatRows="0" objects="1" scenarios="1" spinCount="100000" saltValue="3fKrh3QWCjYUQhilR0NQ3f0/4l+Mj4ST43gn6/yK2Xif7AamHJOnAhrB0fbbs8qnfdGqCzZU7Ycm9CvdE0lczw==" hashValue="lsMr731A2wAhv9yglmbd7Pp1uwAbdFOCVPUiSriVUVRG+gKTunvPRGbpzFhDdffyR3D0VvkCCHsFVtoVbVSYcA==" algorithmName="SHA-512" password="DCC9"/>
  <autoFilter ref="C119:K31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ÚPRAVA 5.6.2025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43"/>
      <c r="C9" s="37"/>
      <c r="D9" s="37"/>
      <c r="E9" s="141" t="s">
        <v>1354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ROUND((SUM(BE123:BE273)),  2)</f>
        <v>0</v>
      </c>
      <c r="G33" s="37"/>
      <c r="H33" s="37"/>
      <c r="I33" s="154">
        <v>0.20999999999999999</v>
      </c>
      <c r="J33" s="153">
        <f>ROUND(((SUM(BE123:BE273))*I33),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ROUND((SUM(BF123:BF273)),  2)</f>
        <v>0</v>
      </c>
      <c r="G34" s="37"/>
      <c r="H34" s="37"/>
      <c r="I34" s="154">
        <v>0.12</v>
      </c>
      <c r="J34" s="153">
        <f>ROUND(((SUM(BF123:BF273))*I34),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ROUND((SUM(BG123:BG273)),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ROUND((SUM(BH123:BH273)),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ROUND((SUM(BI123:BI273)),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ÚPRAVA 5.6.2025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75" t="str">
        <f>E9</f>
        <v>SO_06 - Ostatní stavební práce - evakuační rozhlas, generální klíč, ostatní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5. 6. 2025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114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115</v>
      </c>
      <c r="E98" s="181"/>
      <c r="F98" s="181"/>
      <c r="G98" s="181"/>
      <c r="H98" s="181"/>
      <c r="I98" s="181"/>
      <c r="J98" s="182">
        <f>J149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116</v>
      </c>
      <c r="E99" s="181"/>
      <c r="F99" s="181"/>
      <c r="G99" s="181"/>
      <c r="H99" s="181"/>
      <c r="I99" s="181"/>
      <c r="J99" s="182">
        <f>J177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117</v>
      </c>
      <c r="E100" s="181"/>
      <c r="F100" s="181"/>
      <c r="G100" s="181"/>
      <c r="H100" s="181"/>
      <c r="I100" s="181"/>
      <c r="J100" s="182">
        <f>J182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1355</v>
      </c>
      <c r="E101" s="181"/>
      <c r="F101" s="181"/>
      <c r="G101" s="181"/>
      <c r="H101" s="181"/>
      <c r="I101" s="181"/>
      <c r="J101" s="182">
        <f>J193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1356</v>
      </c>
      <c r="E102" s="181"/>
      <c r="F102" s="181"/>
      <c r="G102" s="181"/>
      <c r="H102" s="181"/>
      <c r="I102" s="181"/>
      <c r="J102" s="182">
        <f>J223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8"/>
      <c r="C103" s="179"/>
      <c r="D103" s="180" t="s">
        <v>129</v>
      </c>
      <c r="E103" s="181"/>
      <c r="F103" s="181"/>
      <c r="G103" s="181"/>
      <c r="H103" s="181"/>
      <c r="I103" s="181"/>
      <c r="J103" s="182">
        <f>J225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130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Podpora profesního rozvoje SPŠS Mělník - ÚPRAVA 5.6.2025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30" customHeight="1">
      <c r="A115" s="37"/>
      <c r="B115" s="38"/>
      <c r="C115" s="39"/>
      <c r="D115" s="39"/>
      <c r="E115" s="75" t="str">
        <f>E9</f>
        <v>SO_06 - Ostatní stavební práce - evakuační rozhlas, generální klíč, ostatní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 xml:space="preserve"> </v>
      </c>
      <c r="G117" s="39"/>
      <c r="H117" s="39"/>
      <c r="I117" s="31" t="s">
        <v>22</v>
      </c>
      <c r="J117" s="78" t="str">
        <f>IF(J12="","",J12)</f>
        <v>5. 6. 2025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24</v>
      </c>
      <c r="D119" s="39"/>
      <c r="E119" s="39"/>
      <c r="F119" s="26" t="str">
        <f>E15</f>
        <v>SPŠS Mělník, Českobratrská 386, Mělník</v>
      </c>
      <c r="G119" s="39"/>
      <c r="H119" s="39"/>
      <c r="I119" s="31" t="s">
        <v>30</v>
      </c>
      <c r="J119" s="35" t="str">
        <f>E21</f>
        <v>Ing. David Horáček, ČKAIT 0006218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32</v>
      </c>
      <c r="J120" s="35" t="str">
        <f>E24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0" customFormat="1" ht="29.28" customHeight="1">
      <c r="A122" s="184"/>
      <c r="B122" s="185"/>
      <c r="C122" s="186" t="s">
        <v>131</v>
      </c>
      <c r="D122" s="187" t="s">
        <v>61</v>
      </c>
      <c r="E122" s="187" t="s">
        <v>57</v>
      </c>
      <c r="F122" s="187" t="s">
        <v>58</v>
      </c>
      <c r="G122" s="187" t="s">
        <v>132</v>
      </c>
      <c r="H122" s="187" t="s">
        <v>133</v>
      </c>
      <c r="I122" s="187" t="s">
        <v>134</v>
      </c>
      <c r="J122" s="188" t="s">
        <v>110</v>
      </c>
      <c r="K122" s="189" t="s">
        <v>135</v>
      </c>
      <c r="L122" s="190"/>
      <c r="M122" s="99" t="s">
        <v>1</v>
      </c>
      <c r="N122" s="100" t="s">
        <v>40</v>
      </c>
      <c r="O122" s="100" t="s">
        <v>136</v>
      </c>
      <c r="P122" s="100" t="s">
        <v>137</v>
      </c>
      <c r="Q122" s="100" t="s">
        <v>138</v>
      </c>
      <c r="R122" s="100" t="s">
        <v>139</v>
      </c>
      <c r="S122" s="100" t="s">
        <v>140</v>
      </c>
      <c r="T122" s="101" t="s">
        <v>141</v>
      </c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</row>
    <row r="123" s="2" customFormat="1" ht="22.8" customHeight="1">
      <c r="A123" s="37"/>
      <c r="B123" s="38"/>
      <c r="C123" s="106" t="s">
        <v>142</v>
      </c>
      <c r="D123" s="39"/>
      <c r="E123" s="39"/>
      <c r="F123" s="39"/>
      <c r="G123" s="39"/>
      <c r="H123" s="39"/>
      <c r="I123" s="39"/>
      <c r="J123" s="191">
        <f>BK123</f>
        <v>0</v>
      </c>
      <c r="K123" s="39"/>
      <c r="L123" s="43"/>
      <c r="M123" s="102"/>
      <c r="N123" s="192"/>
      <c r="O123" s="103"/>
      <c r="P123" s="193">
        <f>P124+P149+P177+P182+P193+P223+P225</f>
        <v>0</v>
      </c>
      <c r="Q123" s="103"/>
      <c r="R123" s="193">
        <f>R124+R149+R177+R182+R193+R223+R225</f>
        <v>5.1250049999999998</v>
      </c>
      <c r="S123" s="103"/>
      <c r="T123" s="194">
        <f>T124+T149+T177+T182+T193+T223+T225</f>
        <v>6.5908400000000009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112</v>
      </c>
      <c r="BK123" s="195">
        <f>BK124+BK149+BK177+BK182+BK193+BK223+BK225</f>
        <v>0</v>
      </c>
    </row>
    <row r="124" s="11" customFormat="1" ht="25.92" customHeight="1">
      <c r="A124" s="11"/>
      <c r="B124" s="196"/>
      <c r="C124" s="197"/>
      <c r="D124" s="198" t="s">
        <v>75</v>
      </c>
      <c r="E124" s="199" t="s">
        <v>170</v>
      </c>
      <c r="F124" s="199" t="s">
        <v>171</v>
      </c>
      <c r="G124" s="197"/>
      <c r="H124" s="197"/>
      <c r="I124" s="200"/>
      <c r="J124" s="201">
        <f>BK124</f>
        <v>0</v>
      </c>
      <c r="K124" s="197"/>
      <c r="L124" s="202"/>
      <c r="M124" s="203"/>
      <c r="N124" s="204"/>
      <c r="O124" s="204"/>
      <c r="P124" s="205">
        <f>SUM(P125:P148)</f>
        <v>0</v>
      </c>
      <c r="Q124" s="204"/>
      <c r="R124" s="205">
        <f>SUM(R125:R148)</f>
        <v>3.494799</v>
      </c>
      <c r="S124" s="204"/>
      <c r="T124" s="206">
        <f>SUM(T125:T148)</f>
        <v>0.027720000000000002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07" t="s">
        <v>84</v>
      </c>
      <c r="AT124" s="208" t="s">
        <v>75</v>
      </c>
      <c r="AU124" s="208" t="s">
        <v>76</v>
      </c>
      <c r="AY124" s="207" t="s">
        <v>145</v>
      </c>
      <c r="BK124" s="209">
        <f>SUM(BK125:BK148)</f>
        <v>0</v>
      </c>
    </row>
    <row r="125" s="2" customFormat="1" ht="24.15" customHeight="1">
      <c r="A125" s="37"/>
      <c r="B125" s="38"/>
      <c r="C125" s="210" t="s">
        <v>84</v>
      </c>
      <c r="D125" s="210" t="s">
        <v>146</v>
      </c>
      <c r="E125" s="211" t="s">
        <v>1357</v>
      </c>
      <c r="F125" s="212" t="s">
        <v>1358</v>
      </c>
      <c r="G125" s="213" t="s">
        <v>167</v>
      </c>
      <c r="H125" s="214">
        <v>69.299999999999997</v>
      </c>
      <c r="I125" s="215"/>
      <c r="J125" s="216">
        <f>ROUND(I125*H125,2)</f>
        <v>0</v>
      </c>
      <c r="K125" s="217"/>
      <c r="L125" s="43"/>
      <c r="M125" s="218" t="s">
        <v>1</v>
      </c>
      <c r="N125" s="219" t="s">
        <v>41</v>
      </c>
      <c r="O125" s="90"/>
      <c r="P125" s="220">
        <f>O125*H125</f>
        <v>0</v>
      </c>
      <c r="Q125" s="220">
        <v>0.043830000000000001</v>
      </c>
      <c r="R125" s="220">
        <f>Q125*H125</f>
        <v>3.0374189999999999</v>
      </c>
      <c r="S125" s="220">
        <v>0</v>
      </c>
      <c r="T125" s="22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2" t="s">
        <v>150</v>
      </c>
      <c r="AT125" s="222" t="s">
        <v>146</v>
      </c>
      <c r="AU125" s="222" t="s">
        <v>84</v>
      </c>
      <c r="AY125" s="16" t="s">
        <v>145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84</v>
      </c>
      <c r="BK125" s="223">
        <f>ROUND(I125*H125,2)</f>
        <v>0</v>
      </c>
      <c r="BL125" s="16" t="s">
        <v>150</v>
      </c>
      <c r="BM125" s="222" t="s">
        <v>86</v>
      </c>
    </row>
    <row r="126" s="14" customFormat="1">
      <c r="A126" s="14"/>
      <c r="B126" s="258"/>
      <c r="C126" s="259"/>
      <c r="D126" s="226" t="s">
        <v>154</v>
      </c>
      <c r="E126" s="260" t="s">
        <v>1</v>
      </c>
      <c r="F126" s="261" t="s">
        <v>1359</v>
      </c>
      <c r="G126" s="259"/>
      <c r="H126" s="260" t="s">
        <v>1</v>
      </c>
      <c r="I126" s="262"/>
      <c r="J126" s="259"/>
      <c r="K126" s="259"/>
      <c r="L126" s="263"/>
      <c r="M126" s="264"/>
      <c r="N126" s="265"/>
      <c r="O126" s="265"/>
      <c r="P126" s="265"/>
      <c r="Q126" s="265"/>
      <c r="R126" s="265"/>
      <c r="S126" s="265"/>
      <c r="T126" s="26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7" t="s">
        <v>154</v>
      </c>
      <c r="AU126" s="267" t="s">
        <v>84</v>
      </c>
      <c r="AV126" s="14" t="s">
        <v>84</v>
      </c>
      <c r="AW126" s="14" t="s">
        <v>33</v>
      </c>
      <c r="AX126" s="14" t="s">
        <v>76</v>
      </c>
      <c r="AY126" s="267" t="s">
        <v>145</v>
      </c>
    </row>
    <row r="127" s="12" customFormat="1">
      <c r="A127" s="12"/>
      <c r="B127" s="224"/>
      <c r="C127" s="225"/>
      <c r="D127" s="226" t="s">
        <v>154</v>
      </c>
      <c r="E127" s="227" t="s">
        <v>1</v>
      </c>
      <c r="F127" s="228" t="s">
        <v>1360</v>
      </c>
      <c r="G127" s="225"/>
      <c r="H127" s="229">
        <v>6.2999999999999998</v>
      </c>
      <c r="I127" s="230"/>
      <c r="J127" s="225"/>
      <c r="K127" s="225"/>
      <c r="L127" s="231"/>
      <c r="M127" s="232"/>
      <c r="N127" s="233"/>
      <c r="O127" s="233"/>
      <c r="P127" s="233"/>
      <c r="Q127" s="233"/>
      <c r="R127" s="233"/>
      <c r="S127" s="233"/>
      <c r="T127" s="234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5" t="s">
        <v>154</v>
      </c>
      <c r="AU127" s="235" t="s">
        <v>84</v>
      </c>
      <c r="AV127" s="12" t="s">
        <v>86</v>
      </c>
      <c r="AW127" s="12" t="s">
        <v>33</v>
      </c>
      <c r="AX127" s="12" t="s">
        <v>76</v>
      </c>
      <c r="AY127" s="235" t="s">
        <v>145</v>
      </c>
    </row>
    <row r="128" s="14" customFormat="1">
      <c r="A128" s="14"/>
      <c r="B128" s="258"/>
      <c r="C128" s="259"/>
      <c r="D128" s="226" t="s">
        <v>154</v>
      </c>
      <c r="E128" s="260" t="s">
        <v>1</v>
      </c>
      <c r="F128" s="261" t="s">
        <v>1308</v>
      </c>
      <c r="G128" s="259"/>
      <c r="H128" s="260" t="s">
        <v>1</v>
      </c>
      <c r="I128" s="262"/>
      <c r="J128" s="259"/>
      <c r="K128" s="259"/>
      <c r="L128" s="263"/>
      <c r="M128" s="264"/>
      <c r="N128" s="265"/>
      <c r="O128" s="265"/>
      <c r="P128" s="265"/>
      <c r="Q128" s="265"/>
      <c r="R128" s="265"/>
      <c r="S128" s="265"/>
      <c r="T128" s="26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7" t="s">
        <v>154</v>
      </c>
      <c r="AU128" s="267" t="s">
        <v>84</v>
      </c>
      <c r="AV128" s="14" t="s">
        <v>84</v>
      </c>
      <c r="AW128" s="14" t="s">
        <v>33</v>
      </c>
      <c r="AX128" s="14" t="s">
        <v>76</v>
      </c>
      <c r="AY128" s="267" t="s">
        <v>145</v>
      </c>
    </row>
    <row r="129" s="12" customFormat="1">
      <c r="A129" s="12"/>
      <c r="B129" s="224"/>
      <c r="C129" s="225"/>
      <c r="D129" s="226" t="s">
        <v>154</v>
      </c>
      <c r="E129" s="227" t="s">
        <v>1</v>
      </c>
      <c r="F129" s="228" t="s">
        <v>1361</v>
      </c>
      <c r="G129" s="225"/>
      <c r="H129" s="229">
        <v>21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5" t="s">
        <v>154</v>
      </c>
      <c r="AU129" s="235" t="s">
        <v>84</v>
      </c>
      <c r="AV129" s="12" t="s">
        <v>86</v>
      </c>
      <c r="AW129" s="12" t="s">
        <v>33</v>
      </c>
      <c r="AX129" s="12" t="s">
        <v>76</v>
      </c>
      <c r="AY129" s="235" t="s">
        <v>145</v>
      </c>
    </row>
    <row r="130" s="14" customFormat="1">
      <c r="A130" s="14"/>
      <c r="B130" s="258"/>
      <c r="C130" s="259"/>
      <c r="D130" s="226" t="s">
        <v>154</v>
      </c>
      <c r="E130" s="260" t="s">
        <v>1</v>
      </c>
      <c r="F130" s="261" t="s">
        <v>1315</v>
      </c>
      <c r="G130" s="259"/>
      <c r="H130" s="260" t="s">
        <v>1</v>
      </c>
      <c r="I130" s="262"/>
      <c r="J130" s="259"/>
      <c r="K130" s="259"/>
      <c r="L130" s="263"/>
      <c r="M130" s="264"/>
      <c r="N130" s="265"/>
      <c r="O130" s="265"/>
      <c r="P130" s="265"/>
      <c r="Q130" s="265"/>
      <c r="R130" s="265"/>
      <c r="S130" s="265"/>
      <c r="T130" s="26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7" t="s">
        <v>154</v>
      </c>
      <c r="AU130" s="267" t="s">
        <v>84</v>
      </c>
      <c r="AV130" s="14" t="s">
        <v>84</v>
      </c>
      <c r="AW130" s="14" t="s">
        <v>33</v>
      </c>
      <c r="AX130" s="14" t="s">
        <v>76</v>
      </c>
      <c r="AY130" s="267" t="s">
        <v>145</v>
      </c>
    </row>
    <row r="131" s="12" customFormat="1">
      <c r="A131" s="12"/>
      <c r="B131" s="224"/>
      <c r="C131" s="225"/>
      <c r="D131" s="226" t="s">
        <v>154</v>
      </c>
      <c r="E131" s="227" t="s">
        <v>1</v>
      </c>
      <c r="F131" s="228" t="s">
        <v>1362</v>
      </c>
      <c r="G131" s="225"/>
      <c r="H131" s="229">
        <v>20.399999999999999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5" t="s">
        <v>154</v>
      </c>
      <c r="AU131" s="235" t="s">
        <v>84</v>
      </c>
      <c r="AV131" s="12" t="s">
        <v>86</v>
      </c>
      <c r="AW131" s="12" t="s">
        <v>33</v>
      </c>
      <c r="AX131" s="12" t="s">
        <v>76</v>
      </c>
      <c r="AY131" s="235" t="s">
        <v>145</v>
      </c>
    </row>
    <row r="132" s="14" customFormat="1">
      <c r="A132" s="14"/>
      <c r="B132" s="258"/>
      <c r="C132" s="259"/>
      <c r="D132" s="226" t="s">
        <v>154</v>
      </c>
      <c r="E132" s="260" t="s">
        <v>1</v>
      </c>
      <c r="F132" s="261" t="s">
        <v>1274</v>
      </c>
      <c r="G132" s="259"/>
      <c r="H132" s="260" t="s">
        <v>1</v>
      </c>
      <c r="I132" s="262"/>
      <c r="J132" s="259"/>
      <c r="K132" s="259"/>
      <c r="L132" s="263"/>
      <c r="M132" s="264"/>
      <c r="N132" s="265"/>
      <c r="O132" s="265"/>
      <c r="P132" s="265"/>
      <c r="Q132" s="265"/>
      <c r="R132" s="265"/>
      <c r="S132" s="265"/>
      <c r="T132" s="26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7" t="s">
        <v>154</v>
      </c>
      <c r="AU132" s="267" t="s">
        <v>84</v>
      </c>
      <c r="AV132" s="14" t="s">
        <v>84</v>
      </c>
      <c r="AW132" s="14" t="s">
        <v>33</v>
      </c>
      <c r="AX132" s="14" t="s">
        <v>76</v>
      </c>
      <c r="AY132" s="267" t="s">
        <v>145</v>
      </c>
    </row>
    <row r="133" s="12" customFormat="1">
      <c r="A133" s="12"/>
      <c r="B133" s="224"/>
      <c r="C133" s="225"/>
      <c r="D133" s="226" t="s">
        <v>154</v>
      </c>
      <c r="E133" s="227" t="s">
        <v>1</v>
      </c>
      <c r="F133" s="228" t="s">
        <v>1363</v>
      </c>
      <c r="G133" s="225"/>
      <c r="H133" s="229">
        <v>16.800000000000001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5" t="s">
        <v>154</v>
      </c>
      <c r="AU133" s="235" t="s">
        <v>84</v>
      </c>
      <c r="AV133" s="12" t="s">
        <v>86</v>
      </c>
      <c r="AW133" s="12" t="s">
        <v>33</v>
      </c>
      <c r="AX133" s="12" t="s">
        <v>76</v>
      </c>
      <c r="AY133" s="235" t="s">
        <v>145</v>
      </c>
    </row>
    <row r="134" s="14" customFormat="1">
      <c r="A134" s="14"/>
      <c r="B134" s="258"/>
      <c r="C134" s="259"/>
      <c r="D134" s="226" t="s">
        <v>154</v>
      </c>
      <c r="E134" s="260" t="s">
        <v>1</v>
      </c>
      <c r="F134" s="261" t="s">
        <v>1364</v>
      </c>
      <c r="G134" s="259"/>
      <c r="H134" s="260" t="s">
        <v>1</v>
      </c>
      <c r="I134" s="262"/>
      <c r="J134" s="259"/>
      <c r="K134" s="259"/>
      <c r="L134" s="263"/>
      <c r="M134" s="264"/>
      <c r="N134" s="265"/>
      <c r="O134" s="265"/>
      <c r="P134" s="265"/>
      <c r="Q134" s="265"/>
      <c r="R134" s="265"/>
      <c r="S134" s="265"/>
      <c r="T134" s="26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7" t="s">
        <v>154</v>
      </c>
      <c r="AU134" s="267" t="s">
        <v>84</v>
      </c>
      <c r="AV134" s="14" t="s">
        <v>84</v>
      </c>
      <c r="AW134" s="14" t="s">
        <v>33</v>
      </c>
      <c r="AX134" s="14" t="s">
        <v>76</v>
      </c>
      <c r="AY134" s="267" t="s">
        <v>145</v>
      </c>
    </row>
    <row r="135" s="12" customFormat="1">
      <c r="A135" s="12"/>
      <c r="B135" s="224"/>
      <c r="C135" s="225"/>
      <c r="D135" s="226" t="s">
        <v>154</v>
      </c>
      <c r="E135" s="227" t="s">
        <v>1</v>
      </c>
      <c r="F135" s="228" t="s">
        <v>1365</v>
      </c>
      <c r="G135" s="225"/>
      <c r="H135" s="229">
        <v>4.7999999999999998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5" t="s">
        <v>154</v>
      </c>
      <c r="AU135" s="235" t="s">
        <v>84</v>
      </c>
      <c r="AV135" s="12" t="s">
        <v>86</v>
      </c>
      <c r="AW135" s="12" t="s">
        <v>33</v>
      </c>
      <c r="AX135" s="12" t="s">
        <v>76</v>
      </c>
      <c r="AY135" s="235" t="s">
        <v>145</v>
      </c>
    </row>
    <row r="136" s="13" customFormat="1">
      <c r="A136" s="13"/>
      <c r="B136" s="236"/>
      <c r="C136" s="237"/>
      <c r="D136" s="226" t="s">
        <v>154</v>
      </c>
      <c r="E136" s="238" t="s">
        <v>1</v>
      </c>
      <c r="F136" s="239" t="s">
        <v>156</v>
      </c>
      <c r="G136" s="237"/>
      <c r="H136" s="240">
        <v>69.299999999999997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154</v>
      </c>
      <c r="AU136" s="246" t="s">
        <v>84</v>
      </c>
      <c r="AV136" s="13" t="s">
        <v>150</v>
      </c>
      <c r="AW136" s="13" t="s">
        <v>33</v>
      </c>
      <c r="AX136" s="13" t="s">
        <v>84</v>
      </c>
      <c r="AY136" s="246" t="s">
        <v>145</v>
      </c>
    </row>
    <row r="137" s="2" customFormat="1" ht="16.5" customHeight="1">
      <c r="A137" s="37"/>
      <c r="B137" s="38"/>
      <c r="C137" s="210" t="s">
        <v>86</v>
      </c>
      <c r="D137" s="210" t="s">
        <v>146</v>
      </c>
      <c r="E137" s="211" t="s">
        <v>1366</v>
      </c>
      <c r="F137" s="212" t="s">
        <v>1367</v>
      </c>
      <c r="G137" s="213" t="s">
        <v>167</v>
      </c>
      <c r="H137" s="214">
        <v>462</v>
      </c>
      <c r="I137" s="215"/>
      <c r="J137" s="216">
        <f>ROUND(I137*H137,2)</f>
        <v>0</v>
      </c>
      <c r="K137" s="217"/>
      <c r="L137" s="43"/>
      <c r="M137" s="218" t="s">
        <v>1</v>
      </c>
      <c r="N137" s="219" t="s">
        <v>41</v>
      </c>
      <c r="O137" s="90"/>
      <c r="P137" s="220">
        <f>O137*H137</f>
        <v>0</v>
      </c>
      <c r="Q137" s="220">
        <v>0.00098999999999999999</v>
      </c>
      <c r="R137" s="220">
        <f>Q137*H137</f>
        <v>0.45738000000000001</v>
      </c>
      <c r="S137" s="220">
        <v>6.0000000000000002E-05</v>
      </c>
      <c r="T137" s="221">
        <f>S137*H137</f>
        <v>0.027720000000000002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2" t="s">
        <v>150</v>
      </c>
      <c r="AT137" s="222" t="s">
        <v>146</v>
      </c>
      <c r="AU137" s="222" t="s">
        <v>84</v>
      </c>
      <c r="AY137" s="16" t="s">
        <v>145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6" t="s">
        <v>84</v>
      </c>
      <c r="BK137" s="223">
        <f>ROUND(I137*H137,2)</f>
        <v>0</v>
      </c>
      <c r="BL137" s="16" t="s">
        <v>150</v>
      </c>
      <c r="BM137" s="222" t="s">
        <v>150</v>
      </c>
    </row>
    <row r="138" s="14" customFormat="1">
      <c r="A138" s="14"/>
      <c r="B138" s="258"/>
      <c r="C138" s="259"/>
      <c r="D138" s="226" t="s">
        <v>154</v>
      </c>
      <c r="E138" s="260" t="s">
        <v>1</v>
      </c>
      <c r="F138" s="261" t="s">
        <v>1359</v>
      </c>
      <c r="G138" s="259"/>
      <c r="H138" s="260" t="s">
        <v>1</v>
      </c>
      <c r="I138" s="262"/>
      <c r="J138" s="259"/>
      <c r="K138" s="259"/>
      <c r="L138" s="263"/>
      <c r="M138" s="264"/>
      <c r="N138" s="265"/>
      <c r="O138" s="265"/>
      <c r="P138" s="265"/>
      <c r="Q138" s="265"/>
      <c r="R138" s="265"/>
      <c r="S138" s="265"/>
      <c r="T138" s="26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7" t="s">
        <v>154</v>
      </c>
      <c r="AU138" s="267" t="s">
        <v>84</v>
      </c>
      <c r="AV138" s="14" t="s">
        <v>84</v>
      </c>
      <c r="AW138" s="14" t="s">
        <v>33</v>
      </c>
      <c r="AX138" s="14" t="s">
        <v>76</v>
      </c>
      <c r="AY138" s="267" t="s">
        <v>145</v>
      </c>
    </row>
    <row r="139" s="12" customFormat="1">
      <c r="A139" s="12"/>
      <c r="B139" s="224"/>
      <c r="C139" s="225"/>
      <c r="D139" s="226" t="s">
        <v>154</v>
      </c>
      <c r="E139" s="227" t="s">
        <v>1</v>
      </c>
      <c r="F139" s="228" t="s">
        <v>1368</v>
      </c>
      <c r="G139" s="225"/>
      <c r="H139" s="229">
        <v>42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5" t="s">
        <v>154</v>
      </c>
      <c r="AU139" s="235" t="s">
        <v>84</v>
      </c>
      <c r="AV139" s="12" t="s">
        <v>86</v>
      </c>
      <c r="AW139" s="12" t="s">
        <v>33</v>
      </c>
      <c r="AX139" s="12" t="s">
        <v>76</v>
      </c>
      <c r="AY139" s="235" t="s">
        <v>145</v>
      </c>
    </row>
    <row r="140" s="14" customFormat="1">
      <c r="A140" s="14"/>
      <c r="B140" s="258"/>
      <c r="C140" s="259"/>
      <c r="D140" s="226" t="s">
        <v>154</v>
      </c>
      <c r="E140" s="260" t="s">
        <v>1</v>
      </c>
      <c r="F140" s="261" t="s">
        <v>1308</v>
      </c>
      <c r="G140" s="259"/>
      <c r="H140" s="260" t="s">
        <v>1</v>
      </c>
      <c r="I140" s="262"/>
      <c r="J140" s="259"/>
      <c r="K140" s="259"/>
      <c r="L140" s="263"/>
      <c r="M140" s="264"/>
      <c r="N140" s="265"/>
      <c r="O140" s="265"/>
      <c r="P140" s="265"/>
      <c r="Q140" s="265"/>
      <c r="R140" s="265"/>
      <c r="S140" s="265"/>
      <c r="T140" s="26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7" t="s">
        <v>154</v>
      </c>
      <c r="AU140" s="267" t="s">
        <v>84</v>
      </c>
      <c r="AV140" s="14" t="s">
        <v>84</v>
      </c>
      <c r="AW140" s="14" t="s">
        <v>33</v>
      </c>
      <c r="AX140" s="14" t="s">
        <v>76</v>
      </c>
      <c r="AY140" s="267" t="s">
        <v>145</v>
      </c>
    </row>
    <row r="141" s="12" customFormat="1">
      <c r="A141" s="12"/>
      <c r="B141" s="224"/>
      <c r="C141" s="225"/>
      <c r="D141" s="226" t="s">
        <v>154</v>
      </c>
      <c r="E141" s="227" t="s">
        <v>1</v>
      </c>
      <c r="F141" s="228" t="s">
        <v>1369</v>
      </c>
      <c r="G141" s="225"/>
      <c r="H141" s="229">
        <v>140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5" t="s">
        <v>154</v>
      </c>
      <c r="AU141" s="235" t="s">
        <v>84</v>
      </c>
      <c r="AV141" s="12" t="s">
        <v>86</v>
      </c>
      <c r="AW141" s="12" t="s">
        <v>33</v>
      </c>
      <c r="AX141" s="12" t="s">
        <v>76</v>
      </c>
      <c r="AY141" s="235" t="s">
        <v>145</v>
      </c>
    </row>
    <row r="142" s="14" customFormat="1">
      <c r="A142" s="14"/>
      <c r="B142" s="258"/>
      <c r="C142" s="259"/>
      <c r="D142" s="226" t="s">
        <v>154</v>
      </c>
      <c r="E142" s="260" t="s">
        <v>1</v>
      </c>
      <c r="F142" s="261" t="s">
        <v>1315</v>
      </c>
      <c r="G142" s="259"/>
      <c r="H142" s="260" t="s">
        <v>1</v>
      </c>
      <c r="I142" s="262"/>
      <c r="J142" s="259"/>
      <c r="K142" s="259"/>
      <c r="L142" s="263"/>
      <c r="M142" s="264"/>
      <c r="N142" s="265"/>
      <c r="O142" s="265"/>
      <c r="P142" s="265"/>
      <c r="Q142" s="265"/>
      <c r="R142" s="265"/>
      <c r="S142" s="265"/>
      <c r="T142" s="26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7" t="s">
        <v>154</v>
      </c>
      <c r="AU142" s="267" t="s">
        <v>84</v>
      </c>
      <c r="AV142" s="14" t="s">
        <v>84</v>
      </c>
      <c r="AW142" s="14" t="s">
        <v>33</v>
      </c>
      <c r="AX142" s="14" t="s">
        <v>76</v>
      </c>
      <c r="AY142" s="267" t="s">
        <v>145</v>
      </c>
    </row>
    <row r="143" s="12" customFormat="1">
      <c r="A143" s="12"/>
      <c r="B143" s="224"/>
      <c r="C143" s="225"/>
      <c r="D143" s="226" t="s">
        <v>154</v>
      </c>
      <c r="E143" s="227" t="s">
        <v>1</v>
      </c>
      <c r="F143" s="228" t="s">
        <v>1370</v>
      </c>
      <c r="G143" s="225"/>
      <c r="H143" s="229">
        <v>136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5" t="s">
        <v>154</v>
      </c>
      <c r="AU143" s="235" t="s">
        <v>84</v>
      </c>
      <c r="AV143" s="12" t="s">
        <v>86</v>
      </c>
      <c r="AW143" s="12" t="s">
        <v>33</v>
      </c>
      <c r="AX143" s="12" t="s">
        <v>76</v>
      </c>
      <c r="AY143" s="235" t="s">
        <v>145</v>
      </c>
    </row>
    <row r="144" s="14" customFormat="1">
      <c r="A144" s="14"/>
      <c r="B144" s="258"/>
      <c r="C144" s="259"/>
      <c r="D144" s="226" t="s">
        <v>154</v>
      </c>
      <c r="E144" s="260" t="s">
        <v>1</v>
      </c>
      <c r="F144" s="261" t="s">
        <v>1274</v>
      </c>
      <c r="G144" s="259"/>
      <c r="H144" s="260" t="s">
        <v>1</v>
      </c>
      <c r="I144" s="262"/>
      <c r="J144" s="259"/>
      <c r="K144" s="259"/>
      <c r="L144" s="263"/>
      <c r="M144" s="264"/>
      <c r="N144" s="265"/>
      <c r="O144" s="265"/>
      <c r="P144" s="265"/>
      <c r="Q144" s="265"/>
      <c r="R144" s="265"/>
      <c r="S144" s="265"/>
      <c r="T144" s="26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7" t="s">
        <v>154</v>
      </c>
      <c r="AU144" s="267" t="s">
        <v>84</v>
      </c>
      <c r="AV144" s="14" t="s">
        <v>84</v>
      </c>
      <c r="AW144" s="14" t="s">
        <v>33</v>
      </c>
      <c r="AX144" s="14" t="s">
        <v>76</v>
      </c>
      <c r="AY144" s="267" t="s">
        <v>145</v>
      </c>
    </row>
    <row r="145" s="12" customFormat="1">
      <c r="A145" s="12"/>
      <c r="B145" s="224"/>
      <c r="C145" s="225"/>
      <c r="D145" s="226" t="s">
        <v>154</v>
      </c>
      <c r="E145" s="227" t="s">
        <v>1</v>
      </c>
      <c r="F145" s="228" t="s">
        <v>1371</v>
      </c>
      <c r="G145" s="225"/>
      <c r="H145" s="229">
        <v>112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5" t="s">
        <v>154</v>
      </c>
      <c r="AU145" s="235" t="s">
        <v>84</v>
      </c>
      <c r="AV145" s="12" t="s">
        <v>86</v>
      </c>
      <c r="AW145" s="12" t="s">
        <v>33</v>
      </c>
      <c r="AX145" s="12" t="s">
        <v>76</v>
      </c>
      <c r="AY145" s="235" t="s">
        <v>145</v>
      </c>
    </row>
    <row r="146" s="14" customFormat="1">
      <c r="A146" s="14"/>
      <c r="B146" s="258"/>
      <c r="C146" s="259"/>
      <c r="D146" s="226" t="s">
        <v>154</v>
      </c>
      <c r="E146" s="260" t="s">
        <v>1</v>
      </c>
      <c r="F146" s="261" t="s">
        <v>1364</v>
      </c>
      <c r="G146" s="259"/>
      <c r="H146" s="260" t="s">
        <v>1</v>
      </c>
      <c r="I146" s="262"/>
      <c r="J146" s="259"/>
      <c r="K146" s="259"/>
      <c r="L146" s="263"/>
      <c r="M146" s="264"/>
      <c r="N146" s="265"/>
      <c r="O146" s="265"/>
      <c r="P146" s="265"/>
      <c r="Q146" s="265"/>
      <c r="R146" s="265"/>
      <c r="S146" s="265"/>
      <c r="T146" s="26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7" t="s">
        <v>154</v>
      </c>
      <c r="AU146" s="267" t="s">
        <v>84</v>
      </c>
      <c r="AV146" s="14" t="s">
        <v>84</v>
      </c>
      <c r="AW146" s="14" t="s">
        <v>33</v>
      </c>
      <c r="AX146" s="14" t="s">
        <v>76</v>
      </c>
      <c r="AY146" s="267" t="s">
        <v>145</v>
      </c>
    </row>
    <row r="147" s="12" customFormat="1">
      <c r="A147" s="12"/>
      <c r="B147" s="224"/>
      <c r="C147" s="225"/>
      <c r="D147" s="226" t="s">
        <v>154</v>
      </c>
      <c r="E147" s="227" t="s">
        <v>1</v>
      </c>
      <c r="F147" s="228" t="s">
        <v>1372</v>
      </c>
      <c r="G147" s="225"/>
      <c r="H147" s="229">
        <v>32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35" t="s">
        <v>154</v>
      </c>
      <c r="AU147" s="235" t="s">
        <v>84</v>
      </c>
      <c r="AV147" s="12" t="s">
        <v>86</v>
      </c>
      <c r="AW147" s="12" t="s">
        <v>33</v>
      </c>
      <c r="AX147" s="12" t="s">
        <v>76</v>
      </c>
      <c r="AY147" s="235" t="s">
        <v>145</v>
      </c>
    </row>
    <row r="148" s="13" customFormat="1">
      <c r="A148" s="13"/>
      <c r="B148" s="236"/>
      <c r="C148" s="237"/>
      <c r="D148" s="226" t="s">
        <v>154</v>
      </c>
      <c r="E148" s="238" t="s">
        <v>1</v>
      </c>
      <c r="F148" s="239" t="s">
        <v>156</v>
      </c>
      <c r="G148" s="237"/>
      <c r="H148" s="240">
        <v>462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6" t="s">
        <v>154</v>
      </c>
      <c r="AU148" s="246" t="s">
        <v>84</v>
      </c>
      <c r="AV148" s="13" t="s">
        <v>150</v>
      </c>
      <c r="AW148" s="13" t="s">
        <v>33</v>
      </c>
      <c r="AX148" s="13" t="s">
        <v>84</v>
      </c>
      <c r="AY148" s="246" t="s">
        <v>145</v>
      </c>
    </row>
    <row r="149" s="11" customFormat="1" ht="25.92" customHeight="1">
      <c r="A149" s="11"/>
      <c r="B149" s="196"/>
      <c r="C149" s="197"/>
      <c r="D149" s="198" t="s">
        <v>75</v>
      </c>
      <c r="E149" s="199" t="s">
        <v>236</v>
      </c>
      <c r="F149" s="199" t="s">
        <v>237</v>
      </c>
      <c r="G149" s="197"/>
      <c r="H149" s="197"/>
      <c r="I149" s="200"/>
      <c r="J149" s="201">
        <f>BK149</f>
        <v>0</v>
      </c>
      <c r="K149" s="197"/>
      <c r="L149" s="202"/>
      <c r="M149" s="203"/>
      <c r="N149" s="204"/>
      <c r="O149" s="204"/>
      <c r="P149" s="205">
        <f>SUM(P150:P176)</f>
        <v>0</v>
      </c>
      <c r="Q149" s="204"/>
      <c r="R149" s="205">
        <f>SUM(R150:R176)</f>
        <v>0.052205999999999995</v>
      </c>
      <c r="S149" s="204"/>
      <c r="T149" s="206">
        <f>SUM(T150:T176)</f>
        <v>6.2370000000000001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07" t="s">
        <v>84</v>
      </c>
      <c r="AT149" s="208" t="s">
        <v>75</v>
      </c>
      <c r="AU149" s="208" t="s">
        <v>76</v>
      </c>
      <c r="AY149" s="207" t="s">
        <v>145</v>
      </c>
      <c r="BK149" s="209">
        <f>SUM(BK150:BK176)</f>
        <v>0</v>
      </c>
    </row>
    <row r="150" s="2" customFormat="1" ht="33" customHeight="1">
      <c r="A150" s="37"/>
      <c r="B150" s="38"/>
      <c r="C150" s="210" t="s">
        <v>157</v>
      </c>
      <c r="D150" s="210" t="s">
        <v>146</v>
      </c>
      <c r="E150" s="211" t="s">
        <v>238</v>
      </c>
      <c r="F150" s="212" t="s">
        <v>239</v>
      </c>
      <c r="G150" s="213" t="s">
        <v>167</v>
      </c>
      <c r="H150" s="214">
        <v>277.19999999999999</v>
      </c>
      <c r="I150" s="215"/>
      <c r="J150" s="216">
        <f>ROUND(I150*H150,2)</f>
        <v>0</v>
      </c>
      <c r="K150" s="217"/>
      <c r="L150" s="43"/>
      <c r="M150" s="218" t="s">
        <v>1</v>
      </c>
      <c r="N150" s="219" t="s">
        <v>41</v>
      </c>
      <c r="O150" s="90"/>
      <c r="P150" s="220">
        <f>O150*H150</f>
        <v>0</v>
      </c>
      <c r="Q150" s="220">
        <v>0.00012999999999999999</v>
      </c>
      <c r="R150" s="220">
        <f>Q150*H150</f>
        <v>0.036035999999999999</v>
      </c>
      <c r="S150" s="220">
        <v>0</v>
      </c>
      <c r="T150" s="22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2" t="s">
        <v>150</v>
      </c>
      <c r="AT150" s="222" t="s">
        <v>146</v>
      </c>
      <c r="AU150" s="222" t="s">
        <v>84</v>
      </c>
      <c r="AY150" s="16" t="s">
        <v>145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84</v>
      </c>
      <c r="BK150" s="223">
        <f>ROUND(I150*H150,2)</f>
        <v>0</v>
      </c>
      <c r="BL150" s="16" t="s">
        <v>150</v>
      </c>
      <c r="BM150" s="222" t="s">
        <v>160</v>
      </c>
    </row>
    <row r="151" s="12" customFormat="1">
      <c r="A151" s="12"/>
      <c r="B151" s="224"/>
      <c r="C151" s="225"/>
      <c r="D151" s="226" t="s">
        <v>154</v>
      </c>
      <c r="E151" s="227" t="s">
        <v>1</v>
      </c>
      <c r="F151" s="228" t="s">
        <v>1373</v>
      </c>
      <c r="G151" s="225"/>
      <c r="H151" s="229">
        <v>277.19999999999999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5" t="s">
        <v>154</v>
      </c>
      <c r="AU151" s="235" t="s">
        <v>84</v>
      </c>
      <c r="AV151" s="12" t="s">
        <v>86</v>
      </c>
      <c r="AW151" s="12" t="s">
        <v>33</v>
      </c>
      <c r="AX151" s="12" t="s">
        <v>76</v>
      </c>
      <c r="AY151" s="235" t="s">
        <v>145</v>
      </c>
    </row>
    <row r="152" s="13" customFormat="1">
      <c r="A152" s="13"/>
      <c r="B152" s="236"/>
      <c r="C152" s="237"/>
      <c r="D152" s="226" t="s">
        <v>154</v>
      </c>
      <c r="E152" s="238" t="s">
        <v>1</v>
      </c>
      <c r="F152" s="239" t="s">
        <v>156</v>
      </c>
      <c r="G152" s="237"/>
      <c r="H152" s="240">
        <v>277.19999999999999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154</v>
      </c>
      <c r="AU152" s="246" t="s">
        <v>84</v>
      </c>
      <c r="AV152" s="13" t="s">
        <v>150</v>
      </c>
      <c r="AW152" s="13" t="s">
        <v>33</v>
      </c>
      <c r="AX152" s="13" t="s">
        <v>84</v>
      </c>
      <c r="AY152" s="246" t="s">
        <v>145</v>
      </c>
    </row>
    <row r="153" s="2" customFormat="1" ht="24.15" customHeight="1">
      <c r="A153" s="37"/>
      <c r="B153" s="38"/>
      <c r="C153" s="210" t="s">
        <v>150</v>
      </c>
      <c r="D153" s="210" t="s">
        <v>146</v>
      </c>
      <c r="E153" s="211" t="s">
        <v>242</v>
      </c>
      <c r="F153" s="212" t="s">
        <v>243</v>
      </c>
      <c r="G153" s="213" t="s">
        <v>167</v>
      </c>
      <c r="H153" s="214">
        <v>462</v>
      </c>
      <c r="I153" s="215"/>
      <c r="J153" s="216">
        <f>ROUND(I153*H153,2)</f>
        <v>0</v>
      </c>
      <c r="K153" s="217"/>
      <c r="L153" s="43"/>
      <c r="M153" s="218" t="s">
        <v>1</v>
      </c>
      <c r="N153" s="219" t="s">
        <v>41</v>
      </c>
      <c r="O153" s="90"/>
      <c r="P153" s="220">
        <f>O153*H153</f>
        <v>0</v>
      </c>
      <c r="Q153" s="220">
        <v>3.4999999999999997E-05</v>
      </c>
      <c r="R153" s="220">
        <f>Q153*H153</f>
        <v>0.016169999999999997</v>
      </c>
      <c r="S153" s="220">
        <v>0</v>
      </c>
      <c r="T153" s="22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2" t="s">
        <v>150</v>
      </c>
      <c r="AT153" s="222" t="s">
        <v>146</v>
      </c>
      <c r="AU153" s="222" t="s">
        <v>84</v>
      </c>
      <c r="AY153" s="16" t="s">
        <v>145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6" t="s">
        <v>84</v>
      </c>
      <c r="BK153" s="223">
        <f>ROUND(I153*H153,2)</f>
        <v>0</v>
      </c>
      <c r="BL153" s="16" t="s">
        <v>150</v>
      </c>
      <c r="BM153" s="222" t="s">
        <v>163</v>
      </c>
    </row>
    <row r="154" s="14" customFormat="1">
      <c r="A154" s="14"/>
      <c r="B154" s="258"/>
      <c r="C154" s="259"/>
      <c r="D154" s="226" t="s">
        <v>154</v>
      </c>
      <c r="E154" s="260" t="s">
        <v>1</v>
      </c>
      <c r="F154" s="261" t="s">
        <v>1359</v>
      </c>
      <c r="G154" s="259"/>
      <c r="H154" s="260" t="s">
        <v>1</v>
      </c>
      <c r="I154" s="262"/>
      <c r="J154" s="259"/>
      <c r="K154" s="259"/>
      <c r="L154" s="263"/>
      <c r="M154" s="264"/>
      <c r="N154" s="265"/>
      <c r="O154" s="265"/>
      <c r="P154" s="265"/>
      <c r="Q154" s="265"/>
      <c r="R154" s="265"/>
      <c r="S154" s="265"/>
      <c r="T154" s="26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7" t="s">
        <v>154</v>
      </c>
      <c r="AU154" s="267" t="s">
        <v>84</v>
      </c>
      <c r="AV154" s="14" t="s">
        <v>84</v>
      </c>
      <c r="AW154" s="14" t="s">
        <v>33</v>
      </c>
      <c r="AX154" s="14" t="s">
        <v>76</v>
      </c>
      <c r="AY154" s="267" t="s">
        <v>145</v>
      </c>
    </row>
    <row r="155" s="12" customFormat="1">
      <c r="A155" s="12"/>
      <c r="B155" s="224"/>
      <c r="C155" s="225"/>
      <c r="D155" s="226" t="s">
        <v>154</v>
      </c>
      <c r="E155" s="227" t="s">
        <v>1</v>
      </c>
      <c r="F155" s="228" t="s">
        <v>1368</v>
      </c>
      <c r="G155" s="225"/>
      <c r="H155" s="229">
        <v>42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35" t="s">
        <v>154</v>
      </c>
      <c r="AU155" s="235" t="s">
        <v>84</v>
      </c>
      <c r="AV155" s="12" t="s">
        <v>86</v>
      </c>
      <c r="AW155" s="12" t="s">
        <v>33</v>
      </c>
      <c r="AX155" s="12" t="s">
        <v>76</v>
      </c>
      <c r="AY155" s="235" t="s">
        <v>145</v>
      </c>
    </row>
    <row r="156" s="14" customFormat="1">
      <c r="A156" s="14"/>
      <c r="B156" s="258"/>
      <c r="C156" s="259"/>
      <c r="D156" s="226" t="s">
        <v>154</v>
      </c>
      <c r="E156" s="260" t="s">
        <v>1</v>
      </c>
      <c r="F156" s="261" t="s">
        <v>1308</v>
      </c>
      <c r="G156" s="259"/>
      <c r="H156" s="260" t="s">
        <v>1</v>
      </c>
      <c r="I156" s="262"/>
      <c r="J156" s="259"/>
      <c r="K156" s="259"/>
      <c r="L156" s="263"/>
      <c r="M156" s="264"/>
      <c r="N156" s="265"/>
      <c r="O156" s="265"/>
      <c r="P156" s="265"/>
      <c r="Q156" s="265"/>
      <c r="R156" s="265"/>
      <c r="S156" s="265"/>
      <c r="T156" s="26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7" t="s">
        <v>154</v>
      </c>
      <c r="AU156" s="267" t="s">
        <v>84</v>
      </c>
      <c r="AV156" s="14" t="s">
        <v>84</v>
      </c>
      <c r="AW156" s="14" t="s">
        <v>33</v>
      </c>
      <c r="AX156" s="14" t="s">
        <v>76</v>
      </c>
      <c r="AY156" s="267" t="s">
        <v>145</v>
      </c>
    </row>
    <row r="157" s="12" customFormat="1">
      <c r="A157" s="12"/>
      <c r="B157" s="224"/>
      <c r="C157" s="225"/>
      <c r="D157" s="226" t="s">
        <v>154</v>
      </c>
      <c r="E157" s="227" t="s">
        <v>1</v>
      </c>
      <c r="F157" s="228" t="s">
        <v>1369</v>
      </c>
      <c r="G157" s="225"/>
      <c r="H157" s="229">
        <v>140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35" t="s">
        <v>154</v>
      </c>
      <c r="AU157" s="235" t="s">
        <v>84</v>
      </c>
      <c r="AV157" s="12" t="s">
        <v>86</v>
      </c>
      <c r="AW157" s="12" t="s">
        <v>33</v>
      </c>
      <c r="AX157" s="12" t="s">
        <v>76</v>
      </c>
      <c r="AY157" s="235" t="s">
        <v>145</v>
      </c>
    </row>
    <row r="158" s="14" customFormat="1">
      <c r="A158" s="14"/>
      <c r="B158" s="258"/>
      <c r="C158" s="259"/>
      <c r="D158" s="226" t="s">
        <v>154</v>
      </c>
      <c r="E158" s="260" t="s">
        <v>1</v>
      </c>
      <c r="F158" s="261" t="s">
        <v>1315</v>
      </c>
      <c r="G158" s="259"/>
      <c r="H158" s="260" t="s">
        <v>1</v>
      </c>
      <c r="I158" s="262"/>
      <c r="J158" s="259"/>
      <c r="K158" s="259"/>
      <c r="L158" s="263"/>
      <c r="M158" s="264"/>
      <c r="N158" s="265"/>
      <c r="O158" s="265"/>
      <c r="P158" s="265"/>
      <c r="Q158" s="265"/>
      <c r="R158" s="265"/>
      <c r="S158" s="265"/>
      <c r="T158" s="26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7" t="s">
        <v>154</v>
      </c>
      <c r="AU158" s="267" t="s">
        <v>84</v>
      </c>
      <c r="AV158" s="14" t="s">
        <v>84</v>
      </c>
      <c r="AW158" s="14" t="s">
        <v>33</v>
      </c>
      <c r="AX158" s="14" t="s">
        <v>76</v>
      </c>
      <c r="AY158" s="267" t="s">
        <v>145</v>
      </c>
    </row>
    <row r="159" s="12" customFormat="1">
      <c r="A159" s="12"/>
      <c r="B159" s="224"/>
      <c r="C159" s="225"/>
      <c r="D159" s="226" t="s">
        <v>154</v>
      </c>
      <c r="E159" s="227" t="s">
        <v>1</v>
      </c>
      <c r="F159" s="228" t="s">
        <v>1370</v>
      </c>
      <c r="G159" s="225"/>
      <c r="H159" s="229">
        <v>136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35" t="s">
        <v>154</v>
      </c>
      <c r="AU159" s="235" t="s">
        <v>84</v>
      </c>
      <c r="AV159" s="12" t="s">
        <v>86</v>
      </c>
      <c r="AW159" s="12" t="s">
        <v>33</v>
      </c>
      <c r="AX159" s="12" t="s">
        <v>76</v>
      </c>
      <c r="AY159" s="235" t="s">
        <v>145</v>
      </c>
    </row>
    <row r="160" s="14" customFormat="1">
      <c r="A160" s="14"/>
      <c r="B160" s="258"/>
      <c r="C160" s="259"/>
      <c r="D160" s="226" t="s">
        <v>154</v>
      </c>
      <c r="E160" s="260" t="s">
        <v>1</v>
      </c>
      <c r="F160" s="261" t="s">
        <v>1274</v>
      </c>
      <c r="G160" s="259"/>
      <c r="H160" s="260" t="s">
        <v>1</v>
      </c>
      <c r="I160" s="262"/>
      <c r="J160" s="259"/>
      <c r="K160" s="259"/>
      <c r="L160" s="263"/>
      <c r="M160" s="264"/>
      <c r="N160" s="265"/>
      <c r="O160" s="265"/>
      <c r="P160" s="265"/>
      <c r="Q160" s="265"/>
      <c r="R160" s="265"/>
      <c r="S160" s="265"/>
      <c r="T160" s="26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7" t="s">
        <v>154</v>
      </c>
      <c r="AU160" s="267" t="s">
        <v>84</v>
      </c>
      <c r="AV160" s="14" t="s">
        <v>84</v>
      </c>
      <c r="AW160" s="14" t="s">
        <v>33</v>
      </c>
      <c r="AX160" s="14" t="s">
        <v>76</v>
      </c>
      <c r="AY160" s="267" t="s">
        <v>145</v>
      </c>
    </row>
    <row r="161" s="12" customFormat="1">
      <c r="A161" s="12"/>
      <c r="B161" s="224"/>
      <c r="C161" s="225"/>
      <c r="D161" s="226" t="s">
        <v>154</v>
      </c>
      <c r="E161" s="227" t="s">
        <v>1</v>
      </c>
      <c r="F161" s="228" t="s">
        <v>1371</v>
      </c>
      <c r="G161" s="225"/>
      <c r="H161" s="229">
        <v>112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5" t="s">
        <v>154</v>
      </c>
      <c r="AU161" s="235" t="s">
        <v>84</v>
      </c>
      <c r="AV161" s="12" t="s">
        <v>86</v>
      </c>
      <c r="AW161" s="12" t="s">
        <v>33</v>
      </c>
      <c r="AX161" s="12" t="s">
        <v>76</v>
      </c>
      <c r="AY161" s="235" t="s">
        <v>145</v>
      </c>
    </row>
    <row r="162" s="14" customFormat="1">
      <c r="A162" s="14"/>
      <c r="B162" s="258"/>
      <c r="C162" s="259"/>
      <c r="D162" s="226" t="s">
        <v>154</v>
      </c>
      <c r="E162" s="260" t="s">
        <v>1</v>
      </c>
      <c r="F162" s="261" t="s">
        <v>1364</v>
      </c>
      <c r="G162" s="259"/>
      <c r="H162" s="260" t="s">
        <v>1</v>
      </c>
      <c r="I162" s="262"/>
      <c r="J162" s="259"/>
      <c r="K162" s="259"/>
      <c r="L162" s="263"/>
      <c r="M162" s="264"/>
      <c r="N162" s="265"/>
      <c r="O162" s="265"/>
      <c r="P162" s="265"/>
      <c r="Q162" s="265"/>
      <c r="R162" s="265"/>
      <c r="S162" s="265"/>
      <c r="T162" s="26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7" t="s">
        <v>154</v>
      </c>
      <c r="AU162" s="267" t="s">
        <v>84</v>
      </c>
      <c r="AV162" s="14" t="s">
        <v>84</v>
      </c>
      <c r="AW162" s="14" t="s">
        <v>33</v>
      </c>
      <c r="AX162" s="14" t="s">
        <v>76</v>
      </c>
      <c r="AY162" s="267" t="s">
        <v>145</v>
      </c>
    </row>
    <row r="163" s="12" customFormat="1">
      <c r="A163" s="12"/>
      <c r="B163" s="224"/>
      <c r="C163" s="225"/>
      <c r="D163" s="226" t="s">
        <v>154</v>
      </c>
      <c r="E163" s="227" t="s">
        <v>1</v>
      </c>
      <c r="F163" s="228" t="s">
        <v>1372</v>
      </c>
      <c r="G163" s="225"/>
      <c r="H163" s="229">
        <v>32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5" t="s">
        <v>154</v>
      </c>
      <c r="AU163" s="235" t="s">
        <v>84</v>
      </c>
      <c r="AV163" s="12" t="s">
        <v>86</v>
      </c>
      <c r="AW163" s="12" t="s">
        <v>33</v>
      </c>
      <c r="AX163" s="12" t="s">
        <v>76</v>
      </c>
      <c r="AY163" s="235" t="s">
        <v>145</v>
      </c>
    </row>
    <row r="164" s="13" customFormat="1">
      <c r="A164" s="13"/>
      <c r="B164" s="236"/>
      <c r="C164" s="237"/>
      <c r="D164" s="226" t="s">
        <v>154</v>
      </c>
      <c r="E164" s="238" t="s">
        <v>1</v>
      </c>
      <c r="F164" s="239" t="s">
        <v>156</v>
      </c>
      <c r="G164" s="237"/>
      <c r="H164" s="240">
        <v>462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154</v>
      </c>
      <c r="AU164" s="246" t="s">
        <v>84</v>
      </c>
      <c r="AV164" s="13" t="s">
        <v>150</v>
      </c>
      <c r="AW164" s="13" t="s">
        <v>33</v>
      </c>
      <c r="AX164" s="13" t="s">
        <v>84</v>
      </c>
      <c r="AY164" s="246" t="s">
        <v>145</v>
      </c>
    </row>
    <row r="165" s="2" customFormat="1" ht="24.15" customHeight="1">
      <c r="A165" s="37"/>
      <c r="B165" s="38"/>
      <c r="C165" s="210" t="s">
        <v>164</v>
      </c>
      <c r="D165" s="210" t="s">
        <v>146</v>
      </c>
      <c r="E165" s="211" t="s">
        <v>1374</v>
      </c>
      <c r="F165" s="212" t="s">
        <v>1375</v>
      </c>
      <c r="G165" s="213" t="s">
        <v>182</v>
      </c>
      <c r="H165" s="214">
        <v>231</v>
      </c>
      <c r="I165" s="215"/>
      <c r="J165" s="216">
        <f>ROUND(I165*H165,2)</f>
        <v>0</v>
      </c>
      <c r="K165" s="217"/>
      <c r="L165" s="43"/>
      <c r="M165" s="218" t="s">
        <v>1</v>
      </c>
      <c r="N165" s="219" t="s">
        <v>41</v>
      </c>
      <c r="O165" s="90"/>
      <c r="P165" s="220">
        <f>O165*H165</f>
        <v>0</v>
      </c>
      <c r="Q165" s="220">
        <v>0</v>
      </c>
      <c r="R165" s="220">
        <f>Q165*H165</f>
        <v>0</v>
      </c>
      <c r="S165" s="220">
        <v>0.027</v>
      </c>
      <c r="T165" s="221">
        <f>S165*H165</f>
        <v>6.2370000000000001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2" t="s">
        <v>150</v>
      </c>
      <c r="AT165" s="222" t="s">
        <v>146</v>
      </c>
      <c r="AU165" s="222" t="s">
        <v>84</v>
      </c>
      <c r="AY165" s="16" t="s">
        <v>145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16" t="s">
        <v>84</v>
      </c>
      <c r="BK165" s="223">
        <f>ROUND(I165*H165,2)</f>
        <v>0</v>
      </c>
      <c r="BL165" s="16" t="s">
        <v>150</v>
      </c>
      <c r="BM165" s="222" t="s">
        <v>168</v>
      </c>
    </row>
    <row r="166" s="14" customFormat="1">
      <c r="A166" s="14"/>
      <c r="B166" s="258"/>
      <c r="C166" s="259"/>
      <c r="D166" s="226" t="s">
        <v>154</v>
      </c>
      <c r="E166" s="260" t="s">
        <v>1</v>
      </c>
      <c r="F166" s="261" t="s">
        <v>1359</v>
      </c>
      <c r="G166" s="259"/>
      <c r="H166" s="260" t="s">
        <v>1</v>
      </c>
      <c r="I166" s="262"/>
      <c r="J166" s="259"/>
      <c r="K166" s="259"/>
      <c r="L166" s="263"/>
      <c r="M166" s="264"/>
      <c r="N166" s="265"/>
      <c r="O166" s="265"/>
      <c r="P166" s="265"/>
      <c r="Q166" s="265"/>
      <c r="R166" s="265"/>
      <c r="S166" s="265"/>
      <c r="T166" s="26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7" t="s">
        <v>154</v>
      </c>
      <c r="AU166" s="267" t="s">
        <v>84</v>
      </c>
      <c r="AV166" s="14" t="s">
        <v>84</v>
      </c>
      <c r="AW166" s="14" t="s">
        <v>33</v>
      </c>
      <c r="AX166" s="14" t="s">
        <v>76</v>
      </c>
      <c r="AY166" s="267" t="s">
        <v>145</v>
      </c>
    </row>
    <row r="167" s="12" customFormat="1">
      <c r="A167" s="12"/>
      <c r="B167" s="224"/>
      <c r="C167" s="225"/>
      <c r="D167" s="226" t="s">
        <v>154</v>
      </c>
      <c r="E167" s="227" t="s">
        <v>1</v>
      </c>
      <c r="F167" s="228" t="s">
        <v>7</v>
      </c>
      <c r="G167" s="225"/>
      <c r="H167" s="229">
        <v>21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5" t="s">
        <v>154</v>
      </c>
      <c r="AU167" s="235" t="s">
        <v>84</v>
      </c>
      <c r="AV167" s="12" t="s">
        <v>86</v>
      </c>
      <c r="AW167" s="12" t="s">
        <v>33</v>
      </c>
      <c r="AX167" s="12" t="s">
        <v>76</v>
      </c>
      <c r="AY167" s="235" t="s">
        <v>145</v>
      </c>
    </row>
    <row r="168" s="14" customFormat="1">
      <c r="A168" s="14"/>
      <c r="B168" s="258"/>
      <c r="C168" s="259"/>
      <c r="D168" s="226" t="s">
        <v>154</v>
      </c>
      <c r="E168" s="260" t="s">
        <v>1</v>
      </c>
      <c r="F168" s="261" t="s">
        <v>1308</v>
      </c>
      <c r="G168" s="259"/>
      <c r="H168" s="260" t="s">
        <v>1</v>
      </c>
      <c r="I168" s="262"/>
      <c r="J168" s="259"/>
      <c r="K168" s="259"/>
      <c r="L168" s="263"/>
      <c r="M168" s="264"/>
      <c r="N168" s="265"/>
      <c r="O168" s="265"/>
      <c r="P168" s="265"/>
      <c r="Q168" s="265"/>
      <c r="R168" s="265"/>
      <c r="S168" s="265"/>
      <c r="T168" s="26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7" t="s">
        <v>154</v>
      </c>
      <c r="AU168" s="267" t="s">
        <v>84</v>
      </c>
      <c r="AV168" s="14" t="s">
        <v>84</v>
      </c>
      <c r="AW168" s="14" t="s">
        <v>33</v>
      </c>
      <c r="AX168" s="14" t="s">
        <v>76</v>
      </c>
      <c r="AY168" s="267" t="s">
        <v>145</v>
      </c>
    </row>
    <row r="169" s="12" customFormat="1">
      <c r="A169" s="12"/>
      <c r="B169" s="224"/>
      <c r="C169" s="225"/>
      <c r="D169" s="226" t="s">
        <v>154</v>
      </c>
      <c r="E169" s="227" t="s">
        <v>1</v>
      </c>
      <c r="F169" s="228" t="s">
        <v>313</v>
      </c>
      <c r="G169" s="225"/>
      <c r="H169" s="229">
        <v>70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35" t="s">
        <v>154</v>
      </c>
      <c r="AU169" s="235" t="s">
        <v>84</v>
      </c>
      <c r="AV169" s="12" t="s">
        <v>86</v>
      </c>
      <c r="AW169" s="12" t="s">
        <v>33</v>
      </c>
      <c r="AX169" s="12" t="s">
        <v>76</v>
      </c>
      <c r="AY169" s="235" t="s">
        <v>145</v>
      </c>
    </row>
    <row r="170" s="14" customFormat="1">
      <c r="A170" s="14"/>
      <c r="B170" s="258"/>
      <c r="C170" s="259"/>
      <c r="D170" s="226" t="s">
        <v>154</v>
      </c>
      <c r="E170" s="260" t="s">
        <v>1</v>
      </c>
      <c r="F170" s="261" t="s">
        <v>1315</v>
      </c>
      <c r="G170" s="259"/>
      <c r="H170" s="260" t="s">
        <v>1</v>
      </c>
      <c r="I170" s="262"/>
      <c r="J170" s="259"/>
      <c r="K170" s="259"/>
      <c r="L170" s="263"/>
      <c r="M170" s="264"/>
      <c r="N170" s="265"/>
      <c r="O170" s="265"/>
      <c r="P170" s="265"/>
      <c r="Q170" s="265"/>
      <c r="R170" s="265"/>
      <c r="S170" s="265"/>
      <c r="T170" s="26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7" t="s">
        <v>154</v>
      </c>
      <c r="AU170" s="267" t="s">
        <v>84</v>
      </c>
      <c r="AV170" s="14" t="s">
        <v>84</v>
      </c>
      <c r="AW170" s="14" t="s">
        <v>33</v>
      </c>
      <c r="AX170" s="14" t="s">
        <v>76</v>
      </c>
      <c r="AY170" s="267" t="s">
        <v>145</v>
      </c>
    </row>
    <row r="171" s="12" customFormat="1">
      <c r="A171" s="12"/>
      <c r="B171" s="224"/>
      <c r="C171" s="225"/>
      <c r="D171" s="226" t="s">
        <v>154</v>
      </c>
      <c r="E171" s="227" t="s">
        <v>1</v>
      </c>
      <c r="F171" s="228" t="s">
        <v>309</v>
      </c>
      <c r="G171" s="225"/>
      <c r="H171" s="229">
        <v>68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35" t="s">
        <v>154</v>
      </c>
      <c r="AU171" s="235" t="s">
        <v>84</v>
      </c>
      <c r="AV171" s="12" t="s">
        <v>86</v>
      </c>
      <c r="AW171" s="12" t="s">
        <v>33</v>
      </c>
      <c r="AX171" s="12" t="s">
        <v>76</v>
      </c>
      <c r="AY171" s="235" t="s">
        <v>145</v>
      </c>
    </row>
    <row r="172" s="14" customFormat="1">
      <c r="A172" s="14"/>
      <c r="B172" s="258"/>
      <c r="C172" s="259"/>
      <c r="D172" s="226" t="s">
        <v>154</v>
      </c>
      <c r="E172" s="260" t="s">
        <v>1</v>
      </c>
      <c r="F172" s="261" t="s">
        <v>1274</v>
      </c>
      <c r="G172" s="259"/>
      <c r="H172" s="260" t="s">
        <v>1</v>
      </c>
      <c r="I172" s="262"/>
      <c r="J172" s="259"/>
      <c r="K172" s="259"/>
      <c r="L172" s="263"/>
      <c r="M172" s="264"/>
      <c r="N172" s="265"/>
      <c r="O172" s="265"/>
      <c r="P172" s="265"/>
      <c r="Q172" s="265"/>
      <c r="R172" s="265"/>
      <c r="S172" s="265"/>
      <c r="T172" s="26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7" t="s">
        <v>154</v>
      </c>
      <c r="AU172" s="267" t="s">
        <v>84</v>
      </c>
      <c r="AV172" s="14" t="s">
        <v>84</v>
      </c>
      <c r="AW172" s="14" t="s">
        <v>33</v>
      </c>
      <c r="AX172" s="14" t="s">
        <v>76</v>
      </c>
      <c r="AY172" s="267" t="s">
        <v>145</v>
      </c>
    </row>
    <row r="173" s="12" customFormat="1">
      <c r="A173" s="12"/>
      <c r="B173" s="224"/>
      <c r="C173" s="225"/>
      <c r="D173" s="226" t="s">
        <v>154</v>
      </c>
      <c r="E173" s="227" t="s">
        <v>1</v>
      </c>
      <c r="F173" s="228" t="s">
        <v>273</v>
      </c>
      <c r="G173" s="225"/>
      <c r="H173" s="229">
        <v>56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35" t="s">
        <v>154</v>
      </c>
      <c r="AU173" s="235" t="s">
        <v>84</v>
      </c>
      <c r="AV173" s="12" t="s">
        <v>86</v>
      </c>
      <c r="AW173" s="12" t="s">
        <v>33</v>
      </c>
      <c r="AX173" s="12" t="s">
        <v>76</v>
      </c>
      <c r="AY173" s="235" t="s">
        <v>145</v>
      </c>
    </row>
    <row r="174" s="14" customFormat="1">
      <c r="A174" s="14"/>
      <c r="B174" s="258"/>
      <c r="C174" s="259"/>
      <c r="D174" s="226" t="s">
        <v>154</v>
      </c>
      <c r="E174" s="260" t="s">
        <v>1</v>
      </c>
      <c r="F174" s="261" t="s">
        <v>1364</v>
      </c>
      <c r="G174" s="259"/>
      <c r="H174" s="260" t="s">
        <v>1</v>
      </c>
      <c r="I174" s="262"/>
      <c r="J174" s="259"/>
      <c r="K174" s="259"/>
      <c r="L174" s="263"/>
      <c r="M174" s="264"/>
      <c r="N174" s="265"/>
      <c r="O174" s="265"/>
      <c r="P174" s="265"/>
      <c r="Q174" s="265"/>
      <c r="R174" s="265"/>
      <c r="S174" s="265"/>
      <c r="T174" s="26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7" t="s">
        <v>154</v>
      </c>
      <c r="AU174" s="267" t="s">
        <v>84</v>
      </c>
      <c r="AV174" s="14" t="s">
        <v>84</v>
      </c>
      <c r="AW174" s="14" t="s">
        <v>33</v>
      </c>
      <c r="AX174" s="14" t="s">
        <v>76</v>
      </c>
      <c r="AY174" s="267" t="s">
        <v>145</v>
      </c>
    </row>
    <row r="175" s="12" customFormat="1">
      <c r="A175" s="12"/>
      <c r="B175" s="224"/>
      <c r="C175" s="225"/>
      <c r="D175" s="226" t="s">
        <v>154</v>
      </c>
      <c r="E175" s="227" t="s">
        <v>1</v>
      </c>
      <c r="F175" s="228" t="s">
        <v>183</v>
      </c>
      <c r="G175" s="225"/>
      <c r="H175" s="229">
        <v>16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5" t="s">
        <v>154</v>
      </c>
      <c r="AU175" s="235" t="s">
        <v>84</v>
      </c>
      <c r="AV175" s="12" t="s">
        <v>86</v>
      </c>
      <c r="AW175" s="12" t="s">
        <v>33</v>
      </c>
      <c r="AX175" s="12" t="s">
        <v>76</v>
      </c>
      <c r="AY175" s="235" t="s">
        <v>145</v>
      </c>
    </row>
    <row r="176" s="13" customFormat="1">
      <c r="A176" s="13"/>
      <c r="B176" s="236"/>
      <c r="C176" s="237"/>
      <c r="D176" s="226" t="s">
        <v>154</v>
      </c>
      <c r="E176" s="238" t="s">
        <v>1</v>
      </c>
      <c r="F176" s="239" t="s">
        <v>156</v>
      </c>
      <c r="G176" s="237"/>
      <c r="H176" s="240">
        <v>231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154</v>
      </c>
      <c r="AU176" s="246" t="s">
        <v>84</v>
      </c>
      <c r="AV176" s="13" t="s">
        <v>150</v>
      </c>
      <c r="AW176" s="13" t="s">
        <v>33</v>
      </c>
      <c r="AX176" s="13" t="s">
        <v>84</v>
      </c>
      <c r="AY176" s="246" t="s">
        <v>145</v>
      </c>
    </row>
    <row r="177" s="11" customFormat="1" ht="25.92" customHeight="1">
      <c r="A177" s="11"/>
      <c r="B177" s="196"/>
      <c r="C177" s="197"/>
      <c r="D177" s="198" t="s">
        <v>75</v>
      </c>
      <c r="E177" s="199" t="s">
        <v>357</v>
      </c>
      <c r="F177" s="199" t="s">
        <v>358</v>
      </c>
      <c r="G177" s="197"/>
      <c r="H177" s="197"/>
      <c r="I177" s="200"/>
      <c r="J177" s="201">
        <f>BK177</f>
        <v>0</v>
      </c>
      <c r="K177" s="197"/>
      <c r="L177" s="202"/>
      <c r="M177" s="203"/>
      <c r="N177" s="204"/>
      <c r="O177" s="204"/>
      <c r="P177" s="205">
        <f>SUM(P178:P181)</f>
        <v>0</v>
      </c>
      <c r="Q177" s="204"/>
      <c r="R177" s="205">
        <f>SUM(R178:R181)</f>
        <v>0</v>
      </c>
      <c r="S177" s="204"/>
      <c r="T177" s="206">
        <f>SUM(T178:T181)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207" t="s">
        <v>84</v>
      </c>
      <c r="AT177" s="208" t="s">
        <v>75</v>
      </c>
      <c r="AU177" s="208" t="s">
        <v>76</v>
      </c>
      <c r="AY177" s="207" t="s">
        <v>145</v>
      </c>
      <c r="BK177" s="209">
        <f>SUM(BK178:BK181)</f>
        <v>0</v>
      </c>
    </row>
    <row r="178" s="2" customFormat="1" ht="37.8" customHeight="1">
      <c r="A178" s="37"/>
      <c r="B178" s="38"/>
      <c r="C178" s="210" t="s">
        <v>160</v>
      </c>
      <c r="D178" s="210" t="s">
        <v>146</v>
      </c>
      <c r="E178" s="211" t="s">
        <v>1079</v>
      </c>
      <c r="F178" s="212" t="s">
        <v>1080</v>
      </c>
      <c r="G178" s="213" t="s">
        <v>149</v>
      </c>
      <c r="H178" s="214">
        <v>2</v>
      </c>
      <c r="I178" s="215"/>
      <c r="J178" s="216">
        <f>ROUND(I178*H178,2)</f>
        <v>0</v>
      </c>
      <c r="K178" s="217"/>
      <c r="L178" s="43"/>
      <c r="M178" s="218" t="s">
        <v>1</v>
      </c>
      <c r="N178" s="219" t="s">
        <v>41</v>
      </c>
      <c r="O178" s="90"/>
      <c r="P178" s="220">
        <f>O178*H178</f>
        <v>0</v>
      </c>
      <c r="Q178" s="220">
        <v>0</v>
      </c>
      <c r="R178" s="220">
        <f>Q178*H178</f>
        <v>0</v>
      </c>
      <c r="S178" s="220">
        <v>0</v>
      </c>
      <c r="T178" s="22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2" t="s">
        <v>150</v>
      </c>
      <c r="AT178" s="222" t="s">
        <v>146</v>
      </c>
      <c r="AU178" s="222" t="s">
        <v>84</v>
      </c>
      <c r="AY178" s="16" t="s">
        <v>145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16" t="s">
        <v>84</v>
      </c>
      <c r="BK178" s="223">
        <f>ROUND(I178*H178,2)</f>
        <v>0</v>
      </c>
      <c r="BL178" s="16" t="s">
        <v>150</v>
      </c>
      <c r="BM178" s="222" t="s">
        <v>8</v>
      </c>
    </row>
    <row r="179" s="14" customFormat="1">
      <c r="A179" s="14"/>
      <c r="B179" s="258"/>
      <c r="C179" s="259"/>
      <c r="D179" s="226" t="s">
        <v>154</v>
      </c>
      <c r="E179" s="260" t="s">
        <v>1</v>
      </c>
      <c r="F179" s="261" t="s">
        <v>1376</v>
      </c>
      <c r="G179" s="259"/>
      <c r="H179" s="260" t="s">
        <v>1</v>
      </c>
      <c r="I179" s="262"/>
      <c r="J179" s="259"/>
      <c r="K179" s="259"/>
      <c r="L179" s="263"/>
      <c r="M179" s="264"/>
      <c r="N179" s="265"/>
      <c r="O179" s="265"/>
      <c r="P179" s="265"/>
      <c r="Q179" s="265"/>
      <c r="R179" s="265"/>
      <c r="S179" s="265"/>
      <c r="T179" s="26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7" t="s">
        <v>154</v>
      </c>
      <c r="AU179" s="267" t="s">
        <v>84</v>
      </c>
      <c r="AV179" s="14" t="s">
        <v>84</v>
      </c>
      <c r="AW179" s="14" t="s">
        <v>33</v>
      </c>
      <c r="AX179" s="14" t="s">
        <v>76</v>
      </c>
      <c r="AY179" s="267" t="s">
        <v>145</v>
      </c>
    </row>
    <row r="180" s="12" customFormat="1">
      <c r="A180" s="12"/>
      <c r="B180" s="224"/>
      <c r="C180" s="225"/>
      <c r="D180" s="226" t="s">
        <v>154</v>
      </c>
      <c r="E180" s="227" t="s">
        <v>1</v>
      </c>
      <c r="F180" s="228" t="s">
        <v>86</v>
      </c>
      <c r="G180" s="225"/>
      <c r="H180" s="229">
        <v>2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35" t="s">
        <v>154</v>
      </c>
      <c r="AU180" s="235" t="s">
        <v>84</v>
      </c>
      <c r="AV180" s="12" t="s">
        <v>86</v>
      </c>
      <c r="AW180" s="12" t="s">
        <v>33</v>
      </c>
      <c r="AX180" s="12" t="s">
        <v>76</v>
      </c>
      <c r="AY180" s="235" t="s">
        <v>145</v>
      </c>
    </row>
    <row r="181" s="13" customFormat="1">
      <c r="A181" s="13"/>
      <c r="B181" s="236"/>
      <c r="C181" s="237"/>
      <c r="D181" s="226" t="s">
        <v>154</v>
      </c>
      <c r="E181" s="238" t="s">
        <v>1</v>
      </c>
      <c r="F181" s="239" t="s">
        <v>156</v>
      </c>
      <c r="G181" s="237"/>
      <c r="H181" s="240">
        <v>2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154</v>
      </c>
      <c r="AU181" s="246" t="s">
        <v>84</v>
      </c>
      <c r="AV181" s="13" t="s">
        <v>150</v>
      </c>
      <c r="AW181" s="13" t="s">
        <v>33</v>
      </c>
      <c r="AX181" s="13" t="s">
        <v>84</v>
      </c>
      <c r="AY181" s="246" t="s">
        <v>145</v>
      </c>
    </row>
    <row r="182" s="11" customFormat="1" ht="25.92" customHeight="1">
      <c r="A182" s="11"/>
      <c r="B182" s="196"/>
      <c r="C182" s="197"/>
      <c r="D182" s="198" t="s">
        <v>75</v>
      </c>
      <c r="E182" s="199" t="s">
        <v>630</v>
      </c>
      <c r="F182" s="199" t="s">
        <v>631</v>
      </c>
      <c r="G182" s="197"/>
      <c r="H182" s="197"/>
      <c r="I182" s="200"/>
      <c r="J182" s="201">
        <f>BK182</f>
        <v>0</v>
      </c>
      <c r="K182" s="197"/>
      <c r="L182" s="202"/>
      <c r="M182" s="203"/>
      <c r="N182" s="204"/>
      <c r="O182" s="204"/>
      <c r="P182" s="205">
        <f>SUM(P183:P192)</f>
        <v>0</v>
      </c>
      <c r="Q182" s="204"/>
      <c r="R182" s="205">
        <f>SUM(R183:R192)</f>
        <v>0</v>
      </c>
      <c r="S182" s="204"/>
      <c r="T182" s="206">
        <f>SUM(T183:T192)</f>
        <v>0</v>
      </c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R182" s="207" t="s">
        <v>84</v>
      </c>
      <c r="AT182" s="208" t="s">
        <v>75</v>
      </c>
      <c r="AU182" s="208" t="s">
        <v>76</v>
      </c>
      <c r="AY182" s="207" t="s">
        <v>145</v>
      </c>
      <c r="BK182" s="209">
        <f>SUM(BK183:BK192)</f>
        <v>0</v>
      </c>
    </row>
    <row r="183" s="2" customFormat="1" ht="24.15" customHeight="1">
      <c r="A183" s="37"/>
      <c r="B183" s="38"/>
      <c r="C183" s="210" t="s">
        <v>175</v>
      </c>
      <c r="D183" s="210" t="s">
        <v>146</v>
      </c>
      <c r="E183" s="211" t="s">
        <v>632</v>
      </c>
      <c r="F183" s="212" t="s">
        <v>633</v>
      </c>
      <c r="G183" s="213" t="s">
        <v>634</v>
      </c>
      <c r="H183" s="214">
        <v>6.5629999999999997</v>
      </c>
      <c r="I183" s="215"/>
      <c r="J183" s="216">
        <f>ROUND(I183*H183,2)</f>
        <v>0</v>
      </c>
      <c r="K183" s="217"/>
      <c r="L183" s="43"/>
      <c r="M183" s="218" t="s">
        <v>1</v>
      </c>
      <c r="N183" s="219" t="s">
        <v>41</v>
      </c>
      <c r="O183" s="90"/>
      <c r="P183" s="220">
        <f>O183*H183</f>
        <v>0</v>
      </c>
      <c r="Q183" s="220">
        <v>0</v>
      </c>
      <c r="R183" s="220">
        <f>Q183*H183</f>
        <v>0</v>
      </c>
      <c r="S183" s="220">
        <v>0</v>
      </c>
      <c r="T183" s="22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2" t="s">
        <v>150</v>
      </c>
      <c r="AT183" s="222" t="s">
        <v>146</v>
      </c>
      <c r="AU183" s="222" t="s">
        <v>84</v>
      </c>
      <c r="AY183" s="16" t="s">
        <v>145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6" t="s">
        <v>84</v>
      </c>
      <c r="BK183" s="223">
        <f>ROUND(I183*H183,2)</f>
        <v>0</v>
      </c>
      <c r="BL183" s="16" t="s">
        <v>150</v>
      </c>
      <c r="BM183" s="222" t="s">
        <v>178</v>
      </c>
    </row>
    <row r="184" s="2" customFormat="1" ht="24.15" customHeight="1">
      <c r="A184" s="37"/>
      <c r="B184" s="38"/>
      <c r="C184" s="210" t="s">
        <v>163</v>
      </c>
      <c r="D184" s="210" t="s">
        <v>146</v>
      </c>
      <c r="E184" s="211" t="s">
        <v>637</v>
      </c>
      <c r="F184" s="212" t="s">
        <v>638</v>
      </c>
      <c r="G184" s="213" t="s">
        <v>634</v>
      </c>
      <c r="H184" s="214">
        <v>6.5629999999999997</v>
      </c>
      <c r="I184" s="215"/>
      <c r="J184" s="216">
        <f>ROUND(I184*H184,2)</f>
        <v>0</v>
      </c>
      <c r="K184" s="217"/>
      <c r="L184" s="43"/>
      <c r="M184" s="218" t="s">
        <v>1</v>
      </c>
      <c r="N184" s="219" t="s">
        <v>41</v>
      </c>
      <c r="O184" s="90"/>
      <c r="P184" s="220">
        <f>O184*H184</f>
        <v>0</v>
      </c>
      <c r="Q184" s="220">
        <v>0</v>
      </c>
      <c r="R184" s="220">
        <f>Q184*H184</f>
        <v>0</v>
      </c>
      <c r="S184" s="220">
        <v>0</v>
      </c>
      <c r="T184" s="22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2" t="s">
        <v>150</v>
      </c>
      <c r="AT184" s="222" t="s">
        <v>146</v>
      </c>
      <c r="AU184" s="222" t="s">
        <v>84</v>
      </c>
      <c r="AY184" s="16" t="s">
        <v>145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6" t="s">
        <v>84</v>
      </c>
      <c r="BK184" s="223">
        <f>ROUND(I184*H184,2)</f>
        <v>0</v>
      </c>
      <c r="BL184" s="16" t="s">
        <v>150</v>
      </c>
      <c r="BM184" s="222" t="s">
        <v>183</v>
      </c>
    </row>
    <row r="185" s="2" customFormat="1" ht="21.75" customHeight="1">
      <c r="A185" s="37"/>
      <c r="B185" s="38"/>
      <c r="C185" s="210" t="s">
        <v>185</v>
      </c>
      <c r="D185" s="210" t="s">
        <v>146</v>
      </c>
      <c r="E185" s="211" t="s">
        <v>640</v>
      </c>
      <c r="F185" s="212" t="s">
        <v>641</v>
      </c>
      <c r="G185" s="213" t="s">
        <v>634</v>
      </c>
      <c r="H185" s="214">
        <v>6.5629999999999997</v>
      </c>
      <c r="I185" s="215"/>
      <c r="J185" s="216">
        <f>ROUND(I185*H185,2)</f>
        <v>0</v>
      </c>
      <c r="K185" s="217"/>
      <c r="L185" s="43"/>
      <c r="M185" s="218" t="s">
        <v>1</v>
      </c>
      <c r="N185" s="219" t="s">
        <v>41</v>
      </c>
      <c r="O185" s="90"/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2" t="s">
        <v>150</v>
      </c>
      <c r="AT185" s="222" t="s">
        <v>146</v>
      </c>
      <c r="AU185" s="222" t="s">
        <v>84</v>
      </c>
      <c r="AY185" s="16" t="s">
        <v>145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16" t="s">
        <v>84</v>
      </c>
      <c r="BK185" s="223">
        <f>ROUND(I185*H185,2)</f>
        <v>0</v>
      </c>
      <c r="BL185" s="16" t="s">
        <v>150</v>
      </c>
      <c r="BM185" s="222" t="s">
        <v>188</v>
      </c>
    </row>
    <row r="186" s="2" customFormat="1" ht="24.15" customHeight="1">
      <c r="A186" s="37"/>
      <c r="B186" s="38"/>
      <c r="C186" s="210" t="s">
        <v>168</v>
      </c>
      <c r="D186" s="210" t="s">
        <v>146</v>
      </c>
      <c r="E186" s="211" t="s">
        <v>644</v>
      </c>
      <c r="F186" s="212" t="s">
        <v>645</v>
      </c>
      <c r="G186" s="213" t="s">
        <v>634</v>
      </c>
      <c r="H186" s="214">
        <v>6.5629999999999997</v>
      </c>
      <c r="I186" s="215"/>
      <c r="J186" s="216">
        <f>ROUND(I186*H186,2)</f>
        <v>0</v>
      </c>
      <c r="K186" s="217"/>
      <c r="L186" s="43"/>
      <c r="M186" s="218" t="s">
        <v>1</v>
      </c>
      <c r="N186" s="219" t="s">
        <v>41</v>
      </c>
      <c r="O186" s="90"/>
      <c r="P186" s="220">
        <f>O186*H186</f>
        <v>0</v>
      </c>
      <c r="Q186" s="220">
        <v>0</v>
      </c>
      <c r="R186" s="220">
        <f>Q186*H186</f>
        <v>0</v>
      </c>
      <c r="S186" s="220">
        <v>0</v>
      </c>
      <c r="T186" s="22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2" t="s">
        <v>150</v>
      </c>
      <c r="AT186" s="222" t="s">
        <v>146</v>
      </c>
      <c r="AU186" s="222" t="s">
        <v>84</v>
      </c>
      <c r="AY186" s="16" t="s">
        <v>145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16" t="s">
        <v>84</v>
      </c>
      <c r="BK186" s="223">
        <f>ROUND(I186*H186,2)</f>
        <v>0</v>
      </c>
      <c r="BL186" s="16" t="s">
        <v>150</v>
      </c>
      <c r="BM186" s="222" t="s">
        <v>193</v>
      </c>
    </row>
    <row r="187" s="2" customFormat="1" ht="24.15" customHeight="1">
      <c r="A187" s="37"/>
      <c r="B187" s="38"/>
      <c r="C187" s="210" t="s">
        <v>195</v>
      </c>
      <c r="D187" s="210" t="s">
        <v>146</v>
      </c>
      <c r="E187" s="211" t="s">
        <v>647</v>
      </c>
      <c r="F187" s="212" t="s">
        <v>648</v>
      </c>
      <c r="G187" s="213" t="s">
        <v>634</v>
      </c>
      <c r="H187" s="214">
        <v>157.512</v>
      </c>
      <c r="I187" s="215"/>
      <c r="J187" s="216">
        <f>ROUND(I187*H187,2)</f>
        <v>0</v>
      </c>
      <c r="K187" s="217"/>
      <c r="L187" s="43"/>
      <c r="M187" s="218" t="s">
        <v>1</v>
      </c>
      <c r="N187" s="219" t="s">
        <v>41</v>
      </c>
      <c r="O187" s="90"/>
      <c r="P187" s="220">
        <f>O187*H187</f>
        <v>0</v>
      </c>
      <c r="Q187" s="220">
        <v>0</v>
      </c>
      <c r="R187" s="220">
        <f>Q187*H187</f>
        <v>0</v>
      </c>
      <c r="S187" s="220">
        <v>0</v>
      </c>
      <c r="T187" s="22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2" t="s">
        <v>150</v>
      </c>
      <c r="AT187" s="222" t="s">
        <v>146</v>
      </c>
      <c r="AU187" s="222" t="s">
        <v>84</v>
      </c>
      <c r="AY187" s="16" t="s">
        <v>145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16" t="s">
        <v>84</v>
      </c>
      <c r="BK187" s="223">
        <f>ROUND(I187*H187,2)</f>
        <v>0</v>
      </c>
      <c r="BL187" s="16" t="s">
        <v>150</v>
      </c>
      <c r="BM187" s="222" t="s">
        <v>198</v>
      </c>
    </row>
    <row r="188" s="14" customFormat="1">
      <c r="A188" s="14"/>
      <c r="B188" s="258"/>
      <c r="C188" s="259"/>
      <c r="D188" s="226" t="s">
        <v>154</v>
      </c>
      <c r="E188" s="260" t="s">
        <v>1</v>
      </c>
      <c r="F188" s="261" t="s">
        <v>650</v>
      </c>
      <c r="G188" s="259"/>
      <c r="H188" s="260" t="s">
        <v>1</v>
      </c>
      <c r="I188" s="262"/>
      <c r="J188" s="259"/>
      <c r="K188" s="259"/>
      <c r="L188" s="263"/>
      <c r="M188" s="264"/>
      <c r="N188" s="265"/>
      <c r="O188" s="265"/>
      <c r="P188" s="265"/>
      <c r="Q188" s="265"/>
      <c r="R188" s="265"/>
      <c r="S188" s="265"/>
      <c r="T188" s="26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7" t="s">
        <v>154</v>
      </c>
      <c r="AU188" s="267" t="s">
        <v>84</v>
      </c>
      <c r="AV188" s="14" t="s">
        <v>84</v>
      </c>
      <c r="AW188" s="14" t="s">
        <v>33</v>
      </c>
      <c r="AX188" s="14" t="s">
        <v>76</v>
      </c>
      <c r="AY188" s="267" t="s">
        <v>145</v>
      </c>
    </row>
    <row r="189" s="12" customFormat="1">
      <c r="A189" s="12"/>
      <c r="B189" s="224"/>
      <c r="C189" s="225"/>
      <c r="D189" s="226" t="s">
        <v>154</v>
      </c>
      <c r="E189" s="227" t="s">
        <v>1</v>
      </c>
      <c r="F189" s="228" t="s">
        <v>1377</v>
      </c>
      <c r="G189" s="225"/>
      <c r="H189" s="229">
        <v>157.512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35" t="s">
        <v>154</v>
      </c>
      <c r="AU189" s="235" t="s">
        <v>84</v>
      </c>
      <c r="AV189" s="12" t="s">
        <v>86</v>
      </c>
      <c r="AW189" s="12" t="s">
        <v>33</v>
      </c>
      <c r="AX189" s="12" t="s">
        <v>76</v>
      </c>
      <c r="AY189" s="235" t="s">
        <v>145</v>
      </c>
    </row>
    <row r="190" s="13" customFormat="1">
      <c r="A190" s="13"/>
      <c r="B190" s="236"/>
      <c r="C190" s="237"/>
      <c r="D190" s="226" t="s">
        <v>154</v>
      </c>
      <c r="E190" s="238" t="s">
        <v>1</v>
      </c>
      <c r="F190" s="239" t="s">
        <v>156</v>
      </c>
      <c r="G190" s="237"/>
      <c r="H190" s="240">
        <v>157.512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154</v>
      </c>
      <c r="AU190" s="246" t="s">
        <v>84</v>
      </c>
      <c r="AV190" s="13" t="s">
        <v>150</v>
      </c>
      <c r="AW190" s="13" t="s">
        <v>33</v>
      </c>
      <c r="AX190" s="13" t="s">
        <v>84</v>
      </c>
      <c r="AY190" s="246" t="s">
        <v>145</v>
      </c>
    </row>
    <row r="191" s="2" customFormat="1" ht="33" customHeight="1">
      <c r="A191" s="37"/>
      <c r="B191" s="38"/>
      <c r="C191" s="210" t="s">
        <v>8</v>
      </c>
      <c r="D191" s="210" t="s">
        <v>146</v>
      </c>
      <c r="E191" s="211" t="s">
        <v>653</v>
      </c>
      <c r="F191" s="212" t="s">
        <v>654</v>
      </c>
      <c r="G191" s="213" t="s">
        <v>634</v>
      </c>
      <c r="H191" s="214">
        <v>6.5629999999999997</v>
      </c>
      <c r="I191" s="215"/>
      <c r="J191" s="216">
        <f>ROUND(I191*H191,2)</f>
        <v>0</v>
      </c>
      <c r="K191" s="217"/>
      <c r="L191" s="43"/>
      <c r="M191" s="218" t="s">
        <v>1</v>
      </c>
      <c r="N191" s="219" t="s">
        <v>41</v>
      </c>
      <c r="O191" s="90"/>
      <c r="P191" s="220">
        <f>O191*H191</f>
        <v>0</v>
      </c>
      <c r="Q191" s="220">
        <v>0</v>
      </c>
      <c r="R191" s="220">
        <f>Q191*H191</f>
        <v>0</v>
      </c>
      <c r="S191" s="220">
        <v>0</v>
      </c>
      <c r="T191" s="22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2" t="s">
        <v>150</v>
      </c>
      <c r="AT191" s="222" t="s">
        <v>146</v>
      </c>
      <c r="AU191" s="222" t="s">
        <v>84</v>
      </c>
      <c r="AY191" s="16" t="s">
        <v>145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6" t="s">
        <v>84</v>
      </c>
      <c r="BK191" s="223">
        <f>ROUND(I191*H191,2)</f>
        <v>0</v>
      </c>
      <c r="BL191" s="16" t="s">
        <v>150</v>
      </c>
      <c r="BM191" s="222" t="s">
        <v>202</v>
      </c>
    </row>
    <row r="192" s="2" customFormat="1" ht="24.15" customHeight="1">
      <c r="A192" s="37"/>
      <c r="B192" s="38"/>
      <c r="C192" s="210" t="s">
        <v>204</v>
      </c>
      <c r="D192" s="210" t="s">
        <v>146</v>
      </c>
      <c r="E192" s="211" t="s">
        <v>662</v>
      </c>
      <c r="F192" s="212" t="s">
        <v>663</v>
      </c>
      <c r="G192" s="213" t="s">
        <v>634</v>
      </c>
      <c r="H192" s="214">
        <v>2.9329999999999998</v>
      </c>
      <c r="I192" s="215"/>
      <c r="J192" s="216">
        <f>ROUND(I192*H192,2)</f>
        <v>0</v>
      </c>
      <c r="K192" s="217"/>
      <c r="L192" s="43"/>
      <c r="M192" s="218" t="s">
        <v>1</v>
      </c>
      <c r="N192" s="219" t="s">
        <v>41</v>
      </c>
      <c r="O192" s="90"/>
      <c r="P192" s="220">
        <f>O192*H192</f>
        <v>0</v>
      </c>
      <c r="Q192" s="220">
        <v>0</v>
      </c>
      <c r="R192" s="220">
        <f>Q192*H192</f>
        <v>0</v>
      </c>
      <c r="S192" s="220">
        <v>0</v>
      </c>
      <c r="T192" s="22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2" t="s">
        <v>150</v>
      </c>
      <c r="AT192" s="222" t="s">
        <v>146</v>
      </c>
      <c r="AU192" s="222" t="s">
        <v>84</v>
      </c>
      <c r="AY192" s="16" t="s">
        <v>145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6" t="s">
        <v>84</v>
      </c>
      <c r="BK192" s="223">
        <f>ROUND(I192*H192,2)</f>
        <v>0</v>
      </c>
      <c r="BL192" s="16" t="s">
        <v>150</v>
      </c>
      <c r="BM192" s="222" t="s">
        <v>207</v>
      </c>
    </row>
    <row r="193" s="11" customFormat="1" ht="25.92" customHeight="1">
      <c r="A193" s="11"/>
      <c r="B193" s="196"/>
      <c r="C193" s="197"/>
      <c r="D193" s="198" t="s">
        <v>75</v>
      </c>
      <c r="E193" s="199" t="s">
        <v>1378</v>
      </c>
      <c r="F193" s="199" t="s">
        <v>1379</v>
      </c>
      <c r="G193" s="197"/>
      <c r="H193" s="197"/>
      <c r="I193" s="200"/>
      <c r="J193" s="201">
        <f>BK193</f>
        <v>0</v>
      </c>
      <c r="K193" s="197"/>
      <c r="L193" s="202"/>
      <c r="M193" s="203"/>
      <c r="N193" s="204"/>
      <c r="O193" s="204"/>
      <c r="P193" s="205">
        <f>SUM(P194:P222)</f>
        <v>0</v>
      </c>
      <c r="Q193" s="204"/>
      <c r="R193" s="205">
        <f>SUM(R194:R222)</f>
        <v>0</v>
      </c>
      <c r="S193" s="204"/>
      <c r="T193" s="206">
        <f>SUM(T194:T222)</f>
        <v>0</v>
      </c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R193" s="207" t="s">
        <v>84</v>
      </c>
      <c r="AT193" s="208" t="s">
        <v>75</v>
      </c>
      <c r="AU193" s="208" t="s">
        <v>76</v>
      </c>
      <c r="AY193" s="207" t="s">
        <v>145</v>
      </c>
      <c r="BK193" s="209">
        <f>SUM(BK194:BK222)</f>
        <v>0</v>
      </c>
    </row>
    <row r="194" s="2" customFormat="1" ht="16.5" customHeight="1">
      <c r="A194" s="37"/>
      <c r="B194" s="38"/>
      <c r="C194" s="247" t="s">
        <v>178</v>
      </c>
      <c r="D194" s="247" t="s">
        <v>190</v>
      </c>
      <c r="E194" s="248" t="s">
        <v>1380</v>
      </c>
      <c r="F194" s="249" t="s">
        <v>1381</v>
      </c>
      <c r="G194" s="250" t="s">
        <v>149</v>
      </c>
      <c r="H194" s="251">
        <v>1</v>
      </c>
      <c r="I194" s="252"/>
      <c r="J194" s="253">
        <f>ROUND(I194*H194,2)</f>
        <v>0</v>
      </c>
      <c r="K194" s="254"/>
      <c r="L194" s="255"/>
      <c r="M194" s="256" t="s">
        <v>1</v>
      </c>
      <c r="N194" s="257" t="s">
        <v>41</v>
      </c>
      <c r="O194" s="90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2" t="s">
        <v>163</v>
      </c>
      <c r="AT194" s="222" t="s">
        <v>190</v>
      </c>
      <c r="AU194" s="222" t="s">
        <v>84</v>
      </c>
      <c r="AY194" s="16" t="s">
        <v>145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6" t="s">
        <v>84</v>
      </c>
      <c r="BK194" s="223">
        <f>ROUND(I194*H194,2)</f>
        <v>0</v>
      </c>
      <c r="BL194" s="16" t="s">
        <v>150</v>
      </c>
      <c r="BM194" s="222" t="s">
        <v>210</v>
      </c>
    </row>
    <row r="195" s="2" customFormat="1" ht="16.5" customHeight="1">
      <c r="A195" s="37"/>
      <c r="B195" s="38"/>
      <c r="C195" s="247" t="s">
        <v>213</v>
      </c>
      <c r="D195" s="247" t="s">
        <v>190</v>
      </c>
      <c r="E195" s="248" t="s">
        <v>1382</v>
      </c>
      <c r="F195" s="249" t="s">
        <v>1383</v>
      </c>
      <c r="G195" s="250" t="s">
        <v>149</v>
      </c>
      <c r="H195" s="251">
        <v>1</v>
      </c>
      <c r="I195" s="252"/>
      <c r="J195" s="253">
        <f>ROUND(I195*H195,2)</f>
        <v>0</v>
      </c>
      <c r="K195" s="254"/>
      <c r="L195" s="255"/>
      <c r="M195" s="256" t="s">
        <v>1</v>
      </c>
      <c r="N195" s="257" t="s">
        <v>41</v>
      </c>
      <c r="O195" s="90"/>
      <c r="P195" s="220">
        <f>O195*H195</f>
        <v>0</v>
      </c>
      <c r="Q195" s="220">
        <v>0</v>
      </c>
      <c r="R195" s="220">
        <f>Q195*H195</f>
        <v>0</v>
      </c>
      <c r="S195" s="220">
        <v>0</v>
      </c>
      <c r="T195" s="22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2" t="s">
        <v>163</v>
      </c>
      <c r="AT195" s="222" t="s">
        <v>190</v>
      </c>
      <c r="AU195" s="222" t="s">
        <v>84</v>
      </c>
      <c r="AY195" s="16" t="s">
        <v>145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6" t="s">
        <v>84</v>
      </c>
      <c r="BK195" s="223">
        <f>ROUND(I195*H195,2)</f>
        <v>0</v>
      </c>
      <c r="BL195" s="16" t="s">
        <v>150</v>
      </c>
      <c r="BM195" s="222" t="s">
        <v>216</v>
      </c>
    </row>
    <row r="196" s="2" customFormat="1" ht="21.75" customHeight="1">
      <c r="A196" s="37"/>
      <c r="B196" s="38"/>
      <c r="C196" s="247" t="s">
        <v>183</v>
      </c>
      <c r="D196" s="247" t="s">
        <v>190</v>
      </c>
      <c r="E196" s="248" t="s">
        <v>1384</v>
      </c>
      <c r="F196" s="249" t="s">
        <v>1385</v>
      </c>
      <c r="G196" s="250" t="s">
        <v>149</v>
      </c>
      <c r="H196" s="251">
        <v>1</v>
      </c>
      <c r="I196" s="252"/>
      <c r="J196" s="253">
        <f>ROUND(I196*H196,2)</f>
        <v>0</v>
      </c>
      <c r="K196" s="254"/>
      <c r="L196" s="255"/>
      <c r="M196" s="256" t="s">
        <v>1</v>
      </c>
      <c r="N196" s="257" t="s">
        <v>41</v>
      </c>
      <c r="O196" s="90"/>
      <c r="P196" s="220">
        <f>O196*H196</f>
        <v>0</v>
      </c>
      <c r="Q196" s="220">
        <v>0</v>
      </c>
      <c r="R196" s="220">
        <f>Q196*H196</f>
        <v>0</v>
      </c>
      <c r="S196" s="220">
        <v>0</v>
      </c>
      <c r="T196" s="22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2" t="s">
        <v>163</v>
      </c>
      <c r="AT196" s="222" t="s">
        <v>190</v>
      </c>
      <c r="AU196" s="222" t="s">
        <v>84</v>
      </c>
      <c r="AY196" s="16" t="s">
        <v>145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6" t="s">
        <v>84</v>
      </c>
      <c r="BK196" s="223">
        <f>ROUND(I196*H196,2)</f>
        <v>0</v>
      </c>
      <c r="BL196" s="16" t="s">
        <v>150</v>
      </c>
      <c r="BM196" s="222" t="s">
        <v>223</v>
      </c>
    </row>
    <row r="197" s="2" customFormat="1" ht="24.15" customHeight="1">
      <c r="A197" s="37"/>
      <c r="B197" s="38"/>
      <c r="C197" s="247" t="s">
        <v>224</v>
      </c>
      <c r="D197" s="247" t="s">
        <v>190</v>
      </c>
      <c r="E197" s="248" t="s">
        <v>1386</v>
      </c>
      <c r="F197" s="249" t="s">
        <v>1387</v>
      </c>
      <c r="G197" s="250" t="s">
        <v>149</v>
      </c>
      <c r="H197" s="251">
        <v>1</v>
      </c>
      <c r="I197" s="252"/>
      <c r="J197" s="253">
        <f>ROUND(I197*H197,2)</f>
        <v>0</v>
      </c>
      <c r="K197" s="254"/>
      <c r="L197" s="255"/>
      <c r="M197" s="256" t="s">
        <v>1</v>
      </c>
      <c r="N197" s="257" t="s">
        <v>41</v>
      </c>
      <c r="O197" s="90"/>
      <c r="P197" s="220">
        <f>O197*H197</f>
        <v>0</v>
      </c>
      <c r="Q197" s="220">
        <v>0</v>
      </c>
      <c r="R197" s="220">
        <f>Q197*H197</f>
        <v>0</v>
      </c>
      <c r="S197" s="220">
        <v>0</v>
      </c>
      <c r="T197" s="22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2" t="s">
        <v>163</v>
      </c>
      <c r="AT197" s="222" t="s">
        <v>190</v>
      </c>
      <c r="AU197" s="222" t="s">
        <v>84</v>
      </c>
      <c r="AY197" s="16" t="s">
        <v>145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6" t="s">
        <v>84</v>
      </c>
      <c r="BK197" s="223">
        <f>ROUND(I197*H197,2)</f>
        <v>0</v>
      </c>
      <c r="BL197" s="16" t="s">
        <v>150</v>
      </c>
      <c r="BM197" s="222" t="s">
        <v>227</v>
      </c>
    </row>
    <row r="198" s="2" customFormat="1" ht="21.75" customHeight="1">
      <c r="A198" s="37"/>
      <c r="B198" s="38"/>
      <c r="C198" s="247" t="s">
        <v>188</v>
      </c>
      <c r="D198" s="247" t="s">
        <v>190</v>
      </c>
      <c r="E198" s="248" t="s">
        <v>1388</v>
      </c>
      <c r="F198" s="249" t="s">
        <v>1389</v>
      </c>
      <c r="G198" s="250" t="s">
        <v>149</v>
      </c>
      <c r="H198" s="251">
        <v>2</v>
      </c>
      <c r="I198" s="252"/>
      <c r="J198" s="253">
        <f>ROUND(I198*H198,2)</f>
        <v>0</v>
      </c>
      <c r="K198" s="254"/>
      <c r="L198" s="255"/>
      <c r="M198" s="256" t="s">
        <v>1</v>
      </c>
      <c r="N198" s="257" t="s">
        <v>41</v>
      </c>
      <c r="O198" s="90"/>
      <c r="P198" s="220">
        <f>O198*H198</f>
        <v>0</v>
      </c>
      <c r="Q198" s="220">
        <v>0</v>
      </c>
      <c r="R198" s="220">
        <f>Q198*H198</f>
        <v>0</v>
      </c>
      <c r="S198" s="220">
        <v>0</v>
      </c>
      <c r="T198" s="22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2" t="s">
        <v>163</v>
      </c>
      <c r="AT198" s="222" t="s">
        <v>190</v>
      </c>
      <c r="AU198" s="222" t="s">
        <v>84</v>
      </c>
      <c r="AY198" s="16" t="s">
        <v>145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6" t="s">
        <v>84</v>
      </c>
      <c r="BK198" s="223">
        <f>ROUND(I198*H198,2)</f>
        <v>0</v>
      </c>
      <c r="BL198" s="16" t="s">
        <v>150</v>
      </c>
      <c r="BM198" s="222" t="s">
        <v>231</v>
      </c>
    </row>
    <row r="199" s="2" customFormat="1" ht="16.5" customHeight="1">
      <c r="A199" s="37"/>
      <c r="B199" s="38"/>
      <c r="C199" s="247" t="s">
        <v>232</v>
      </c>
      <c r="D199" s="247" t="s">
        <v>190</v>
      </c>
      <c r="E199" s="248" t="s">
        <v>1390</v>
      </c>
      <c r="F199" s="249" t="s">
        <v>1391</v>
      </c>
      <c r="G199" s="250" t="s">
        <v>149</v>
      </c>
      <c r="H199" s="251">
        <v>1</v>
      </c>
      <c r="I199" s="252"/>
      <c r="J199" s="253">
        <f>ROUND(I199*H199,2)</f>
        <v>0</v>
      </c>
      <c r="K199" s="254"/>
      <c r="L199" s="255"/>
      <c r="M199" s="256" t="s">
        <v>1</v>
      </c>
      <c r="N199" s="257" t="s">
        <v>41</v>
      </c>
      <c r="O199" s="90"/>
      <c r="P199" s="220">
        <f>O199*H199</f>
        <v>0</v>
      </c>
      <c r="Q199" s="220">
        <v>0</v>
      </c>
      <c r="R199" s="220">
        <f>Q199*H199</f>
        <v>0</v>
      </c>
      <c r="S199" s="220">
        <v>0</v>
      </c>
      <c r="T199" s="22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2" t="s">
        <v>163</v>
      </c>
      <c r="AT199" s="222" t="s">
        <v>190</v>
      </c>
      <c r="AU199" s="222" t="s">
        <v>84</v>
      </c>
      <c r="AY199" s="16" t="s">
        <v>145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6" t="s">
        <v>84</v>
      </c>
      <c r="BK199" s="223">
        <f>ROUND(I199*H199,2)</f>
        <v>0</v>
      </c>
      <c r="BL199" s="16" t="s">
        <v>150</v>
      </c>
      <c r="BM199" s="222" t="s">
        <v>235</v>
      </c>
    </row>
    <row r="200" s="2" customFormat="1" ht="24.15" customHeight="1">
      <c r="A200" s="37"/>
      <c r="B200" s="38"/>
      <c r="C200" s="247" t="s">
        <v>193</v>
      </c>
      <c r="D200" s="247" t="s">
        <v>190</v>
      </c>
      <c r="E200" s="248" t="s">
        <v>1392</v>
      </c>
      <c r="F200" s="249" t="s">
        <v>1393</v>
      </c>
      <c r="G200" s="250" t="s">
        <v>149</v>
      </c>
      <c r="H200" s="251">
        <v>58</v>
      </c>
      <c r="I200" s="252"/>
      <c r="J200" s="253">
        <f>ROUND(I200*H200,2)</f>
        <v>0</v>
      </c>
      <c r="K200" s="254"/>
      <c r="L200" s="255"/>
      <c r="M200" s="256" t="s">
        <v>1</v>
      </c>
      <c r="N200" s="257" t="s">
        <v>41</v>
      </c>
      <c r="O200" s="90"/>
      <c r="P200" s="220">
        <f>O200*H200</f>
        <v>0</v>
      </c>
      <c r="Q200" s="220">
        <v>0</v>
      </c>
      <c r="R200" s="220">
        <f>Q200*H200</f>
        <v>0</v>
      </c>
      <c r="S200" s="220">
        <v>0</v>
      </c>
      <c r="T200" s="22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2" t="s">
        <v>163</v>
      </c>
      <c r="AT200" s="222" t="s">
        <v>190</v>
      </c>
      <c r="AU200" s="222" t="s">
        <v>84</v>
      </c>
      <c r="AY200" s="16" t="s">
        <v>145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16" t="s">
        <v>84</v>
      </c>
      <c r="BK200" s="223">
        <f>ROUND(I200*H200,2)</f>
        <v>0</v>
      </c>
      <c r="BL200" s="16" t="s">
        <v>150</v>
      </c>
      <c r="BM200" s="222" t="s">
        <v>240</v>
      </c>
    </row>
    <row r="201" s="2" customFormat="1" ht="16.5" customHeight="1">
      <c r="A201" s="37"/>
      <c r="B201" s="38"/>
      <c r="C201" s="247" t="s">
        <v>7</v>
      </c>
      <c r="D201" s="247" t="s">
        <v>190</v>
      </c>
      <c r="E201" s="248" t="s">
        <v>1394</v>
      </c>
      <c r="F201" s="249" t="s">
        <v>1395</v>
      </c>
      <c r="G201" s="250" t="s">
        <v>149</v>
      </c>
      <c r="H201" s="251">
        <v>8</v>
      </c>
      <c r="I201" s="252"/>
      <c r="J201" s="253">
        <f>ROUND(I201*H201,2)</f>
        <v>0</v>
      </c>
      <c r="K201" s="254"/>
      <c r="L201" s="255"/>
      <c r="M201" s="256" t="s">
        <v>1</v>
      </c>
      <c r="N201" s="257" t="s">
        <v>41</v>
      </c>
      <c r="O201" s="90"/>
      <c r="P201" s="220">
        <f>O201*H201</f>
        <v>0</v>
      </c>
      <c r="Q201" s="220">
        <v>0</v>
      </c>
      <c r="R201" s="220">
        <f>Q201*H201</f>
        <v>0</v>
      </c>
      <c r="S201" s="220">
        <v>0</v>
      </c>
      <c r="T201" s="22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2" t="s">
        <v>163</v>
      </c>
      <c r="AT201" s="222" t="s">
        <v>190</v>
      </c>
      <c r="AU201" s="222" t="s">
        <v>84</v>
      </c>
      <c r="AY201" s="16" t="s">
        <v>145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6" t="s">
        <v>84</v>
      </c>
      <c r="BK201" s="223">
        <f>ROUND(I201*H201,2)</f>
        <v>0</v>
      </c>
      <c r="BL201" s="16" t="s">
        <v>150</v>
      </c>
      <c r="BM201" s="222" t="s">
        <v>244</v>
      </c>
    </row>
    <row r="202" s="2" customFormat="1" ht="24.15" customHeight="1">
      <c r="A202" s="37"/>
      <c r="B202" s="38"/>
      <c r="C202" s="247" t="s">
        <v>198</v>
      </c>
      <c r="D202" s="247" t="s">
        <v>190</v>
      </c>
      <c r="E202" s="248" t="s">
        <v>1396</v>
      </c>
      <c r="F202" s="249" t="s">
        <v>1397</v>
      </c>
      <c r="G202" s="250" t="s">
        <v>149</v>
      </c>
      <c r="H202" s="251">
        <v>1</v>
      </c>
      <c r="I202" s="252"/>
      <c r="J202" s="253">
        <f>ROUND(I202*H202,2)</f>
        <v>0</v>
      </c>
      <c r="K202" s="254"/>
      <c r="L202" s="255"/>
      <c r="M202" s="256" t="s">
        <v>1</v>
      </c>
      <c r="N202" s="257" t="s">
        <v>41</v>
      </c>
      <c r="O202" s="90"/>
      <c r="P202" s="220">
        <f>O202*H202</f>
        <v>0</v>
      </c>
      <c r="Q202" s="220">
        <v>0</v>
      </c>
      <c r="R202" s="220">
        <f>Q202*H202</f>
        <v>0</v>
      </c>
      <c r="S202" s="220">
        <v>0</v>
      </c>
      <c r="T202" s="22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2" t="s">
        <v>163</v>
      </c>
      <c r="AT202" s="222" t="s">
        <v>190</v>
      </c>
      <c r="AU202" s="222" t="s">
        <v>84</v>
      </c>
      <c r="AY202" s="16" t="s">
        <v>145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6" t="s">
        <v>84</v>
      </c>
      <c r="BK202" s="223">
        <f>ROUND(I202*H202,2)</f>
        <v>0</v>
      </c>
      <c r="BL202" s="16" t="s">
        <v>150</v>
      </c>
      <c r="BM202" s="222" t="s">
        <v>247</v>
      </c>
    </row>
    <row r="203" s="2" customFormat="1" ht="24.15" customHeight="1">
      <c r="A203" s="37"/>
      <c r="B203" s="38"/>
      <c r="C203" s="247" t="s">
        <v>249</v>
      </c>
      <c r="D203" s="247" t="s">
        <v>190</v>
      </c>
      <c r="E203" s="248" t="s">
        <v>1398</v>
      </c>
      <c r="F203" s="249" t="s">
        <v>1399</v>
      </c>
      <c r="G203" s="250" t="s">
        <v>149</v>
      </c>
      <c r="H203" s="251">
        <v>1</v>
      </c>
      <c r="I203" s="252"/>
      <c r="J203" s="253">
        <f>ROUND(I203*H203,2)</f>
        <v>0</v>
      </c>
      <c r="K203" s="254"/>
      <c r="L203" s="255"/>
      <c r="M203" s="256" t="s">
        <v>1</v>
      </c>
      <c r="N203" s="257" t="s">
        <v>41</v>
      </c>
      <c r="O203" s="90"/>
      <c r="P203" s="220">
        <f>O203*H203</f>
        <v>0</v>
      </c>
      <c r="Q203" s="220">
        <v>0</v>
      </c>
      <c r="R203" s="220">
        <f>Q203*H203</f>
        <v>0</v>
      </c>
      <c r="S203" s="220">
        <v>0</v>
      </c>
      <c r="T203" s="22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2" t="s">
        <v>163</v>
      </c>
      <c r="AT203" s="222" t="s">
        <v>190</v>
      </c>
      <c r="AU203" s="222" t="s">
        <v>84</v>
      </c>
      <c r="AY203" s="16" t="s">
        <v>145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16" t="s">
        <v>84</v>
      </c>
      <c r="BK203" s="223">
        <f>ROUND(I203*H203,2)</f>
        <v>0</v>
      </c>
      <c r="BL203" s="16" t="s">
        <v>150</v>
      </c>
      <c r="BM203" s="222" t="s">
        <v>252</v>
      </c>
    </row>
    <row r="204" s="2" customFormat="1" ht="24.15" customHeight="1">
      <c r="A204" s="37"/>
      <c r="B204" s="38"/>
      <c r="C204" s="247" t="s">
        <v>202</v>
      </c>
      <c r="D204" s="247" t="s">
        <v>190</v>
      </c>
      <c r="E204" s="248" t="s">
        <v>1400</v>
      </c>
      <c r="F204" s="249" t="s">
        <v>1401</v>
      </c>
      <c r="G204" s="250" t="s">
        <v>149</v>
      </c>
      <c r="H204" s="251">
        <v>1</v>
      </c>
      <c r="I204" s="252"/>
      <c r="J204" s="253">
        <f>ROUND(I204*H204,2)</f>
        <v>0</v>
      </c>
      <c r="K204" s="254"/>
      <c r="L204" s="255"/>
      <c r="M204" s="256" t="s">
        <v>1</v>
      </c>
      <c r="N204" s="257" t="s">
        <v>41</v>
      </c>
      <c r="O204" s="90"/>
      <c r="P204" s="220">
        <f>O204*H204</f>
        <v>0</v>
      </c>
      <c r="Q204" s="220">
        <v>0</v>
      </c>
      <c r="R204" s="220">
        <f>Q204*H204</f>
        <v>0</v>
      </c>
      <c r="S204" s="220">
        <v>0</v>
      </c>
      <c r="T204" s="22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2" t="s">
        <v>163</v>
      </c>
      <c r="AT204" s="222" t="s">
        <v>190</v>
      </c>
      <c r="AU204" s="222" t="s">
        <v>84</v>
      </c>
      <c r="AY204" s="16" t="s">
        <v>145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16" t="s">
        <v>84</v>
      </c>
      <c r="BK204" s="223">
        <f>ROUND(I204*H204,2)</f>
        <v>0</v>
      </c>
      <c r="BL204" s="16" t="s">
        <v>150</v>
      </c>
      <c r="BM204" s="222" t="s">
        <v>256</v>
      </c>
    </row>
    <row r="205" s="2" customFormat="1" ht="24.15" customHeight="1">
      <c r="A205" s="37"/>
      <c r="B205" s="38"/>
      <c r="C205" s="247" t="s">
        <v>258</v>
      </c>
      <c r="D205" s="247" t="s">
        <v>190</v>
      </c>
      <c r="E205" s="248" t="s">
        <v>1402</v>
      </c>
      <c r="F205" s="249" t="s">
        <v>1403</v>
      </c>
      <c r="G205" s="250" t="s">
        <v>149</v>
      </c>
      <c r="H205" s="251">
        <v>1</v>
      </c>
      <c r="I205" s="252"/>
      <c r="J205" s="253">
        <f>ROUND(I205*H205,2)</f>
        <v>0</v>
      </c>
      <c r="K205" s="254"/>
      <c r="L205" s="255"/>
      <c r="M205" s="256" t="s">
        <v>1</v>
      </c>
      <c r="N205" s="257" t="s">
        <v>41</v>
      </c>
      <c r="O205" s="90"/>
      <c r="P205" s="220">
        <f>O205*H205</f>
        <v>0</v>
      </c>
      <c r="Q205" s="220">
        <v>0</v>
      </c>
      <c r="R205" s="220">
        <f>Q205*H205</f>
        <v>0</v>
      </c>
      <c r="S205" s="220">
        <v>0</v>
      </c>
      <c r="T205" s="22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2" t="s">
        <v>163</v>
      </c>
      <c r="AT205" s="222" t="s">
        <v>190</v>
      </c>
      <c r="AU205" s="222" t="s">
        <v>84</v>
      </c>
      <c r="AY205" s="16" t="s">
        <v>145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16" t="s">
        <v>84</v>
      </c>
      <c r="BK205" s="223">
        <f>ROUND(I205*H205,2)</f>
        <v>0</v>
      </c>
      <c r="BL205" s="16" t="s">
        <v>150</v>
      </c>
      <c r="BM205" s="222" t="s">
        <v>261</v>
      </c>
    </row>
    <row r="206" s="2" customFormat="1" ht="24.15" customHeight="1">
      <c r="A206" s="37"/>
      <c r="B206" s="38"/>
      <c r="C206" s="247" t="s">
        <v>207</v>
      </c>
      <c r="D206" s="247" t="s">
        <v>190</v>
      </c>
      <c r="E206" s="248" t="s">
        <v>1404</v>
      </c>
      <c r="F206" s="249" t="s">
        <v>1405</v>
      </c>
      <c r="G206" s="250" t="s">
        <v>149</v>
      </c>
      <c r="H206" s="251">
        <v>1</v>
      </c>
      <c r="I206" s="252"/>
      <c r="J206" s="253">
        <f>ROUND(I206*H206,2)</f>
        <v>0</v>
      </c>
      <c r="K206" s="254"/>
      <c r="L206" s="255"/>
      <c r="M206" s="256" t="s">
        <v>1</v>
      </c>
      <c r="N206" s="257" t="s">
        <v>41</v>
      </c>
      <c r="O206" s="90"/>
      <c r="P206" s="220">
        <f>O206*H206</f>
        <v>0</v>
      </c>
      <c r="Q206" s="220">
        <v>0</v>
      </c>
      <c r="R206" s="220">
        <f>Q206*H206</f>
        <v>0</v>
      </c>
      <c r="S206" s="220">
        <v>0</v>
      </c>
      <c r="T206" s="22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2" t="s">
        <v>163</v>
      </c>
      <c r="AT206" s="222" t="s">
        <v>190</v>
      </c>
      <c r="AU206" s="222" t="s">
        <v>84</v>
      </c>
      <c r="AY206" s="16" t="s">
        <v>145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16" t="s">
        <v>84</v>
      </c>
      <c r="BK206" s="223">
        <f>ROUND(I206*H206,2)</f>
        <v>0</v>
      </c>
      <c r="BL206" s="16" t="s">
        <v>150</v>
      </c>
      <c r="BM206" s="222" t="s">
        <v>266</v>
      </c>
    </row>
    <row r="207" s="2" customFormat="1" ht="16.5" customHeight="1">
      <c r="A207" s="37"/>
      <c r="B207" s="38"/>
      <c r="C207" s="247" t="s">
        <v>267</v>
      </c>
      <c r="D207" s="247" t="s">
        <v>190</v>
      </c>
      <c r="E207" s="248" t="s">
        <v>1406</v>
      </c>
      <c r="F207" s="249" t="s">
        <v>1407</v>
      </c>
      <c r="G207" s="250" t="s">
        <v>149</v>
      </c>
      <c r="H207" s="251">
        <v>5</v>
      </c>
      <c r="I207" s="252"/>
      <c r="J207" s="253">
        <f>ROUND(I207*H207,2)</f>
        <v>0</v>
      </c>
      <c r="K207" s="254"/>
      <c r="L207" s="255"/>
      <c r="M207" s="256" t="s">
        <v>1</v>
      </c>
      <c r="N207" s="257" t="s">
        <v>41</v>
      </c>
      <c r="O207" s="90"/>
      <c r="P207" s="220">
        <f>O207*H207</f>
        <v>0</v>
      </c>
      <c r="Q207" s="220">
        <v>0</v>
      </c>
      <c r="R207" s="220">
        <f>Q207*H207</f>
        <v>0</v>
      </c>
      <c r="S207" s="220">
        <v>0</v>
      </c>
      <c r="T207" s="22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2" t="s">
        <v>163</v>
      </c>
      <c r="AT207" s="222" t="s">
        <v>190</v>
      </c>
      <c r="AU207" s="222" t="s">
        <v>84</v>
      </c>
      <c r="AY207" s="16" t="s">
        <v>145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16" t="s">
        <v>84</v>
      </c>
      <c r="BK207" s="223">
        <f>ROUND(I207*H207,2)</f>
        <v>0</v>
      </c>
      <c r="BL207" s="16" t="s">
        <v>150</v>
      </c>
      <c r="BM207" s="222" t="s">
        <v>270</v>
      </c>
    </row>
    <row r="208" s="2" customFormat="1" ht="24.15" customHeight="1">
      <c r="A208" s="37"/>
      <c r="B208" s="38"/>
      <c r="C208" s="247" t="s">
        <v>210</v>
      </c>
      <c r="D208" s="247" t="s">
        <v>190</v>
      </c>
      <c r="E208" s="248" t="s">
        <v>1408</v>
      </c>
      <c r="F208" s="249" t="s">
        <v>1409</v>
      </c>
      <c r="G208" s="250" t="s">
        <v>149</v>
      </c>
      <c r="H208" s="251">
        <v>1</v>
      </c>
      <c r="I208" s="252"/>
      <c r="J208" s="253">
        <f>ROUND(I208*H208,2)</f>
        <v>0</v>
      </c>
      <c r="K208" s="254"/>
      <c r="L208" s="255"/>
      <c r="M208" s="256" t="s">
        <v>1</v>
      </c>
      <c r="N208" s="257" t="s">
        <v>41</v>
      </c>
      <c r="O208" s="90"/>
      <c r="P208" s="220">
        <f>O208*H208</f>
        <v>0</v>
      </c>
      <c r="Q208" s="220">
        <v>0</v>
      </c>
      <c r="R208" s="220">
        <f>Q208*H208</f>
        <v>0</v>
      </c>
      <c r="S208" s="220">
        <v>0</v>
      </c>
      <c r="T208" s="22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2" t="s">
        <v>163</v>
      </c>
      <c r="AT208" s="222" t="s">
        <v>190</v>
      </c>
      <c r="AU208" s="222" t="s">
        <v>84</v>
      </c>
      <c r="AY208" s="16" t="s">
        <v>145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6" t="s">
        <v>84</v>
      </c>
      <c r="BK208" s="223">
        <f>ROUND(I208*H208,2)</f>
        <v>0</v>
      </c>
      <c r="BL208" s="16" t="s">
        <v>150</v>
      </c>
      <c r="BM208" s="222" t="s">
        <v>273</v>
      </c>
    </row>
    <row r="209" s="2" customFormat="1" ht="16.5" customHeight="1">
      <c r="A209" s="37"/>
      <c r="B209" s="38"/>
      <c r="C209" s="247" t="s">
        <v>276</v>
      </c>
      <c r="D209" s="247" t="s">
        <v>190</v>
      </c>
      <c r="E209" s="248" t="s">
        <v>1410</v>
      </c>
      <c r="F209" s="249" t="s">
        <v>1411</v>
      </c>
      <c r="G209" s="250" t="s">
        <v>149</v>
      </c>
      <c r="H209" s="251">
        <v>1</v>
      </c>
      <c r="I209" s="252"/>
      <c r="J209" s="253">
        <f>ROUND(I209*H209,2)</f>
        <v>0</v>
      </c>
      <c r="K209" s="254"/>
      <c r="L209" s="255"/>
      <c r="M209" s="256" t="s">
        <v>1</v>
      </c>
      <c r="N209" s="257" t="s">
        <v>41</v>
      </c>
      <c r="O209" s="90"/>
      <c r="P209" s="220">
        <f>O209*H209</f>
        <v>0</v>
      </c>
      <c r="Q209" s="220">
        <v>0</v>
      </c>
      <c r="R209" s="220">
        <f>Q209*H209</f>
        <v>0</v>
      </c>
      <c r="S209" s="220">
        <v>0</v>
      </c>
      <c r="T209" s="22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2" t="s">
        <v>163</v>
      </c>
      <c r="AT209" s="222" t="s">
        <v>190</v>
      </c>
      <c r="AU209" s="222" t="s">
        <v>84</v>
      </c>
      <c r="AY209" s="16" t="s">
        <v>145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16" t="s">
        <v>84</v>
      </c>
      <c r="BK209" s="223">
        <f>ROUND(I209*H209,2)</f>
        <v>0</v>
      </c>
      <c r="BL209" s="16" t="s">
        <v>150</v>
      </c>
      <c r="BM209" s="222" t="s">
        <v>279</v>
      </c>
    </row>
    <row r="210" s="2" customFormat="1" ht="33" customHeight="1">
      <c r="A210" s="37"/>
      <c r="B210" s="38"/>
      <c r="C210" s="247" t="s">
        <v>216</v>
      </c>
      <c r="D210" s="247" t="s">
        <v>190</v>
      </c>
      <c r="E210" s="248" t="s">
        <v>1412</v>
      </c>
      <c r="F210" s="249" t="s">
        <v>1413</v>
      </c>
      <c r="G210" s="250" t="s">
        <v>149</v>
      </c>
      <c r="H210" s="251">
        <v>1</v>
      </c>
      <c r="I210" s="252"/>
      <c r="J210" s="253">
        <f>ROUND(I210*H210,2)</f>
        <v>0</v>
      </c>
      <c r="K210" s="254"/>
      <c r="L210" s="255"/>
      <c r="M210" s="256" t="s">
        <v>1</v>
      </c>
      <c r="N210" s="257" t="s">
        <v>41</v>
      </c>
      <c r="O210" s="90"/>
      <c r="P210" s="220">
        <f>O210*H210</f>
        <v>0</v>
      </c>
      <c r="Q210" s="220">
        <v>0</v>
      </c>
      <c r="R210" s="220">
        <f>Q210*H210</f>
        <v>0</v>
      </c>
      <c r="S210" s="220">
        <v>0</v>
      </c>
      <c r="T210" s="22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2" t="s">
        <v>163</v>
      </c>
      <c r="AT210" s="222" t="s">
        <v>190</v>
      </c>
      <c r="AU210" s="222" t="s">
        <v>84</v>
      </c>
      <c r="AY210" s="16" t="s">
        <v>145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16" t="s">
        <v>84</v>
      </c>
      <c r="BK210" s="223">
        <f>ROUND(I210*H210,2)</f>
        <v>0</v>
      </c>
      <c r="BL210" s="16" t="s">
        <v>150</v>
      </c>
      <c r="BM210" s="222" t="s">
        <v>291</v>
      </c>
    </row>
    <row r="211" s="2" customFormat="1" ht="21.75" customHeight="1">
      <c r="A211" s="37"/>
      <c r="B211" s="38"/>
      <c r="C211" s="247" t="s">
        <v>293</v>
      </c>
      <c r="D211" s="247" t="s">
        <v>190</v>
      </c>
      <c r="E211" s="248" t="s">
        <v>1414</v>
      </c>
      <c r="F211" s="249" t="s">
        <v>1415</v>
      </c>
      <c r="G211" s="250" t="s">
        <v>182</v>
      </c>
      <c r="H211" s="251">
        <v>2100</v>
      </c>
      <c r="I211" s="252"/>
      <c r="J211" s="253">
        <f>ROUND(I211*H211,2)</f>
        <v>0</v>
      </c>
      <c r="K211" s="254"/>
      <c r="L211" s="255"/>
      <c r="M211" s="256" t="s">
        <v>1</v>
      </c>
      <c r="N211" s="257" t="s">
        <v>41</v>
      </c>
      <c r="O211" s="90"/>
      <c r="P211" s="220">
        <f>O211*H211</f>
        <v>0</v>
      </c>
      <c r="Q211" s="220">
        <v>0</v>
      </c>
      <c r="R211" s="220">
        <f>Q211*H211</f>
        <v>0</v>
      </c>
      <c r="S211" s="220">
        <v>0</v>
      </c>
      <c r="T211" s="22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2" t="s">
        <v>163</v>
      </c>
      <c r="AT211" s="222" t="s">
        <v>190</v>
      </c>
      <c r="AU211" s="222" t="s">
        <v>84</v>
      </c>
      <c r="AY211" s="16" t="s">
        <v>145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16" t="s">
        <v>84</v>
      </c>
      <c r="BK211" s="223">
        <f>ROUND(I211*H211,2)</f>
        <v>0</v>
      </c>
      <c r="BL211" s="16" t="s">
        <v>150</v>
      </c>
      <c r="BM211" s="222" t="s">
        <v>296</v>
      </c>
    </row>
    <row r="212" s="2" customFormat="1" ht="16.5" customHeight="1">
      <c r="A212" s="37"/>
      <c r="B212" s="38"/>
      <c r="C212" s="247" t="s">
        <v>223</v>
      </c>
      <c r="D212" s="247" t="s">
        <v>190</v>
      </c>
      <c r="E212" s="248" t="s">
        <v>1416</v>
      </c>
      <c r="F212" s="249" t="s">
        <v>1417</v>
      </c>
      <c r="G212" s="250" t="s">
        <v>149</v>
      </c>
      <c r="H212" s="251">
        <v>300</v>
      </c>
      <c r="I212" s="252"/>
      <c r="J212" s="253">
        <f>ROUND(I212*H212,2)</f>
        <v>0</v>
      </c>
      <c r="K212" s="254"/>
      <c r="L212" s="255"/>
      <c r="M212" s="256" t="s">
        <v>1</v>
      </c>
      <c r="N212" s="257" t="s">
        <v>41</v>
      </c>
      <c r="O212" s="90"/>
      <c r="P212" s="220">
        <f>O212*H212</f>
        <v>0</v>
      </c>
      <c r="Q212" s="220">
        <v>0</v>
      </c>
      <c r="R212" s="220">
        <f>Q212*H212</f>
        <v>0</v>
      </c>
      <c r="S212" s="220">
        <v>0</v>
      </c>
      <c r="T212" s="22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2" t="s">
        <v>163</v>
      </c>
      <c r="AT212" s="222" t="s">
        <v>190</v>
      </c>
      <c r="AU212" s="222" t="s">
        <v>84</v>
      </c>
      <c r="AY212" s="16" t="s">
        <v>145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16" t="s">
        <v>84</v>
      </c>
      <c r="BK212" s="223">
        <f>ROUND(I212*H212,2)</f>
        <v>0</v>
      </c>
      <c r="BL212" s="16" t="s">
        <v>150</v>
      </c>
      <c r="BM212" s="222" t="s">
        <v>300</v>
      </c>
    </row>
    <row r="213" s="2" customFormat="1" ht="16.5" customHeight="1">
      <c r="A213" s="37"/>
      <c r="B213" s="38"/>
      <c r="C213" s="247" t="s">
        <v>302</v>
      </c>
      <c r="D213" s="247" t="s">
        <v>190</v>
      </c>
      <c r="E213" s="248" t="s">
        <v>1418</v>
      </c>
      <c r="F213" s="249" t="s">
        <v>1419</v>
      </c>
      <c r="G213" s="250" t="s">
        <v>149</v>
      </c>
      <c r="H213" s="251">
        <v>1000</v>
      </c>
      <c r="I213" s="252"/>
      <c r="J213" s="253">
        <f>ROUND(I213*H213,2)</f>
        <v>0</v>
      </c>
      <c r="K213" s="254"/>
      <c r="L213" s="255"/>
      <c r="M213" s="256" t="s">
        <v>1</v>
      </c>
      <c r="N213" s="257" t="s">
        <v>41</v>
      </c>
      <c r="O213" s="90"/>
      <c r="P213" s="220">
        <f>O213*H213</f>
        <v>0</v>
      </c>
      <c r="Q213" s="220">
        <v>0</v>
      </c>
      <c r="R213" s="220">
        <f>Q213*H213</f>
        <v>0</v>
      </c>
      <c r="S213" s="220">
        <v>0</v>
      </c>
      <c r="T213" s="22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2" t="s">
        <v>163</v>
      </c>
      <c r="AT213" s="222" t="s">
        <v>190</v>
      </c>
      <c r="AU213" s="222" t="s">
        <v>84</v>
      </c>
      <c r="AY213" s="16" t="s">
        <v>145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16" t="s">
        <v>84</v>
      </c>
      <c r="BK213" s="223">
        <f>ROUND(I213*H213,2)</f>
        <v>0</v>
      </c>
      <c r="BL213" s="16" t="s">
        <v>150</v>
      </c>
      <c r="BM213" s="222" t="s">
        <v>305</v>
      </c>
    </row>
    <row r="214" s="2" customFormat="1" ht="16.5" customHeight="1">
      <c r="A214" s="37"/>
      <c r="B214" s="38"/>
      <c r="C214" s="247" t="s">
        <v>227</v>
      </c>
      <c r="D214" s="247" t="s">
        <v>190</v>
      </c>
      <c r="E214" s="248" t="s">
        <v>1420</v>
      </c>
      <c r="F214" s="249" t="s">
        <v>1421</v>
      </c>
      <c r="G214" s="250" t="s">
        <v>149</v>
      </c>
      <c r="H214" s="251">
        <v>500</v>
      </c>
      <c r="I214" s="252"/>
      <c r="J214" s="253">
        <f>ROUND(I214*H214,2)</f>
        <v>0</v>
      </c>
      <c r="K214" s="254"/>
      <c r="L214" s="255"/>
      <c r="M214" s="256" t="s">
        <v>1</v>
      </c>
      <c r="N214" s="257" t="s">
        <v>41</v>
      </c>
      <c r="O214" s="90"/>
      <c r="P214" s="220">
        <f>O214*H214</f>
        <v>0</v>
      </c>
      <c r="Q214" s="220">
        <v>0</v>
      </c>
      <c r="R214" s="220">
        <f>Q214*H214</f>
        <v>0</v>
      </c>
      <c r="S214" s="220">
        <v>0</v>
      </c>
      <c r="T214" s="22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2" t="s">
        <v>163</v>
      </c>
      <c r="AT214" s="222" t="s">
        <v>190</v>
      </c>
      <c r="AU214" s="222" t="s">
        <v>84</v>
      </c>
      <c r="AY214" s="16" t="s">
        <v>145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6" t="s">
        <v>84</v>
      </c>
      <c r="BK214" s="223">
        <f>ROUND(I214*H214,2)</f>
        <v>0</v>
      </c>
      <c r="BL214" s="16" t="s">
        <v>150</v>
      </c>
      <c r="BM214" s="222" t="s">
        <v>309</v>
      </c>
    </row>
    <row r="215" s="2" customFormat="1" ht="16.5" customHeight="1">
      <c r="A215" s="37"/>
      <c r="B215" s="38"/>
      <c r="C215" s="247" t="s">
        <v>310</v>
      </c>
      <c r="D215" s="247" t="s">
        <v>190</v>
      </c>
      <c r="E215" s="248" t="s">
        <v>1422</v>
      </c>
      <c r="F215" s="249" t="s">
        <v>1423</v>
      </c>
      <c r="G215" s="250" t="s">
        <v>149</v>
      </c>
      <c r="H215" s="251">
        <v>1500</v>
      </c>
      <c r="I215" s="252"/>
      <c r="J215" s="253">
        <f>ROUND(I215*H215,2)</f>
        <v>0</v>
      </c>
      <c r="K215" s="254"/>
      <c r="L215" s="255"/>
      <c r="M215" s="256" t="s">
        <v>1</v>
      </c>
      <c r="N215" s="257" t="s">
        <v>41</v>
      </c>
      <c r="O215" s="90"/>
      <c r="P215" s="220">
        <f>O215*H215</f>
        <v>0</v>
      </c>
      <c r="Q215" s="220">
        <v>0</v>
      </c>
      <c r="R215" s="220">
        <f>Q215*H215</f>
        <v>0</v>
      </c>
      <c r="S215" s="220">
        <v>0</v>
      </c>
      <c r="T215" s="22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2" t="s">
        <v>163</v>
      </c>
      <c r="AT215" s="222" t="s">
        <v>190</v>
      </c>
      <c r="AU215" s="222" t="s">
        <v>84</v>
      </c>
      <c r="AY215" s="16" t="s">
        <v>145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16" t="s">
        <v>84</v>
      </c>
      <c r="BK215" s="223">
        <f>ROUND(I215*H215,2)</f>
        <v>0</v>
      </c>
      <c r="BL215" s="16" t="s">
        <v>150</v>
      </c>
      <c r="BM215" s="222" t="s">
        <v>313</v>
      </c>
    </row>
    <row r="216" s="2" customFormat="1" ht="16.5" customHeight="1">
      <c r="A216" s="37"/>
      <c r="B216" s="38"/>
      <c r="C216" s="247" t="s">
        <v>231</v>
      </c>
      <c r="D216" s="247" t="s">
        <v>190</v>
      </c>
      <c r="E216" s="248" t="s">
        <v>1424</v>
      </c>
      <c r="F216" s="249" t="s">
        <v>1425</v>
      </c>
      <c r="G216" s="250" t="s">
        <v>265</v>
      </c>
      <c r="H216" s="251">
        <v>1</v>
      </c>
      <c r="I216" s="252"/>
      <c r="J216" s="253">
        <f>ROUND(I216*H216,2)</f>
        <v>0</v>
      </c>
      <c r="K216" s="254"/>
      <c r="L216" s="255"/>
      <c r="M216" s="256" t="s">
        <v>1</v>
      </c>
      <c r="N216" s="257" t="s">
        <v>41</v>
      </c>
      <c r="O216" s="90"/>
      <c r="P216" s="220">
        <f>O216*H216</f>
        <v>0</v>
      </c>
      <c r="Q216" s="220">
        <v>0</v>
      </c>
      <c r="R216" s="220">
        <f>Q216*H216</f>
        <v>0</v>
      </c>
      <c r="S216" s="220">
        <v>0</v>
      </c>
      <c r="T216" s="22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2" t="s">
        <v>163</v>
      </c>
      <c r="AT216" s="222" t="s">
        <v>190</v>
      </c>
      <c r="AU216" s="222" t="s">
        <v>84</v>
      </c>
      <c r="AY216" s="16" t="s">
        <v>145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16" t="s">
        <v>84</v>
      </c>
      <c r="BK216" s="223">
        <f>ROUND(I216*H216,2)</f>
        <v>0</v>
      </c>
      <c r="BL216" s="16" t="s">
        <v>150</v>
      </c>
      <c r="BM216" s="222" t="s">
        <v>316</v>
      </c>
    </row>
    <row r="217" s="2" customFormat="1" ht="16.5" customHeight="1">
      <c r="A217" s="37"/>
      <c r="B217" s="38"/>
      <c r="C217" s="210" t="s">
        <v>317</v>
      </c>
      <c r="D217" s="210" t="s">
        <v>146</v>
      </c>
      <c r="E217" s="211" t="s">
        <v>1426</v>
      </c>
      <c r="F217" s="212" t="s">
        <v>1427</v>
      </c>
      <c r="G217" s="213" t="s">
        <v>265</v>
      </c>
      <c r="H217" s="214">
        <v>1</v>
      </c>
      <c r="I217" s="215"/>
      <c r="J217" s="216">
        <f>ROUND(I217*H217,2)</f>
        <v>0</v>
      </c>
      <c r="K217" s="217"/>
      <c r="L217" s="43"/>
      <c r="M217" s="218" t="s">
        <v>1</v>
      </c>
      <c r="N217" s="219" t="s">
        <v>41</v>
      </c>
      <c r="O217" s="90"/>
      <c r="P217" s="220">
        <f>O217*H217</f>
        <v>0</v>
      </c>
      <c r="Q217" s="220">
        <v>0</v>
      </c>
      <c r="R217" s="220">
        <f>Q217*H217</f>
        <v>0</v>
      </c>
      <c r="S217" s="220">
        <v>0</v>
      </c>
      <c r="T217" s="22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2" t="s">
        <v>150</v>
      </c>
      <c r="AT217" s="222" t="s">
        <v>146</v>
      </c>
      <c r="AU217" s="222" t="s">
        <v>84</v>
      </c>
      <c r="AY217" s="16" t="s">
        <v>145</v>
      </c>
      <c r="BE217" s="223">
        <f>IF(N217="základní",J217,0)</f>
        <v>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16" t="s">
        <v>84</v>
      </c>
      <c r="BK217" s="223">
        <f>ROUND(I217*H217,2)</f>
        <v>0</v>
      </c>
      <c r="BL217" s="16" t="s">
        <v>150</v>
      </c>
      <c r="BM217" s="222" t="s">
        <v>320</v>
      </c>
    </row>
    <row r="218" s="2" customFormat="1" ht="16.5" customHeight="1">
      <c r="A218" s="37"/>
      <c r="B218" s="38"/>
      <c r="C218" s="210" t="s">
        <v>235</v>
      </c>
      <c r="D218" s="210" t="s">
        <v>146</v>
      </c>
      <c r="E218" s="211" t="s">
        <v>1428</v>
      </c>
      <c r="F218" s="212" t="s">
        <v>1429</v>
      </c>
      <c r="G218" s="213" t="s">
        <v>265</v>
      </c>
      <c r="H218" s="214">
        <v>1</v>
      </c>
      <c r="I218" s="215"/>
      <c r="J218" s="216">
        <f>ROUND(I218*H218,2)</f>
        <v>0</v>
      </c>
      <c r="K218" s="217"/>
      <c r="L218" s="43"/>
      <c r="M218" s="218" t="s">
        <v>1</v>
      </c>
      <c r="N218" s="219" t="s">
        <v>41</v>
      </c>
      <c r="O218" s="90"/>
      <c r="P218" s="220">
        <f>O218*H218</f>
        <v>0</v>
      </c>
      <c r="Q218" s="220">
        <v>0</v>
      </c>
      <c r="R218" s="220">
        <f>Q218*H218</f>
        <v>0</v>
      </c>
      <c r="S218" s="220">
        <v>0</v>
      </c>
      <c r="T218" s="22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2" t="s">
        <v>150</v>
      </c>
      <c r="AT218" s="222" t="s">
        <v>146</v>
      </c>
      <c r="AU218" s="222" t="s">
        <v>84</v>
      </c>
      <c r="AY218" s="16" t="s">
        <v>145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6" t="s">
        <v>84</v>
      </c>
      <c r="BK218" s="223">
        <f>ROUND(I218*H218,2)</f>
        <v>0</v>
      </c>
      <c r="BL218" s="16" t="s">
        <v>150</v>
      </c>
      <c r="BM218" s="222" t="s">
        <v>325</v>
      </c>
    </row>
    <row r="219" s="2" customFormat="1" ht="16.5" customHeight="1">
      <c r="A219" s="37"/>
      <c r="B219" s="38"/>
      <c r="C219" s="210" t="s">
        <v>328</v>
      </c>
      <c r="D219" s="210" t="s">
        <v>146</v>
      </c>
      <c r="E219" s="211" t="s">
        <v>1430</v>
      </c>
      <c r="F219" s="212" t="s">
        <v>1431</v>
      </c>
      <c r="G219" s="213" t="s">
        <v>265</v>
      </c>
      <c r="H219" s="214">
        <v>1</v>
      </c>
      <c r="I219" s="215"/>
      <c r="J219" s="216">
        <f>ROUND(I219*H219,2)</f>
        <v>0</v>
      </c>
      <c r="K219" s="217"/>
      <c r="L219" s="43"/>
      <c r="M219" s="218" t="s">
        <v>1</v>
      </c>
      <c r="N219" s="219" t="s">
        <v>41</v>
      </c>
      <c r="O219" s="90"/>
      <c r="P219" s="220">
        <f>O219*H219</f>
        <v>0</v>
      </c>
      <c r="Q219" s="220">
        <v>0</v>
      </c>
      <c r="R219" s="220">
        <f>Q219*H219</f>
        <v>0</v>
      </c>
      <c r="S219" s="220">
        <v>0</v>
      </c>
      <c r="T219" s="22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2" t="s">
        <v>150</v>
      </c>
      <c r="AT219" s="222" t="s">
        <v>146</v>
      </c>
      <c r="AU219" s="222" t="s">
        <v>84</v>
      </c>
      <c r="AY219" s="16" t="s">
        <v>145</v>
      </c>
      <c r="BE219" s="223">
        <f>IF(N219="základní",J219,0)</f>
        <v>0</v>
      </c>
      <c r="BF219" s="223">
        <f>IF(N219="snížená",J219,0)</f>
        <v>0</v>
      </c>
      <c r="BG219" s="223">
        <f>IF(N219="zákl. přenesená",J219,0)</f>
        <v>0</v>
      </c>
      <c r="BH219" s="223">
        <f>IF(N219="sníž. přenesená",J219,0)</f>
        <v>0</v>
      </c>
      <c r="BI219" s="223">
        <f>IF(N219="nulová",J219,0)</f>
        <v>0</v>
      </c>
      <c r="BJ219" s="16" t="s">
        <v>84</v>
      </c>
      <c r="BK219" s="223">
        <f>ROUND(I219*H219,2)</f>
        <v>0</v>
      </c>
      <c r="BL219" s="16" t="s">
        <v>150</v>
      </c>
      <c r="BM219" s="222" t="s">
        <v>331</v>
      </c>
    </row>
    <row r="220" s="2" customFormat="1" ht="16.5" customHeight="1">
      <c r="A220" s="37"/>
      <c r="B220" s="38"/>
      <c r="C220" s="210" t="s">
        <v>240</v>
      </c>
      <c r="D220" s="210" t="s">
        <v>146</v>
      </c>
      <c r="E220" s="211" t="s">
        <v>1432</v>
      </c>
      <c r="F220" s="212" t="s">
        <v>1433</v>
      </c>
      <c r="G220" s="213" t="s">
        <v>265</v>
      </c>
      <c r="H220" s="214">
        <v>1</v>
      </c>
      <c r="I220" s="215"/>
      <c r="J220" s="216">
        <f>ROUND(I220*H220,2)</f>
        <v>0</v>
      </c>
      <c r="K220" s="217"/>
      <c r="L220" s="43"/>
      <c r="M220" s="218" t="s">
        <v>1</v>
      </c>
      <c r="N220" s="219" t="s">
        <v>41</v>
      </c>
      <c r="O220" s="90"/>
      <c r="P220" s="220">
        <f>O220*H220</f>
        <v>0</v>
      </c>
      <c r="Q220" s="220">
        <v>0</v>
      </c>
      <c r="R220" s="220">
        <f>Q220*H220</f>
        <v>0</v>
      </c>
      <c r="S220" s="220">
        <v>0</v>
      </c>
      <c r="T220" s="22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2" t="s">
        <v>150</v>
      </c>
      <c r="AT220" s="222" t="s">
        <v>146</v>
      </c>
      <c r="AU220" s="222" t="s">
        <v>84</v>
      </c>
      <c r="AY220" s="16" t="s">
        <v>145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16" t="s">
        <v>84</v>
      </c>
      <c r="BK220" s="223">
        <f>ROUND(I220*H220,2)</f>
        <v>0</v>
      </c>
      <c r="BL220" s="16" t="s">
        <v>150</v>
      </c>
      <c r="BM220" s="222" t="s">
        <v>336</v>
      </c>
    </row>
    <row r="221" s="2" customFormat="1" ht="16.5" customHeight="1">
      <c r="A221" s="37"/>
      <c r="B221" s="38"/>
      <c r="C221" s="210" t="s">
        <v>338</v>
      </c>
      <c r="D221" s="210" t="s">
        <v>146</v>
      </c>
      <c r="E221" s="211" t="s">
        <v>1434</v>
      </c>
      <c r="F221" s="212" t="s">
        <v>1435</v>
      </c>
      <c r="G221" s="213" t="s">
        <v>265</v>
      </c>
      <c r="H221" s="214">
        <v>1</v>
      </c>
      <c r="I221" s="215"/>
      <c r="J221" s="216">
        <f>ROUND(I221*H221,2)</f>
        <v>0</v>
      </c>
      <c r="K221" s="217"/>
      <c r="L221" s="43"/>
      <c r="M221" s="218" t="s">
        <v>1</v>
      </c>
      <c r="N221" s="219" t="s">
        <v>41</v>
      </c>
      <c r="O221" s="90"/>
      <c r="P221" s="220">
        <f>O221*H221</f>
        <v>0</v>
      </c>
      <c r="Q221" s="220">
        <v>0</v>
      </c>
      <c r="R221" s="220">
        <f>Q221*H221</f>
        <v>0</v>
      </c>
      <c r="S221" s="220">
        <v>0</v>
      </c>
      <c r="T221" s="22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2" t="s">
        <v>150</v>
      </c>
      <c r="AT221" s="222" t="s">
        <v>146</v>
      </c>
      <c r="AU221" s="222" t="s">
        <v>84</v>
      </c>
      <c r="AY221" s="16" t="s">
        <v>145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16" t="s">
        <v>84</v>
      </c>
      <c r="BK221" s="223">
        <f>ROUND(I221*H221,2)</f>
        <v>0</v>
      </c>
      <c r="BL221" s="16" t="s">
        <v>150</v>
      </c>
      <c r="BM221" s="222" t="s">
        <v>341</v>
      </c>
    </row>
    <row r="222" s="2" customFormat="1" ht="24.15" customHeight="1">
      <c r="A222" s="37"/>
      <c r="B222" s="38"/>
      <c r="C222" s="210" t="s">
        <v>244</v>
      </c>
      <c r="D222" s="210" t="s">
        <v>146</v>
      </c>
      <c r="E222" s="211" t="s">
        <v>1436</v>
      </c>
      <c r="F222" s="212" t="s">
        <v>1437</v>
      </c>
      <c r="G222" s="213" t="s">
        <v>265</v>
      </c>
      <c r="H222" s="214">
        <v>1</v>
      </c>
      <c r="I222" s="215"/>
      <c r="J222" s="216">
        <f>ROUND(I222*H222,2)</f>
        <v>0</v>
      </c>
      <c r="K222" s="217"/>
      <c r="L222" s="43"/>
      <c r="M222" s="218" t="s">
        <v>1</v>
      </c>
      <c r="N222" s="219" t="s">
        <v>41</v>
      </c>
      <c r="O222" s="90"/>
      <c r="P222" s="220">
        <f>O222*H222</f>
        <v>0</v>
      </c>
      <c r="Q222" s="220">
        <v>0</v>
      </c>
      <c r="R222" s="220">
        <f>Q222*H222</f>
        <v>0</v>
      </c>
      <c r="S222" s="220">
        <v>0</v>
      </c>
      <c r="T222" s="22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2" t="s">
        <v>150</v>
      </c>
      <c r="AT222" s="222" t="s">
        <v>146</v>
      </c>
      <c r="AU222" s="222" t="s">
        <v>84</v>
      </c>
      <c r="AY222" s="16" t="s">
        <v>145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16" t="s">
        <v>84</v>
      </c>
      <c r="BK222" s="223">
        <f>ROUND(I222*H222,2)</f>
        <v>0</v>
      </c>
      <c r="BL222" s="16" t="s">
        <v>150</v>
      </c>
      <c r="BM222" s="222" t="s">
        <v>344</v>
      </c>
    </row>
    <row r="223" s="11" customFormat="1" ht="25.92" customHeight="1">
      <c r="A223" s="11"/>
      <c r="B223" s="196"/>
      <c r="C223" s="197"/>
      <c r="D223" s="198" t="s">
        <v>75</v>
      </c>
      <c r="E223" s="199" t="s">
        <v>1438</v>
      </c>
      <c r="F223" s="199" t="s">
        <v>1439</v>
      </c>
      <c r="G223" s="197"/>
      <c r="H223" s="197"/>
      <c r="I223" s="200"/>
      <c r="J223" s="201">
        <f>BK223</f>
        <v>0</v>
      </c>
      <c r="K223" s="197"/>
      <c r="L223" s="202"/>
      <c r="M223" s="203"/>
      <c r="N223" s="204"/>
      <c r="O223" s="204"/>
      <c r="P223" s="205">
        <f>P224</f>
        <v>0</v>
      </c>
      <c r="Q223" s="204"/>
      <c r="R223" s="205">
        <f>R224</f>
        <v>0</v>
      </c>
      <c r="S223" s="204"/>
      <c r="T223" s="206">
        <f>T224</f>
        <v>0</v>
      </c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R223" s="207" t="s">
        <v>86</v>
      </c>
      <c r="AT223" s="208" t="s">
        <v>75</v>
      </c>
      <c r="AU223" s="208" t="s">
        <v>76</v>
      </c>
      <c r="AY223" s="207" t="s">
        <v>145</v>
      </c>
      <c r="BK223" s="209">
        <f>BK224</f>
        <v>0</v>
      </c>
    </row>
    <row r="224" s="2" customFormat="1" ht="24.15" customHeight="1">
      <c r="A224" s="37"/>
      <c r="B224" s="38"/>
      <c r="C224" s="210" t="s">
        <v>346</v>
      </c>
      <c r="D224" s="210" t="s">
        <v>146</v>
      </c>
      <c r="E224" s="211" t="s">
        <v>1440</v>
      </c>
      <c r="F224" s="212" t="s">
        <v>1441</v>
      </c>
      <c r="G224" s="213" t="s">
        <v>149</v>
      </c>
      <c r="H224" s="214">
        <v>163</v>
      </c>
      <c r="I224" s="215"/>
      <c r="J224" s="216">
        <f>ROUND(I224*H224,2)</f>
        <v>0</v>
      </c>
      <c r="K224" s="217"/>
      <c r="L224" s="43"/>
      <c r="M224" s="218" t="s">
        <v>1</v>
      </c>
      <c r="N224" s="219" t="s">
        <v>41</v>
      </c>
      <c r="O224" s="90"/>
      <c r="P224" s="220">
        <f>O224*H224</f>
        <v>0</v>
      </c>
      <c r="Q224" s="220">
        <v>0</v>
      </c>
      <c r="R224" s="220">
        <f>Q224*H224</f>
        <v>0</v>
      </c>
      <c r="S224" s="220">
        <v>0</v>
      </c>
      <c r="T224" s="22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2" t="s">
        <v>183</v>
      </c>
      <c r="AT224" s="222" t="s">
        <v>146</v>
      </c>
      <c r="AU224" s="222" t="s">
        <v>84</v>
      </c>
      <c r="AY224" s="16" t="s">
        <v>145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16" t="s">
        <v>84</v>
      </c>
      <c r="BK224" s="223">
        <f>ROUND(I224*H224,2)</f>
        <v>0</v>
      </c>
      <c r="BL224" s="16" t="s">
        <v>183</v>
      </c>
      <c r="BM224" s="222" t="s">
        <v>349</v>
      </c>
    </row>
    <row r="225" s="11" customFormat="1" ht="25.92" customHeight="1">
      <c r="A225" s="11"/>
      <c r="B225" s="196"/>
      <c r="C225" s="197"/>
      <c r="D225" s="198" t="s">
        <v>75</v>
      </c>
      <c r="E225" s="199" t="s">
        <v>1007</v>
      </c>
      <c r="F225" s="199" t="s">
        <v>1008</v>
      </c>
      <c r="G225" s="197"/>
      <c r="H225" s="197"/>
      <c r="I225" s="200"/>
      <c r="J225" s="201">
        <f>BK225</f>
        <v>0</v>
      </c>
      <c r="K225" s="197"/>
      <c r="L225" s="202"/>
      <c r="M225" s="203"/>
      <c r="N225" s="204"/>
      <c r="O225" s="204"/>
      <c r="P225" s="205">
        <f>SUM(P226:P273)</f>
        <v>0</v>
      </c>
      <c r="Q225" s="204"/>
      <c r="R225" s="205">
        <f>SUM(R226:R273)</f>
        <v>1.5780000000000001</v>
      </c>
      <c r="S225" s="204"/>
      <c r="T225" s="206">
        <f>SUM(T226:T273)</f>
        <v>0.32612000000000002</v>
      </c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R225" s="207" t="s">
        <v>86</v>
      </c>
      <c r="AT225" s="208" t="s">
        <v>75</v>
      </c>
      <c r="AU225" s="208" t="s">
        <v>76</v>
      </c>
      <c r="AY225" s="207" t="s">
        <v>145</v>
      </c>
      <c r="BK225" s="209">
        <f>SUM(BK226:BK273)</f>
        <v>0</v>
      </c>
    </row>
    <row r="226" s="2" customFormat="1" ht="16.5" customHeight="1">
      <c r="A226" s="37"/>
      <c r="B226" s="38"/>
      <c r="C226" s="210" t="s">
        <v>247</v>
      </c>
      <c r="D226" s="210" t="s">
        <v>146</v>
      </c>
      <c r="E226" s="211" t="s">
        <v>1009</v>
      </c>
      <c r="F226" s="212" t="s">
        <v>1010</v>
      </c>
      <c r="G226" s="213" t="s">
        <v>167</v>
      </c>
      <c r="H226" s="214">
        <v>1052</v>
      </c>
      <c r="I226" s="215"/>
      <c r="J226" s="216">
        <f>ROUND(I226*H226,2)</f>
        <v>0</v>
      </c>
      <c r="K226" s="217"/>
      <c r="L226" s="43"/>
      <c r="M226" s="218" t="s">
        <v>1</v>
      </c>
      <c r="N226" s="219" t="s">
        <v>41</v>
      </c>
      <c r="O226" s="90"/>
      <c r="P226" s="220">
        <f>O226*H226</f>
        <v>0</v>
      </c>
      <c r="Q226" s="220">
        <v>0.001</v>
      </c>
      <c r="R226" s="220">
        <f>Q226*H226</f>
        <v>1.0520000000000001</v>
      </c>
      <c r="S226" s="220">
        <v>0.00031</v>
      </c>
      <c r="T226" s="221">
        <f>S226*H226</f>
        <v>0.32612000000000002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2" t="s">
        <v>183</v>
      </c>
      <c r="AT226" s="222" t="s">
        <v>146</v>
      </c>
      <c r="AU226" s="222" t="s">
        <v>84</v>
      </c>
      <c r="AY226" s="16" t="s">
        <v>145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6" t="s">
        <v>84</v>
      </c>
      <c r="BK226" s="223">
        <f>ROUND(I226*H226,2)</f>
        <v>0</v>
      </c>
      <c r="BL226" s="16" t="s">
        <v>183</v>
      </c>
      <c r="BM226" s="222" t="s">
        <v>355</v>
      </c>
    </row>
    <row r="227" s="14" customFormat="1">
      <c r="A227" s="14"/>
      <c r="B227" s="258"/>
      <c r="C227" s="259"/>
      <c r="D227" s="226" t="s">
        <v>154</v>
      </c>
      <c r="E227" s="260" t="s">
        <v>1</v>
      </c>
      <c r="F227" s="261" t="s">
        <v>1359</v>
      </c>
      <c r="G227" s="259"/>
      <c r="H227" s="260" t="s">
        <v>1</v>
      </c>
      <c r="I227" s="262"/>
      <c r="J227" s="259"/>
      <c r="K227" s="259"/>
      <c r="L227" s="263"/>
      <c r="M227" s="264"/>
      <c r="N227" s="265"/>
      <c r="O227" s="265"/>
      <c r="P227" s="265"/>
      <c r="Q227" s="265"/>
      <c r="R227" s="265"/>
      <c r="S227" s="265"/>
      <c r="T227" s="26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7" t="s">
        <v>154</v>
      </c>
      <c r="AU227" s="267" t="s">
        <v>84</v>
      </c>
      <c r="AV227" s="14" t="s">
        <v>84</v>
      </c>
      <c r="AW227" s="14" t="s">
        <v>33</v>
      </c>
      <c r="AX227" s="14" t="s">
        <v>76</v>
      </c>
      <c r="AY227" s="267" t="s">
        <v>145</v>
      </c>
    </row>
    <row r="228" s="12" customFormat="1">
      <c r="A228" s="12"/>
      <c r="B228" s="224"/>
      <c r="C228" s="225"/>
      <c r="D228" s="226" t="s">
        <v>154</v>
      </c>
      <c r="E228" s="227" t="s">
        <v>1</v>
      </c>
      <c r="F228" s="228" t="s">
        <v>1442</v>
      </c>
      <c r="G228" s="225"/>
      <c r="H228" s="229">
        <v>90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T228" s="235" t="s">
        <v>154</v>
      </c>
      <c r="AU228" s="235" t="s">
        <v>84</v>
      </c>
      <c r="AV228" s="12" t="s">
        <v>86</v>
      </c>
      <c r="AW228" s="12" t="s">
        <v>33</v>
      </c>
      <c r="AX228" s="12" t="s">
        <v>76</v>
      </c>
      <c r="AY228" s="235" t="s">
        <v>145</v>
      </c>
    </row>
    <row r="229" s="14" customFormat="1">
      <c r="A229" s="14"/>
      <c r="B229" s="258"/>
      <c r="C229" s="259"/>
      <c r="D229" s="226" t="s">
        <v>154</v>
      </c>
      <c r="E229" s="260" t="s">
        <v>1</v>
      </c>
      <c r="F229" s="261" t="s">
        <v>1308</v>
      </c>
      <c r="G229" s="259"/>
      <c r="H229" s="260" t="s">
        <v>1</v>
      </c>
      <c r="I229" s="262"/>
      <c r="J229" s="259"/>
      <c r="K229" s="259"/>
      <c r="L229" s="263"/>
      <c r="M229" s="264"/>
      <c r="N229" s="265"/>
      <c r="O229" s="265"/>
      <c r="P229" s="265"/>
      <c r="Q229" s="265"/>
      <c r="R229" s="265"/>
      <c r="S229" s="265"/>
      <c r="T229" s="26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7" t="s">
        <v>154</v>
      </c>
      <c r="AU229" s="267" t="s">
        <v>84</v>
      </c>
      <c r="AV229" s="14" t="s">
        <v>84</v>
      </c>
      <c r="AW229" s="14" t="s">
        <v>33</v>
      </c>
      <c r="AX229" s="14" t="s">
        <v>76</v>
      </c>
      <c r="AY229" s="267" t="s">
        <v>145</v>
      </c>
    </row>
    <row r="230" s="12" customFormat="1">
      <c r="A230" s="12"/>
      <c r="B230" s="224"/>
      <c r="C230" s="225"/>
      <c r="D230" s="226" t="s">
        <v>154</v>
      </c>
      <c r="E230" s="227" t="s">
        <v>1</v>
      </c>
      <c r="F230" s="228" t="s">
        <v>1443</v>
      </c>
      <c r="G230" s="225"/>
      <c r="H230" s="229">
        <v>333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235" t="s">
        <v>154</v>
      </c>
      <c r="AU230" s="235" t="s">
        <v>84</v>
      </c>
      <c r="AV230" s="12" t="s">
        <v>86</v>
      </c>
      <c r="AW230" s="12" t="s">
        <v>33</v>
      </c>
      <c r="AX230" s="12" t="s">
        <v>76</v>
      </c>
      <c r="AY230" s="235" t="s">
        <v>145</v>
      </c>
    </row>
    <row r="231" s="14" customFormat="1">
      <c r="A231" s="14"/>
      <c r="B231" s="258"/>
      <c r="C231" s="259"/>
      <c r="D231" s="226" t="s">
        <v>154</v>
      </c>
      <c r="E231" s="260" t="s">
        <v>1</v>
      </c>
      <c r="F231" s="261" t="s">
        <v>1315</v>
      </c>
      <c r="G231" s="259"/>
      <c r="H231" s="260" t="s">
        <v>1</v>
      </c>
      <c r="I231" s="262"/>
      <c r="J231" s="259"/>
      <c r="K231" s="259"/>
      <c r="L231" s="263"/>
      <c r="M231" s="264"/>
      <c r="N231" s="265"/>
      <c r="O231" s="265"/>
      <c r="P231" s="265"/>
      <c r="Q231" s="265"/>
      <c r="R231" s="265"/>
      <c r="S231" s="265"/>
      <c r="T231" s="26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7" t="s">
        <v>154</v>
      </c>
      <c r="AU231" s="267" t="s">
        <v>84</v>
      </c>
      <c r="AV231" s="14" t="s">
        <v>84</v>
      </c>
      <c r="AW231" s="14" t="s">
        <v>33</v>
      </c>
      <c r="AX231" s="14" t="s">
        <v>76</v>
      </c>
      <c r="AY231" s="267" t="s">
        <v>145</v>
      </c>
    </row>
    <row r="232" s="12" customFormat="1">
      <c r="A232" s="12"/>
      <c r="B232" s="224"/>
      <c r="C232" s="225"/>
      <c r="D232" s="226" t="s">
        <v>154</v>
      </c>
      <c r="E232" s="227" t="s">
        <v>1</v>
      </c>
      <c r="F232" s="228" t="s">
        <v>1444</v>
      </c>
      <c r="G232" s="225"/>
      <c r="H232" s="229">
        <v>296</v>
      </c>
      <c r="I232" s="230"/>
      <c r="J232" s="225"/>
      <c r="K232" s="225"/>
      <c r="L232" s="231"/>
      <c r="M232" s="232"/>
      <c r="N232" s="233"/>
      <c r="O232" s="233"/>
      <c r="P232" s="233"/>
      <c r="Q232" s="233"/>
      <c r="R232" s="233"/>
      <c r="S232" s="233"/>
      <c r="T232" s="234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5" t="s">
        <v>154</v>
      </c>
      <c r="AU232" s="235" t="s">
        <v>84</v>
      </c>
      <c r="AV232" s="12" t="s">
        <v>86</v>
      </c>
      <c r="AW232" s="12" t="s">
        <v>33</v>
      </c>
      <c r="AX232" s="12" t="s">
        <v>76</v>
      </c>
      <c r="AY232" s="235" t="s">
        <v>145</v>
      </c>
    </row>
    <row r="233" s="14" customFormat="1">
      <c r="A233" s="14"/>
      <c r="B233" s="258"/>
      <c r="C233" s="259"/>
      <c r="D233" s="226" t="s">
        <v>154</v>
      </c>
      <c r="E233" s="260" t="s">
        <v>1</v>
      </c>
      <c r="F233" s="261" t="s">
        <v>1274</v>
      </c>
      <c r="G233" s="259"/>
      <c r="H233" s="260" t="s">
        <v>1</v>
      </c>
      <c r="I233" s="262"/>
      <c r="J233" s="259"/>
      <c r="K233" s="259"/>
      <c r="L233" s="263"/>
      <c r="M233" s="264"/>
      <c r="N233" s="265"/>
      <c r="O233" s="265"/>
      <c r="P233" s="265"/>
      <c r="Q233" s="265"/>
      <c r="R233" s="265"/>
      <c r="S233" s="265"/>
      <c r="T233" s="26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7" t="s">
        <v>154</v>
      </c>
      <c r="AU233" s="267" t="s">
        <v>84</v>
      </c>
      <c r="AV233" s="14" t="s">
        <v>84</v>
      </c>
      <c r="AW233" s="14" t="s">
        <v>33</v>
      </c>
      <c r="AX233" s="14" t="s">
        <v>76</v>
      </c>
      <c r="AY233" s="267" t="s">
        <v>145</v>
      </c>
    </row>
    <row r="234" s="12" customFormat="1">
      <c r="A234" s="12"/>
      <c r="B234" s="224"/>
      <c r="C234" s="225"/>
      <c r="D234" s="226" t="s">
        <v>154</v>
      </c>
      <c r="E234" s="227" t="s">
        <v>1</v>
      </c>
      <c r="F234" s="228" t="s">
        <v>1445</v>
      </c>
      <c r="G234" s="225"/>
      <c r="H234" s="229">
        <v>259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35" t="s">
        <v>154</v>
      </c>
      <c r="AU234" s="235" t="s">
        <v>84</v>
      </c>
      <c r="AV234" s="12" t="s">
        <v>86</v>
      </c>
      <c r="AW234" s="12" t="s">
        <v>33</v>
      </c>
      <c r="AX234" s="12" t="s">
        <v>76</v>
      </c>
      <c r="AY234" s="235" t="s">
        <v>145</v>
      </c>
    </row>
    <row r="235" s="14" customFormat="1">
      <c r="A235" s="14"/>
      <c r="B235" s="258"/>
      <c r="C235" s="259"/>
      <c r="D235" s="226" t="s">
        <v>154</v>
      </c>
      <c r="E235" s="260" t="s">
        <v>1</v>
      </c>
      <c r="F235" s="261" t="s">
        <v>1364</v>
      </c>
      <c r="G235" s="259"/>
      <c r="H235" s="260" t="s">
        <v>1</v>
      </c>
      <c r="I235" s="262"/>
      <c r="J235" s="259"/>
      <c r="K235" s="259"/>
      <c r="L235" s="263"/>
      <c r="M235" s="264"/>
      <c r="N235" s="265"/>
      <c r="O235" s="265"/>
      <c r="P235" s="265"/>
      <c r="Q235" s="265"/>
      <c r="R235" s="265"/>
      <c r="S235" s="265"/>
      <c r="T235" s="26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7" t="s">
        <v>154</v>
      </c>
      <c r="AU235" s="267" t="s">
        <v>84</v>
      </c>
      <c r="AV235" s="14" t="s">
        <v>84</v>
      </c>
      <c r="AW235" s="14" t="s">
        <v>33</v>
      </c>
      <c r="AX235" s="14" t="s">
        <v>76</v>
      </c>
      <c r="AY235" s="267" t="s">
        <v>145</v>
      </c>
    </row>
    <row r="236" s="12" customFormat="1">
      <c r="A236" s="12"/>
      <c r="B236" s="224"/>
      <c r="C236" s="225"/>
      <c r="D236" s="226" t="s">
        <v>154</v>
      </c>
      <c r="E236" s="227" t="s">
        <v>1</v>
      </c>
      <c r="F236" s="228" t="s">
        <v>1446</v>
      </c>
      <c r="G236" s="225"/>
      <c r="H236" s="229">
        <v>74</v>
      </c>
      <c r="I236" s="230"/>
      <c r="J236" s="225"/>
      <c r="K236" s="225"/>
      <c r="L236" s="231"/>
      <c r="M236" s="232"/>
      <c r="N236" s="233"/>
      <c r="O236" s="233"/>
      <c r="P236" s="233"/>
      <c r="Q236" s="233"/>
      <c r="R236" s="233"/>
      <c r="S236" s="233"/>
      <c r="T236" s="234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T236" s="235" t="s">
        <v>154</v>
      </c>
      <c r="AU236" s="235" t="s">
        <v>84</v>
      </c>
      <c r="AV236" s="12" t="s">
        <v>86</v>
      </c>
      <c r="AW236" s="12" t="s">
        <v>33</v>
      </c>
      <c r="AX236" s="12" t="s">
        <v>76</v>
      </c>
      <c r="AY236" s="235" t="s">
        <v>145</v>
      </c>
    </row>
    <row r="237" s="13" customFormat="1">
      <c r="A237" s="13"/>
      <c r="B237" s="236"/>
      <c r="C237" s="237"/>
      <c r="D237" s="226" t="s">
        <v>154</v>
      </c>
      <c r="E237" s="238" t="s">
        <v>1</v>
      </c>
      <c r="F237" s="239" t="s">
        <v>156</v>
      </c>
      <c r="G237" s="237"/>
      <c r="H237" s="240">
        <v>1052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154</v>
      </c>
      <c r="AU237" s="246" t="s">
        <v>84</v>
      </c>
      <c r="AV237" s="13" t="s">
        <v>150</v>
      </c>
      <c r="AW237" s="13" t="s">
        <v>33</v>
      </c>
      <c r="AX237" s="13" t="s">
        <v>84</v>
      </c>
      <c r="AY237" s="246" t="s">
        <v>145</v>
      </c>
    </row>
    <row r="238" s="2" customFormat="1" ht="24.15" customHeight="1">
      <c r="A238" s="37"/>
      <c r="B238" s="38"/>
      <c r="C238" s="210" t="s">
        <v>359</v>
      </c>
      <c r="D238" s="210" t="s">
        <v>146</v>
      </c>
      <c r="E238" s="211" t="s">
        <v>1015</v>
      </c>
      <c r="F238" s="212" t="s">
        <v>1016</v>
      </c>
      <c r="G238" s="213" t="s">
        <v>167</v>
      </c>
      <c r="H238" s="214">
        <v>1052</v>
      </c>
      <c r="I238" s="215"/>
      <c r="J238" s="216">
        <f>ROUND(I238*H238,2)</f>
        <v>0</v>
      </c>
      <c r="K238" s="217"/>
      <c r="L238" s="43"/>
      <c r="M238" s="218" t="s">
        <v>1</v>
      </c>
      <c r="N238" s="219" t="s">
        <v>41</v>
      </c>
      <c r="O238" s="90"/>
      <c r="P238" s="220">
        <f>O238*H238</f>
        <v>0</v>
      </c>
      <c r="Q238" s="220">
        <v>0</v>
      </c>
      <c r="R238" s="220">
        <f>Q238*H238</f>
        <v>0</v>
      </c>
      <c r="S238" s="220">
        <v>0</v>
      </c>
      <c r="T238" s="22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2" t="s">
        <v>183</v>
      </c>
      <c r="AT238" s="222" t="s">
        <v>146</v>
      </c>
      <c r="AU238" s="222" t="s">
        <v>84</v>
      </c>
      <c r="AY238" s="16" t="s">
        <v>145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6" t="s">
        <v>84</v>
      </c>
      <c r="BK238" s="223">
        <f>ROUND(I238*H238,2)</f>
        <v>0</v>
      </c>
      <c r="BL238" s="16" t="s">
        <v>183</v>
      </c>
      <c r="BM238" s="222" t="s">
        <v>362</v>
      </c>
    </row>
    <row r="239" s="14" customFormat="1">
      <c r="A239" s="14"/>
      <c r="B239" s="258"/>
      <c r="C239" s="259"/>
      <c r="D239" s="226" t="s">
        <v>154</v>
      </c>
      <c r="E239" s="260" t="s">
        <v>1</v>
      </c>
      <c r="F239" s="261" t="s">
        <v>1359</v>
      </c>
      <c r="G239" s="259"/>
      <c r="H239" s="260" t="s">
        <v>1</v>
      </c>
      <c r="I239" s="262"/>
      <c r="J239" s="259"/>
      <c r="K239" s="259"/>
      <c r="L239" s="263"/>
      <c r="M239" s="264"/>
      <c r="N239" s="265"/>
      <c r="O239" s="265"/>
      <c r="P239" s="265"/>
      <c r="Q239" s="265"/>
      <c r="R239" s="265"/>
      <c r="S239" s="265"/>
      <c r="T239" s="26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7" t="s">
        <v>154</v>
      </c>
      <c r="AU239" s="267" t="s">
        <v>84</v>
      </c>
      <c r="AV239" s="14" t="s">
        <v>84</v>
      </c>
      <c r="AW239" s="14" t="s">
        <v>33</v>
      </c>
      <c r="AX239" s="14" t="s">
        <v>76</v>
      </c>
      <c r="AY239" s="267" t="s">
        <v>145</v>
      </c>
    </row>
    <row r="240" s="12" customFormat="1">
      <c r="A240" s="12"/>
      <c r="B240" s="224"/>
      <c r="C240" s="225"/>
      <c r="D240" s="226" t="s">
        <v>154</v>
      </c>
      <c r="E240" s="227" t="s">
        <v>1</v>
      </c>
      <c r="F240" s="228" t="s">
        <v>1442</v>
      </c>
      <c r="G240" s="225"/>
      <c r="H240" s="229">
        <v>90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T240" s="235" t="s">
        <v>154</v>
      </c>
      <c r="AU240" s="235" t="s">
        <v>84</v>
      </c>
      <c r="AV240" s="12" t="s">
        <v>86</v>
      </c>
      <c r="AW240" s="12" t="s">
        <v>33</v>
      </c>
      <c r="AX240" s="12" t="s">
        <v>76</v>
      </c>
      <c r="AY240" s="235" t="s">
        <v>145</v>
      </c>
    </row>
    <row r="241" s="14" customFormat="1">
      <c r="A241" s="14"/>
      <c r="B241" s="258"/>
      <c r="C241" s="259"/>
      <c r="D241" s="226" t="s">
        <v>154</v>
      </c>
      <c r="E241" s="260" t="s">
        <v>1</v>
      </c>
      <c r="F241" s="261" t="s">
        <v>1308</v>
      </c>
      <c r="G241" s="259"/>
      <c r="H241" s="260" t="s">
        <v>1</v>
      </c>
      <c r="I241" s="262"/>
      <c r="J241" s="259"/>
      <c r="K241" s="259"/>
      <c r="L241" s="263"/>
      <c r="M241" s="264"/>
      <c r="N241" s="265"/>
      <c r="O241" s="265"/>
      <c r="P241" s="265"/>
      <c r="Q241" s="265"/>
      <c r="R241" s="265"/>
      <c r="S241" s="265"/>
      <c r="T241" s="26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7" t="s">
        <v>154</v>
      </c>
      <c r="AU241" s="267" t="s">
        <v>84</v>
      </c>
      <c r="AV241" s="14" t="s">
        <v>84</v>
      </c>
      <c r="AW241" s="14" t="s">
        <v>33</v>
      </c>
      <c r="AX241" s="14" t="s">
        <v>76</v>
      </c>
      <c r="AY241" s="267" t="s">
        <v>145</v>
      </c>
    </row>
    <row r="242" s="12" customFormat="1">
      <c r="A242" s="12"/>
      <c r="B242" s="224"/>
      <c r="C242" s="225"/>
      <c r="D242" s="226" t="s">
        <v>154</v>
      </c>
      <c r="E242" s="227" t="s">
        <v>1</v>
      </c>
      <c r="F242" s="228" t="s">
        <v>1443</v>
      </c>
      <c r="G242" s="225"/>
      <c r="H242" s="229">
        <v>333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T242" s="235" t="s">
        <v>154</v>
      </c>
      <c r="AU242" s="235" t="s">
        <v>84</v>
      </c>
      <c r="AV242" s="12" t="s">
        <v>86</v>
      </c>
      <c r="AW242" s="12" t="s">
        <v>33</v>
      </c>
      <c r="AX242" s="12" t="s">
        <v>76</v>
      </c>
      <c r="AY242" s="235" t="s">
        <v>145</v>
      </c>
    </row>
    <row r="243" s="14" customFormat="1">
      <c r="A243" s="14"/>
      <c r="B243" s="258"/>
      <c r="C243" s="259"/>
      <c r="D243" s="226" t="s">
        <v>154</v>
      </c>
      <c r="E243" s="260" t="s">
        <v>1</v>
      </c>
      <c r="F243" s="261" t="s">
        <v>1315</v>
      </c>
      <c r="G243" s="259"/>
      <c r="H243" s="260" t="s">
        <v>1</v>
      </c>
      <c r="I243" s="262"/>
      <c r="J243" s="259"/>
      <c r="K243" s="259"/>
      <c r="L243" s="263"/>
      <c r="M243" s="264"/>
      <c r="N243" s="265"/>
      <c r="O243" s="265"/>
      <c r="P243" s="265"/>
      <c r="Q243" s="265"/>
      <c r="R243" s="265"/>
      <c r="S243" s="265"/>
      <c r="T243" s="26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7" t="s">
        <v>154</v>
      </c>
      <c r="AU243" s="267" t="s">
        <v>84</v>
      </c>
      <c r="AV243" s="14" t="s">
        <v>84</v>
      </c>
      <c r="AW243" s="14" t="s">
        <v>33</v>
      </c>
      <c r="AX243" s="14" t="s">
        <v>76</v>
      </c>
      <c r="AY243" s="267" t="s">
        <v>145</v>
      </c>
    </row>
    <row r="244" s="12" customFormat="1">
      <c r="A244" s="12"/>
      <c r="B244" s="224"/>
      <c r="C244" s="225"/>
      <c r="D244" s="226" t="s">
        <v>154</v>
      </c>
      <c r="E244" s="227" t="s">
        <v>1</v>
      </c>
      <c r="F244" s="228" t="s">
        <v>1444</v>
      </c>
      <c r="G244" s="225"/>
      <c r="H244" s="229">
        <v>296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T244" s="235" t="s">
        <v>154</v>
      </c>
      <c r="AU244" s="235" t="s">
        <v>84</v>
      </c>
      <c r="AV244" s="12" t="s">
        <v>86</v>
      </c>
      <c r="AW244" s="12" t="s">
        <v>33</v>
      </c>
      <c r="AX244" s="12" t="s">
        <v>76</v>
      </c>
      <c r="AY244" s="235" t="s">
        <v>145</v>
      </c>
    </row>
    <row r="245" s="14" customFormat="1">
      <c r="A245" s="14"/>
      <c r="B245" s="258"/>
      <c r="C245" s="259"/>
      <c r="D245" s="226" t="s">
        <v>154</v>
      </c>
      <c r="E245" s="260" t="s">
        <v>1</v>
      </c>
      <c r="F245" s="261" t="s">
        <v>1274</v>
      </c>
      <c r="G245" s="259"/>
      <c r="H245" s="260" t="s">
        <v>1</v>
      </c>
      <c r="I245" s="262"/>
      <c r="J245" s="259"/>
      <c r="K245" s="259"/>
      <c r="L245" s="263"/>
      <c r="M245" s="264"/>
      <c r="N245" s="265"/>
      <c r="O245" s="265"/>
      <c r="P245" s="265"/>
      <c r="Q245" s="265"/>
      <c r="R245" s="265"/>
      <c r="S245" s="265"/>
      <c r="T245" s="26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7" t="s">
        <v>154</v>
      </c>
      <c r="AU245" s="267" t="s">
        <v>84</v>
      </c>
      <c r="AV245" s="14" t="s">
        <v>84</v>
      </c>
      <c r="AW245" s="14" t="s">
        <v>33</v>
      </c>
      <c r="AX245" s="14" t="s">
        <v>76</v>
      </c>
      <c r="AY245" s="267" t="s">
        <v>145</v>
      </c>
    </row>
    <row r="246" s="12" customFormat="1">
      <c r="A246" s="12"/>
      <c r="B246" s="224"/>
      <c r="C246" s="225"/>
      <c r="D246" s="226" t="s">
        <v>154</v>
      </c>
      <c r="E246" s="227" t="s">
        <v>1</v>
      </c>
      <c r="F246" s="228" t="s">
        <v>1445</v>
      </c>
      <c r="G246" s="225"/>
      <c r="H246" s="229">
        <v>259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T246" s="235" t="s">
        <v>154</v>
      </c>
      <c r="AU246" s="235" t="s">
        <v>84</v>
      </c>
      <c r="AV246" s="12" t="s">
        <v>86</v>
      </c>
      <c r="AW246" s="12" t="s">
        <v>33</v>
      </c>
      <c r="AX246" s="12" t="s">
        <v>76</v>
      </c>
      <c r="AY246" s="235" t="s">
        <v>145</v>
      </c>
    </row>
    <row r="247" s="14" customFormat="1">
      <c r="A247" s="14"/>
      <c r="B247" s="258"/>
      <c r="C247" s="259"/>
      <c r="D247" s="226" t="s">
        <v>154</v>
      </c>
      <c r="E247" s="260" t="s">
        <v>1</v>
      </c>
      <c r="F247" s="261" t="s">
        <v>1364</v>
      </c>
      <c r="G247" s="259"/>
      <c r="H247" s="260" t="s">
        <v>1</v>
      </c>
      <c r="I247" s="262"/>
      <c r="J247" s="259"/>
      <c r="K247" s="259"/>
      <c r="L247" s="263"/>
      <c r="M247" s="264"/>
      <c r="N247" s="265"/>
      <c r="O247" s="265"/>
      <c r="P247" s="265"/>
      <c r="Q247" s="265"/>
      <c r="R247" s="265"/>
      <c r="S247" s="265"/>
      <c r="T247" s="26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7" t="s">
        <v>154</v>
      </c>
      <c r="AU247" s="267" t="s">
        <v>84</v>
      </c>
      <c r="AV247" s="14" t="s">
        <v>84</v>
      </c>
      <c r="AW247" s="14" t="s">
        <v>33</v>
      </c>
      <c r="AX247" s="14" t="s">
        <v>76</v>
      </c>
      <c r="AY247" s="267" t="s">
        <v>145</v>
      </c>
    </row>
    <row r="248" s="12" customFormat="1">
      <c r="A248" s="12"/>
      <c r="B248" s="224"/>
      <c r="C248" s="225"/>
      <c r="D248" s="226" t="s">
        <v>154</v>
      </c>
      <c r="E248" s="227" t="s">
        <v>1</v>
      </c>
      <c r="F248" s="228" t="s">
        <v>1446</v>
      </c>
      <c r="G248" s="225"/>
      <c r="H248" s="229">
        <v>74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235" t="s">
        <v>154</v>
      </c>
      <c r="AU248" s="235" t="s">
        <v>84</v>
      </c>
      <c r="AV248" s="12" t="s">
        <v>86</v>
      </c>
      <c r="AW248" s="12" t="s">
        <v>33</v>
      </c>
      <c r="AX248" s="12" t="s">
        <v>76</v>
      </c>
      <c r="AY248" s="235" t="s">
        <v>145</v>
      </c>
    </row>
    <row r="249" s="13" customFormat="1">
      <c r="A249" s="13"/>
      <c r="B249" s="236"/>
      <c r="C249" s="237"/>
      <c r="D249" s="226" t="s">
        <v>154</v>
      </c>
      <c r="E249" s="238" t="s">
        <v>1</v>
      </c>
      <c r="F249" s="239" t="s">
        <v>156</v>
      </c>
      <c r="G249" s="237"/>
      <c r="H249" s="240">
        <v>1052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6" t="s">
        <v>154</v>
      </c>
      <c r="AU249" s="246" t="s">
        <v>84</v>
      </c>
      <c r="AV249" s="13" t="s">
        <v>150</v>
      </c>
      <c r="AW249" s="13" t="s">
        <v>33</v>
      </c>
      <c r="AX249" s="13" t="s">
        <v>84</v>
      </c>
      <c r="AY249" s="246" t="s">
        <v>145</v>
      </c>
    </row>
    <row r="250" s="2" customFormat="1" ht="24.15" customHeight="1">
      <c r="A250" s="37"/>
      <c r="B250" s="38"/>
      <c r="C250" s="210" t="s">
        <v>252</v>
      </c>
      <c r="D250" s="210" t="s">
        <v>146</v>
      </c>
      <c r="E250" s="211" t="s">
        <v>1018</v>
      </c>
      <c r="F250" s="212" t="s">
        <v>1019</v>
      </c>
      <c r="G250" s="213" t="s">
        <v>167</v>
      </c>
      <c r="H250" s="214">
        <v>1052</v>
      </c>
      <c r="I250" s="215"/>
      <c r="J250" s="216">
        <f>ROUND(I250*H250,2)</f>
        <v>0</v>
      </c>
      <c r="K250" s="217"/>
      <c r="L250" s="43"/>
      <c r="M250" s="218" t="s">
        <v>1</v>
      </c>
      <c r="N250" s="219" t="s">
        <v>41</v>
      </c>
      <c r="O250" s="90"/>
      <c r="P250" s="220">
        <f>O250*H250</f>
        <v>0</v>
      </c>
      <c r="Q250" s="220">
        <v>0.00020000000000000001</v>
      </c>
      <c r="R250" s="220">
        <f>Q250*H250</f>
        <v>0.2104</v>
      </c>
      <c r="S250" s="220">
        <v>0</v>
      </c>
      <c r="T250" s="22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2" t="s">
        <v>183</v>
      </c>
      <c r="AT250" s="222" t="s">
        <v>146</v>
      </c>
      <c r="AU250" s="222" t="s">
        <v>84</v>
      </c>
      <c r="AY250" s="16" t="s">
        <v>145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16" t="s">
        <v>84</v>
      </c>
      <c r="BK250" s="223">
        <f>ROUND(I250*H250,2)</f>
        <v>0</v>
      </c>
      <c r="BL250" s="16" t="s">
        <v>183</v>
      </c>
      <c r="BM250" s="222" t="s">
        <v>365</v>
      </c>
    </row>
    <row r="251" s="14" customFormat="1">
      <c r="A251" s="14"/>
      <c r="B251" s="258"/>
      <c r="C251" s="259"/>
      <c r="D251" s="226" t="s">
        <v>154</v>
      </c>
      <c r="E251" s="260" t="s">
        <v>1</v>
      </c>
      <c r="F251" s="261" t="s">
        <v>1359</v>
      </c>
      <c r="G251" s="259"/>
      <c r="H251" s="260" t="s">
        <v>1</v>
      </c>
      <c r="I251" s="262"/>
      <c r="J251" s="259"/>
      <c r="K251" s="259"/>
      <c r="L251" s="263"/>
      <c r="M251" s="264"/>
      <c r="N251" s="265"/>
      <c r="O251" s="265"/>
      <c r="P251" s="265"/>
      <c r="Q251" s="265"/>
      <c r="R251" s="265"/>
      <c r="S251" s="265"/>
      <c r="T251" s="26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7" t="s">
        <v>154</v>
      </c>
      <c r="AU251" s="267" t="s">
        <v>84</v>
      </c>
      <c r="AV251" s="14" t="s">
        <v>84</v>
      </c>
      <c r="AW251" s="14" t="s">
        <v>33</v>
      </c>
      <c r="AX251" s="14" t="s">
        <v>76</v>
      </c>
      <c r="AY251" s="267" t="s">
        <v>145</v>
      </c>
    </row>
    <row r="252" s="12" customFormat="1">
      <c r="A252" s="12"/>
      <c r="B252" s="224"/>
      <c r="C252" s="225"/>
      <c r="D252" s="226" t="s">
        <v>154</v>
      </c>
      <c r="E252" s="227" t="s">
        <v>1</v>
      </c>
      <c r="F252" s="228" t="s">
        <v>1442</v>
      </c>
      <c r="G252" s="225"/>
      <c r="H252" s="229">
        <v>90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T252" s="235" t="s">
        <v>154</v>
      </c>
      <c r="AU252" s="235" t="s">
        <v>84</v>
      </c>
      <c r="AV252" s="12" t="s">
        <v>86</v>
      </c>
      <c r="AW252" s="12" t="s">
        <v>33</v>
      </c>
      <c r="AX252" s="12" t="s">
        <v>76</v>
      </c>
      <c r="AY252" s="235" t="s">
        <v>145</v>
      </c>
    </row>
    <row r="253" s="14" customFormat="1">
      <c r="A253" s="14"/>
      <c r="B253" s="258"/>
      <c r="C253" s="259"/>
      <c r="D253" s="226" t="s">
        <v>154</v>
      </c>
      <c r="E253" s="260" t="s">
        <v>1</v>
      </c>
      <c r="F253" s="261" t="s">
        <v>1308</v>
      </c>
      <c r="G253" s="259"/>
      <c r="H253" s="260" t="s">
        <v>1</v>
      </c>
      <c r="I253" s="262"/>
      <c r="J253" s="259"/>
      <c r="K253" s="259"/>
      <c r="L253" s="263"/>
      <c r="M253" s="264"/>
      <c r="N253" s="265"/>
      <c r="O253" s="265"/>
      <c r="P253" s="265"/>
      <c r="Q253" s="265"/>
      <c r="R253" s="265"/>
      <c r="S253" s="265"/>
      <c r="T253" s="26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7" t="s">
        <v>154</v>
      </c>
      <c r="AU253" s="267" t="s">
        <v>84</v>
      </c>
      <c r="AV253" s="14" t="s">
        <v>84</v>
      </c>
      <c r="AW253" s="14" t="s">
        <v>33</v>
      </c>
      <c r="AX253" s="14" t="s">
        <v>76</v>
      </c>
      <c r="AY253" s="267" t="s">
        <v>145</v>
      </c>
    </row>
    <row r="254" s="12" customFormat="1">
      <c r="A254" s="12"/>
      <c r="B254" s="224"/>
      <c r="C254" s="225"/>
      <c r="D254" s="226" t="s">
        <v>154</v>
      </c>
      <c r="E254" s="227" t="s">
        <v>1</v>
      </c>
      <c r="F254" s="228" t="s">
        <v>1443</v>
      </c>
      <c r="G254" s="225"/>
      <c r="H254" s="229">
        <v>333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T254" s="235" t="s">
        <v>154</v>
      </c>
      <c r="AU254" s="235" t="s">
        <v>84</v>
      </c>
      <c r="AV254" s="12" t="s">
        <v>86</v>
      </c>
      <c r="AW254" s="12" t="s">
        <v>33</v>
      </c>
      <c r="AX254" s="12" t="s">
        <v>76</v>
      </c>
      <c r="AY254" s="235" t="s">
        <v>145</v>
      </c>
    </row>
    <row r="255" s="14" customFormat="1">
      <c r="A255" s="14"/>
      <c r="B255" s="258"/>
      <c r="C255" s="259"/>
      <c r="D255" s="226" t="s">
        <v>154</v>
      </c>
      <c r="E255" s="260" t="s">
        <v>1</v>
      </c>
      <c r="F255" s="261" t="s">
        <v>1315</v>
      </c>
      <c r="G255" s="259"/>
      <c r="H255" s="260" t="s">
        <v>1</v>
      </c>
      <c r="I255" s="262"/>
      <c r="J255" s="259"/>
      <c r="K255" s="259"/>
      <c r="L255" s="263"/>
      <c r="M255" s="264"/>
      <c r="N255" s="265"/>
      <c r="O255" s="265"/>
      <c r="P255" s="265"/>
      <c r="Q255" s="265"/>
      <c r="R255" s="265"/>
      <c r="S255" s="265"/>
      <c r="T255" s="26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7" t="s">
        <v>154</v>
      </c>
      <c r="AU255" s="267" t="s">
        <v>84</v>
      </c>
      <c r="AV255" s="14" t="s">
        <v>84</v>
      </c>
      <c r="AW255" s="14" t="s">
        <v>33</v>
      </c>
      <c r="AX255" s="14" t="s">
        <v>76</v>
      </c>
      <c r="AY255" s="267" t="s">
        <v>145</v>
      </c>
    </row>
    <row r="256" s="12" customFormat="1">
      <c r="A256" s="12"/>
      <c r="B256" s="224"/>
      <c r="C256" s="225"/>
      <c r="D256" s="226" t="s">
        <v>154</v>
      </c>
      <c r="E256" s="227" t="s">
        <v>1</v>
      </c>
      <c r="F256" s="228" t="s">
        <v>1444</v>
      </c>
      <c r="G256" s="225"/>
      <c r="H256" s="229">
        <v>296</v>
      </c>
      <c r="I256" s="230"/>
      <c r="J256" s="225"/>
      <c r="K256" s="225"/>
      <c r="L256" s="231"/>
      <c r="M256" s="232"/>
      <c r="N256" s="233"/>
      <c r="O256" s="233"/>
      <c r="P256" s="233"/>
      <c r="Q256" s="233"/>
      <c r="R256" s="233"/>
      <c r="S256" s="233"/>
      <c r="T256" s="234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T256" s="235" t="s">
        <v>154</v>
      </c>
      <c r="AU256" s="235" t="s">
        <v>84</v>
      </c>
      <c r="AV256" s="12" t="s">
        <v>86</v>
      </c>
      <c r="AW256" s="12" t="s">
        <v>33</v>
      </c>
      <c r="AX256" s="12" t="s">
        <v>76</v>
      </c>
      <c r="AY256" s="235" t="s">
        <v>145</v>
      </c>
    </row>
    <row r="257" s="14" customFormat="1">
      <c r="A257" s="14"/>
      <c r="B257" s="258"/>
      <c r="C257" s="259"/>
      <c r="D257" s="226" t="s">
        <v>154</v>
      </c>
      <c r="E257" s="260" t="s">
        <v>1</v>
      </c>
      <c r="F257" s="261" t="s">
        <v>1274</v>
      </c>
      <c r="G257" s="259"/>
      <c r="H257" s="260" t="s">
        <v>1</v>
      </c>
      <c r="I257" s="262"/>
      <c r="J257" s="259"/>
      <c r="K257" s="259"/>
      <c r="L257" s="263"/>
      <c r="M257" s="264"/>
      <c r="N257" s="265"/>
      <c r="O257" s="265"/>
      <c r="P257" s="265"/>
      <c r="Q257" s="265"/>
      <c r="R257" s="265"/>
      <c r="S257" s="265"/>
      <c r="T257" s="26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7" t="s">
        <v>154</v>
      </c>
      <c r="AU257" s="267" t="s">
        <v>84</v>
      </c>
      <c r="AV257" s="14" t="s">
        <v>84</v>
      </c>
      <c r="AW257" s="14" t="s">
        <v>33</v>
      </c>
      <c r="AX257" s="14" t="s">
        <v>76</v>
      </c>
      <c r="AY257" s="267" t="s">
        <v>145</v>
      </c>
    </row>
    <row r="258" s="12" customFormat="1">
      <c r="A258" s="12"/>
      <c r="B258" s="224"/>
      <c r="C258" s="225"/>
      <c r="D258" s="226" t="s">
        <v>154</v>
      </c>
      <c r="E258" s="227" t="s">
        <v>1</v>
      </c>
      <c r="F258" s="228" t="s">
        <v>1445</v>
      </c>
      <c r="G258" s="225"/>
      <c r="H258" s="229">
        <v>259</v>
      </c>
      <c r="I258" s="230"/>
      <c r="J258" s="225"/>
      <c r="K258" s="225"/>
      <c r="L258" s="231"/>
      <c r="M258" s="232"/>
      <c r="N258" s="233"/>
      <c r="O258" s="233"/>
      <c r="P258" s="233"/>
      <c r="Q258" s="233"/>
      <c r="R258" s="233"/>
      <c r="S258" s="233"/>
      <c r="T258" s="234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T258" s="235" t="s">
        <v>154</v>
      </c>
      <c r="AU258" s="235" t="s">
        <v>84</v>
      </c>
      <c r="AV258" s="12" t="s">
        <v>86</v>
      </c>
      <c r="AW258" s="12" t="s">
        <v>33</v>
      </c>
      <c r="AX258" s="12" t="s">
        <v>76</v>
      </c>
      <c r="AY258" s="235" t="s">
        <v>145</v>
      </c>
    </row>
    <row r="259" s="14" customFormat="1">
      <c r="A259" s="14"/>
      <c r="B259" s="258"/>
      <c r="C259" s="259"/>
      <c r="D259" s="226" t="s">
        <v>154</v>
      </c>
      <c r="E259" s="260" t="s">
        <v>1</v>
      </c>
      <c r="F259" s="261" t="s">
        <v>1364</v>
      </c>
      <c r="G259" s="259"/>
      <c r="H259" s="260" t="s">
        <v>1</v>
      </c>
      <c r="I259" s="262"/>
      <c r="J259" s="259"/>
      <c r="K259" s="259"/>
      <c r="L259" s="263"/>
      <c r="M259" s="264"/>
      <c r="N259" s="265"/>
      <c r="O259" s="265"/>
      <c r="P259" s="265"/>
      <c r="Q259" s="265"/>
      <c r="R259" s="265"/>
      <c r="S259" s="265"/>
      <c r="T259" s="26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7" t="s">
        <v>154</v>
      </c>
      <c r="AU259" s="267" t="s">
        <v>84</v>
      </c>
      <c r="AV259" s="14" t="s">
        <v>84</v>
      </c>
      <c r="AW259" s="14" t="s">
        <v>33</v>
      </c>
      <c r="AX259" s="14" t="s">
        <v>76</v>
      </c>
      <c r="AY259" s="267" t="s">
        <v>145</v>
      </c>
    </row>
    <row r="260" s="12" customFormat="1">
      <c r="A260" s="12"/>
      <c r="B260" s="224"/>
      <c r="C260" s="225"/>
      <c r="D260" s="226" t="s">
        <v>154</v>
      </c>
      <c r="E260" s="227" t="s">
        <v>1</v>
      </c>
      <c r="F260" s="228" t="s">
        <v>1446</v>
      </c>
      <c r="G260" s="225"/>
      <c r="H260" s="229">
        <v>74</v>
      </c>
      <c r="I260" s="230"/>
      <c r="J260" s="225"/>
      <c r="K260" s="225"/>
      <c r="L260" s="231"/>
      <c r="M260" s="232"/>
      <c r="N260" s="233"/>
      <c r="O260" s="233"/>
      <c r="P260" s="233"/>
      <c r="Q260" s="233"/>
      <c r="R260" s="233"/>
      <c r="S260" s="233"/>
      <c r="T260" s="234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T260" s="235" t="s">
        <v>154</v>
      </c>
      <c r="AU260" s="235" t="s">
        <v>84</v>
      </c>
      <c r="AV260" s="12" t="s">
        <v>86</v>
      </c>
      <c r="AW260" s="12" t="s">
        <v>33</v>
      </c>
      <c r="AX260" s="12" t="s">
        <v>76</v>
      </c>
      <c r="AY260" s="235" t="s">
        <v>145</v>
      </c>
    </row>
    <row r="261" s="13" customFormat="1">
      <c r="A261" s="13"/>
      <c r="B261" s="236"/>
      <c r="C261" s="237"/>
      <c r="D261" s="226" t="s">
        <v>154</v>
      </c>
      <c r="E261" s="238" t="s">
        <v>1</v>
      </c>
      <c r="F261" s="239" t="s">
        <v>156</v>
      </c>
      <c r="G261" s="237"/>
      <c r="H261" s="240">
        <v>1052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154</v>
      </c>
      <c r="AU261" s="246" t="s">
        <v>84</v>
      </c>
      <c r="AV261" s="13" t="s">
        <v>150</v>
      </c>
      <c r="AW261" s="13" t="s">
        <v>33</v>
      </c>
      <c r="AX261" s="13" t="s">
        <v>84</v>
      </c>
      <c r="AY261" s="246" t="s">
        <v>145</v>
      </c>
    </row>
    <row r="262" s="2" customFormat="1" ht="33" customHeight="1">
      <c r="A262" s="37"/>
      <c r="B262" s="38"/>
      <c r="C262" s="210" t="s">
        <v>366</v>
      </c>
      <c r="D262" s="210" t="s">
        <v>146</v>
      </c>
      <c r="E262" s="211" t="s">
        <v>1022</v>
      </c>
      <c r="F262" s="212" t="s">
        <v>1023</v>
      </c>
      <c r="G262" s="213" t="s">
        <v>167</v>
      </c>
      <c r="H262" s="214">
        <v>1052</v>
      </c>
      <c r="I262" s="215"/>
      <c r="J262" s="216">
        <f>ROUND(I262*H262,2)</f>
        <v>0</v>
      </c>
      <c r="K262" s="217"/>
      <c r="L262" s="43"/>
      <c r="M262" s="218" t="s">
        <v>1</v>
      </c>
      <c r="N262" s="219" t="s">
        <v>41</v>
      </c>
      <c r="O262" s="90"/>
      <c r="P262" s="220">
        <f>O262*H262</f>
        <v>0</v>
      </c>
      <c r="Q262" s="220">
        <v>0.00029999999999999997</v>
      </c>
      <c r="R262" s="220">
        <f>Q262*H262</f>
        <v>0.31559999999999999</v>
      </c>
      <c r="S262" s="220">
        <v>0</v>
      </c>
      <c r="T262" s="22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2" t="s">
        <v>183</v>
      </c>
      <c r="AT262" s="222" t="s">
        <v>146</v>
      </c>
      <c r="AU262" s="222" t="s">
        <v>84</v>
      </c>
      <c r="AY262" s="16" t="s">
        <v>145</v>
      </c>
      <c r="BE262" s="223">
        <f>IF(N262="základní",J262,0)</f>
        <v>0</v>
      </c>
      <c r="BF262" s="223">
        <f>IF(N262="snížená",J262,0)</f>
        <v>0</v>
      </c>
      <c r="BG262" s="223">
        <f>IF(N262="zákl. přenesená",J262,0)</f>
        <v>0</v>
      </c>
      <c r="BH262" s="223">
        <f>IF(N262="sníž. přenesená",J262,0)</f>
        <v>0</v>
      </c>
      <c r="BI262" s="223">
        <f>IF(N262="nulová",J262,0)</f>
        <v>0</v>
      </c>
      <c r="BJ262" s="16" t="s">
        <v>84</v>
      </c>
      <c r="BK262" s="223">
        <f>ROUND(I262*H262,2)</f>
        <v>0</v>
      </c>
      <c r="BL262" s="16" t="s">
        <v>183</v>
      </c>
      <c r="BM262" s="222" t="s">
        <v>372</v>
      </c>
    </row>
    <row r="263" s="14" customFormat="1">
      <c r="A263" s="14"/>
      <c r="B263" s="258"/>
      <c r="C263" s="259"/>
      <c r="D263" s="226" t="s">
        <v>154</v>
      </c>
      <c r="E263" s="260" t="s">
        <v>1</v>
      </c>
      <c r="F263" s="261" t="s">
        <v>1359</v>
      </c>
      <c r="G263" s="259"/>
      <c r="H263" s="260" t="s">
        <v>1</v>
      </c>
      <c r="I263" s="262"/>
      <c r="J263" s="259"/>
      <c r="K263" s="259"/>
      <c r="L263" s="263"/>
      <c r="M263" s="264"/>
      <c r="N263" s="265"/>
      <c r="O263" s="265"/>
      <c r="P263" s="265"/>
      <c r="Q263" s="265"/>
      <c r="R263" s="265"/>
      <c r="S263" s="265"/>
      <c r="T263" s="26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7" t="s">
        <v>154</v>
      </c>
      <c r="AU263" s="267" t="s">
        <v>84</v>
      </c>
      <c r="AV263" s="14" t="s">
        <v>84</v>
      </c>
      <c r="AW263" s="14" t="s">
        <v>33</v>
      </c>
      <c r="AX263" s="14" t="s">
        <v>76</v>
      </c>
      <c r="AY263" s="267" t="s">
        <v>145</v>
      </c>
    </row>
    <row r="264" s="12" customFormat="1">
      <c r="A264" s="12"/>
      <c r="B264" s="224"/>
      <c r="C264" s="225"/>
      <c r="D264" s="226" t="s">
        <v>154</v>
      </c>
      <c r="E264" s="227" t="s">
        <v>1</v>
      </c>
      <c r="F264" s="228" t="s">
        <v>1442</v>
      </c>
      <c r="G264" s="225"/>
      <c r="H264" s="229">
        <v>90</v>
      </c>
      <c r="I264" s="230"/>
      <c r="J264" s="225"/>
      <c r="K264" s="225"/>
      <c r="L264" s="231"/>
      <c r="M264" s="232"/>
      <c r="N264" s="233"/>
      <c r="O264" s="233"/>
      <c r="P264" s="233"/>
      <c r="Q264" s="233"/>
      <c r="R264" s="233"/>
      <c r="S264" s="233"/>
      <c r="T264" s="234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T264" s="235" t="s">
        <v>154</v>
      </c>
      <c r="AU264" s="235" t="s">
        <v>84</v>
      </c>
      <c r="AV264" s="12" t="s">
        <v>86</v>
      </c>
      <c r="AW264" s="12" t="s">
        <v>33</v>
      </c>
      <c r="AX264" s="12" t="s">
        <v>76</v>
      </c>
      <c r="AY264" s="235" t="s">
        <v>145</v>
      </c>
    </row>
    <row r="265" s="14" customFormat="1">
      <c r="A265" s="14"/>
      <c r="B265" s="258"/>
      <c r="C265" s="259"/>
      <c r="D265" s="226" t="s">
        <v>154</v>
      </c>
      <c r="E265" s="260" t="s">
        <v>1</v>
      </c>
      <c r="F265" s="261" t="s">
        <v>1308</v>
      </c>
      <c r="G265" s="259"/>
      <c r="H265" s="260" t="s">
        <v>1</v>
      </c>
      <c r="I265" s="262"/>
      <c r="J265" s="259"/>
      <c r="K265" s="259"/>
      <c r="L265" s="263"/>
      <c r="M265" s="264"/>
      <c r="N265" s="265"/>
      <c r="O265" s="265"/>
      <c r="P265" s="265"/>
      <c r="Q265" s="265"/>
      <c r="R265" s="265"/>
      <c r="S265" s="265"/>
      <c r="T265" s="26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7" t="s">
        <v>154</v>
      </c>
      <c r="AU265" s="267" t="s">
        <v>84</v>
      </c>
      <c r="AV265" s="14" t="s">
        <v>84</v>
      </c>
      <c r="AW265" s="14" t="s">
        <v>33</v>
      </c>
      <c r="AX265" s="14" t="s">
        <v>76</v>
      </c>
      <c r="AY265" s="267" t="s">
        <v>145</v>
      </c>
    </row>
    <row r="266" s="12" customFormat="1">
      <c r="A266" s="12"/>
      <c r="B266" s="224"/>
      <c r="C266" s="225"/>
      <c r="D266" s="226" t="s">
        <v>154</v>
      </c>
      <c r="E266" s="227" t="s">
        <v>1</v>
      </c>
      <c r="F266" s="228" t="s">
        <v>1443</v>
      </c>
      <c r="G266" s="225"/>
      <c r="H266" s="229">
        <v>333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T266" s="235" t="s">
        <v>154</v>
      </c>
      <c r="AU266" s="235" t="s">
        <v>84</v>
      </c>
      <c r="AV266" s="12" t="s">
        <v>86</v>
      </c>
      <c r="AW266" s="12" t="s">
        <v>33</v>
      </c>
      <c r="AX266" s="12" t="s">
        <v>76</v>
      </c>
      <c r="AY266" s="235" t="s">
        <v>145</v>
      </c>
    </row>
    <row r="267" s="14" customFormat="1">
      <c r="A267" s="14"/>
      <c r="B267" s="258"/>
      <c r="C267" s="259"/>
      <c r="D267" s="226" t="s">
        <v>154</v>
      </c>
      <c r="E267" s="260" t="s">
        <v>1</v>
      </c>
      <c r="F267" s="261" t="s">
        <v>1315</v>
      </c>
      <c r="G267" s="259"/>
      <c r="H267" s="260" t="s">
        <v>1</v>
      </c>
      <c r="I267" s="262"/>
      <c r="J267" s="259"/>
      <c r="K267" s="259"/>
      <c r="L267" s="263"/>
      <c r="M267" s="264"/>
      <c r="N267" s="265"/>
      <c r="O267" s="265"/>
      <c r="P267" s="265"/>
      <c r="Q267" s="265"/>
      <c r="R267" s="265"/>
      <c r="S267" s="265"/>
      <c r="T267" s="26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7" t="s">
        <v>154</v>
      </c>
      <c r="AU267" s="267" t="s">
        <v>84</v>
      </c>
      <c r="AV267" s="14" t="s">
        <v>84</v>
      </c>
      <c r="AW267" s="14" t="s">
        <v>33</v>
      </c>
      <c r="AX267" s="14" t="s">
        <v>76</v>
      </c>
      <c r="AY267" s="267" t="s">
        <v>145</v>
      </c>
    </row>
    <row r="268" s="12" customFormat="1">
      <c r="A268" s="12"/>
      <c r="B268" s="224"/>
      <c r="C268" s="225"/>
      <c r="D268" s="226" t="s">
        <v>154</v>
      </c>
      <c r="E268" s="227" t="s">
        <v>1</v>
      </c>
      <c r="F268" s="228" t="s">
        <v>1444</v>
      </c>
      <c r="G268" s="225"/>
      <c r="H268" s="229">
        <v>296</v>
      </c>
      <c r="I268" s="230"/>
      <c r="J268" s="225"/>
      <c r="K268" s="225"/>
      <c r="L268" s="231"/>
      <c r="M268" s="232"/>
      <c r="N268" s="233"/>
      <c r="O268" s="233"/>
      <c r="P268" s="233"/>
      <c r="Q268" s="233"/>
      <c r="R268" s="233"/>
      <c r="S268" s="233"/>
      <c r="T268" s="234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T268" s="235" t="s">
        <v>154</v>
      </c>
      <c r="AU268" s="235" t="s">
        <v>84</v>
      </c>
      <c r="AV268" s="12" t="s">
        <v>86</v>
      </c>
      <c r="AW268" s="12" t="s">
        <v>33</v>
      </c>
      <c r="AX268" s="12" t="s">
        <v>76</v>
      </c>
      <c r="AY268" s="235" t="s">
        <v>145</v>
      </c>
    </row>
    <row r="269" s="14" customFormat="1">
      <c r="A269" s="14"/>
      <c r="B269" s="258"/>
      <c r="C269" s="259"/>
      <c r="D269" s="226" t="s">
        <v>154</v>
      </c>
      <c r="E269" s="260" t="s">
        <v>1</v>
      </c>
      <c r="F269" s="261" t="s">
        <v>1274</v>
      </c>
      <c r="G269" s="259"/>
      <c r="H269" s="260" t="s">
        <v>1</v>
      </c>
      <c r="I269" s="262"/>
      <c r="J269" s="259"/>
      <c r="K269" s="259"/>
      <c r="L269" s="263"/>
      <c r="M269" s="264"/>
      <c r="N269" s="265"/>
      <c r="O269" s="265"/>
      <c r="P269" s="265"/>
      <c r="Q269" s="265"/>
      <c r="R269" s="265"/>
      <c r="S269" s="265"/>
      <c r="T269" s="26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7" t="s">
        <v>154</v>
      </c>
      <c r="AU269" s="267" t="s">
        <v>84</v>
      </c>
      <c r="AV269" s="14" t="s">
        <v>84</v>
      </c>
      <c r="AW269" s="14" t="s">
        <v>33</v>
      </c>
      <c r="AX269" s="14" t="s">
        <v>76</v>
      </c>
      <c r="AY269" s="267" t="s">
        <v>145</v>
      </c>
    </row>
    <row r="270" s="12" customFormat="1">
      <c r="A270" s="12"/>
      <c r="B270" s="224"/>
      <c r="C270" s="225"/>
      <c r="D270" s="226" t="s">
        <v>154</v>
      </c>
      <c r="E270" s="227" t="s">
        <v>1</v>
      </c>
      <c r="F270" s="228" t="s">
        <v>1445</v>
      </c>
      <c r="G270" s="225"/>
      <c r="H270" s="229">
        <v>259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T270" s="235" t="s">
        <v>154</v>
      </c>
      <c r="AU270" s="235" t="s">
        <v>84</v>
      </c>
      <c r="AV270" s="12" t="s">
        <v>86</v>
      </c>
      <c r="AW270" s="12" t="s">
        <v>33</v>
      </c>
      <c r="AX270" s="12" t="s">
        <v>76</v>
      </c>
      <c r="AY270" s="235" t="s">
        <v>145</v>
      </c>
    </row>
    <row r="271" s="14" customFormat="1">
      <c r="A271" s="14"/>
      <c r="B271" s="258"/>
      <c r="C271" s="259"/>
      <c r="D271" s="226" t="s">
        <v>154</v>
      </c>
      <c r="E271" s="260" t="s">
        <v>1</v>
      </c>
      <c r="F271" s="261" t="s">
        <v>1364</v>
      </c>
      <c r="G271" s="259"/>
      <c r="H271" s="260" t="s">
        <v>1</v>
      </c>
      <c r="I271" s="262"/>
      <c r="J271" s="259"/>
      <c r="K271" s="259"/>
      <c r="L271" s="263"/>
      <c r="M271" s="264"/>
      <c r="N271" s="265"/>
      <c r="O271" s="265"/>
      <c r="P271" s="265"/>
      <c r="Q271" s="265"/>
      <c r="R271" s="265"/>
      <c r="S271" s="265"/>
      <c r="T271" s="26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7" t="s">
        <v>154</v>
      </c>
      <c r="AU271" s="267" t="s">
        <v>84</v>
      </c>
      <c r="AV271" s="14" t="s">
        <v>84</v>
      </c>
      <c r="AW271" s="14" t="s">
        <v>33</v>
      </c>
      <c r="AX271" s="14" t="s">
        <v>76</v>
      </c>
      <c r="AY271" s="267" t="s">
        <v>145</v>
      </c>
    </row>
    <row r="272" s="12" customFormat="1">
      <c r="A272" s="12"/>
      <c r="B272" s="224"/>
      <c r="C272" s="225"/>
      <c r="D272" s="226" t="s">
        <v>154</v>
      </c>
      <c r="E272" s="227" t="s">
        <v>1</v>
      </c>
      <c r="F272" s="228" t="s">
        <v>1446</v>
      </c>
      <c r="G272" s="225"/>
      <c r="H272" s="229">
        <v>74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T272" s="235" t="s">
        <v>154</v>
      </c>
      <c r="AU272" s="235" t="s">
        <v>84</v>
      </c>
      <c r="AV272" s="12" t="s">
        <v>86</v>
      </c>
      <c r="AW272" s="12" t="s">
        <v>33</v>
      </c>
      <c r="AX272" s="12" t="s">
        <v>76</v>
      </c>
      <c r="AY272" s="235" t="s">
        <v>145</v>
      </c>
    </row>
    <row r="273" s="13" customFormat="1">
      <c r="A273" s="13"/>
      <c r="B273" s="236"/>
      <c r="C273" s="237"/>
      <c r="D273" s="226" t="s">
        <v>154</v>
      </c>
      <c r="E273" s="238" t="s">
        <v>1</v>
      </c>
      <c r="F273" s="239" t="s">
        <v>156</v>
      </c>
      <c r="G273" s="237"/>
      <c r="H273" s="240">
        <v>1052</v>
      </c>
      <c r="I273" s="241"/>
      <c r="J273" s="237"/>
      <c r="K273" s="237"/>
      <c r="L273" s="242"/>
      <c r="M273" s="269"/>
      <c r="N273" s="270"/>
      <c r="O273" s="270"/>
      <c r="P273" s="270"/>
      <c r="Q273" s="270"/>
      <c r="R273" s="270"/>
      <c r="S273" s="270"/>
      <c r="T273" s="27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154</v>
      </c>
      <c r="AU273" s="246" t="s">
        <v>84</v>
      </c>
      <c r="AV273" s="13" t="s">
        <v>150</v>
      </c>
      <c r="AW273" s="13" t="s">
        <v>33</v>
      </c>
      <c r="AX273" s="13" t="s">
        <v>84</v>
      </c>
      <c r="AY273" s="246" t="s">
        <v>145</v>
      </c>
    </row>
    <row r="274" s="2" customFormat="1" ht="6.96" customHeight="1">
      <c r="A274" s="37"/>
      <c r="B274" s="65"/>
      <c r="C274" s="66"/>
      <c r="D274" s="66"/>
      <c r="E274" s="66"/>
      <c r="F274" s="66"/>
      <c r="G274" s="66"/>
      <c r="H274" s="66"/>
      <c r="I274" s="66"/>
      <c r="J274" s="66"/>
      <c r="K274" s="66"/>
      <c r="L274" s="43"/>
      <c r="M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</row>
  </sheetData>
  <sheetProtection sheet="1" autoFilter="0" formatColumns="0" formatRows="0" objects="1" scenarios="1" spinCount="100000" saltValue="f44j98SKiOOFIAIoZbhQL07rJ9xVitsL25jIcVFt8EnIaK+hgAfP2PWJdn9pqh5z4rGTy+rRot//zR+GmK7b7g==" hashValue="kHUZVLaQdwzLlj+m/86XRHn79SGayon+XwaUWgMUSpa5cKUJvYAG60Qq/HFBKUtWH41hDTUZbOyHoYwliDKgTg==" algorithmName="SHA-512" password="DCC9"/>
  <autoFilter ref="C122:K27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Podpora profesního rozvoje SPŠS Mělník - ÚPRAVA 5.6.2025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1447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5. 6. 2025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>SPŠS Mělník, Českobratrská 386, Mělník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>Ing. David Horáček, ČKAIT 0006218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ROUND((SUM(BE122:BE150)),  2)</f>
        <v>0</v>
      </c>
      <c r="G33" s="37"/>
      <c r="H33" s="37"/>
      <c r="I33" s="154">
        <v>0.20999999999999999</v>
      </c>
      <c r="J33" s="153">
        <f>ROUND(((SUM(BE122:BE150))*I33),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ROUND((SUM(BF122:BF150)),  2)</f>
        <v>0</v>
      </c>
      <c r="G34" s="37"/>
      <c r="H34" s="37"/>
      <c r="I34" s="154">
        <v>0.12</v>
      </c>
      <c r="J34" s="153">
        <f>ROUND(((SUM(BF122:BF150))*I34),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ROUND((SUM(BG122:BG150)),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ROUND((SUM(BH122:BH150)),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ROUND((SUM(BI122:BI150)),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Podpora profesního rozvoje SPŠS Mělník - ÚPRAVA 5.6.2025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SO_07 -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5. 6. 2025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SPŠS Mělník, Českobratrská 386, Mělník</v>
      </c>
      <c r="G91" s="39"/>
      <c r="H91" s="39"/>
      <c r="I91" s="31" t="s">
        <v>30</v>
      </c>
      <c r="J91" s="35" t="str">
        <f>E21</f>
        <v>Ing. David Horáček, ČKAIT 0006218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1448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1449</v>
      </c>
      <c r="E98" s="181"/>
      <c r="F98" s="181"/>
      <c r="G98" s="181"/>
      <c r="H98" s="181"/>
      <c r="I98" s="181"/>
      <c r="J98" s="182">
        <f>J126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8"/>
      <c r="C99" s="179"/>
      <c r="D99" s="180" t="s">
        <v>1450</v>
      </c>
      <c r="E99" s="181"/>
      <c r="F99" s="181"/>
      <c r="G99" s="181"/>
      <c r="H99" s="181"/>
      <c r="I99" s="181"/>
      <c r="J99" s="182">
        <f>J138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8"/>
      <c r="C100" s="179"/>
      <c r="D100" s="180" t="s">
        <v>1451</v>
      </c>
      <c r="E100" s="181"/>
      <c r="F100" s="181"/>
      <c r="G100" s="181"/>
      <c r="H100" s="181"/>
      <c r="I100" s="181"/>
      <c r="J100" s="182">
        <f>J144</f>
        <v>0</v>
      </c>
      <c r="K100" s="179"/>
      <c r="L100" s="18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8"/>
      <c r="C101" s="179"/>
      <c r="D101" s="180" t="s">
        <v>1452</v>
      </c>
      <c r="E101" s="181"/>
      <c r="F101" s="181"/>
      <c r="G101" s="181"/>
      <c r="H101" s="181"/>
      <c r="I101" s="181"/>
      <c r="J101" s="182">
        <f>J146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8"/>
      <c r="C102" s="179"/>
      <c r="D102" s="180" t="s">
        <v>1453</v>
      </c>
      <c r="E102" s="181"/>
      <c r="F102" s="181"/>
      <c r="G102" s="181"/>
      <c r="H102" s="181"/>
      <c r="I102" s="181"/>
      <c r="J102" s="182">
        <f>J148</f>
        <v>0</v>
      </c>
      <c r="K102" s="179"/>
      <c r="L102" s="18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130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Podpora profesního rozvoje SPŠS Mělník - ÚPRAVA 5.6.2025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SO_07 - Vedlejší rozpočtové náklady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 xml:space="preserve"> </v>
      </c>
      <c r="G116" s="39"/>
      <c r="H116" s="39"/>
      <c r="I116" s="31" t="s">
        <v>22</v>
      </c>
      <c r="J116" s="78" t="str">
        <f>IF(J12="","",J12)</f>
        <v>5. 6. 2025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24</v>
      </c>
      <c r="D118" s="39"/>
      <c r="E118" s="39"/>
      <c r="F118" s="26" t="str">
        <f>E15</f>
        <v>SPŠS Mělník, Českobratrská 386, Mělník</v>
      </c>
      <c r="G118" s="39"/>
      <c r="H118" s="39"/>
      <c r="I118" s="31" t="s">
        <v>30</v>
      </c>
      <c r="J118" s="35" t="str">
        <f>E21</f>
        <v>Ing. David Horáček, ČKAIT 0006218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32</v>
      </c>
      <c r="J119" s="35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0" customFormat="1" ht="29.28" customHeight="1">
      <c r="A121" s="184"/>
      <c r="B121" s="185"/>
      <c r="C121" s="186" t="s">
        <v>131</v>
      </c>
      <c r="D121" s="187" t="s">
        <v>61</v>
      </c>
      <c r="E121" s="187" t="s">
        <v>57</v>
      </c>
      <c r="F121" s="187" t="s">
        <v>58</v>
      </c>
      <c r="G121" s="187" t="s">
        <v>132</v>
      </c>
      <c r="H121" s="187" t="s">
        <v>133</v>
      </c>
      <c r="I121" s="187" t="s">
        <v>134</v>
      </c>
      <c r="J121" s="188" t="s">
        <v>110</v>
      </c>
      <c r="K121" s="189" t="s">
        <v>135</v>
      </c>
      <c r="L121" s="190"/>
      <c r="M121" s="99" t="s">
        <v>1</v>
      </c>
      <c r="N121" s="100" t="s">
        <v>40</v>
      </c>
      <c r="O121" s="100" t="s">
        <v>136</v>
      </c>
      <c r="P121" s="100" t="s">
        <v>137</v>
      </c>
      <c r="Q121" s="100" t="s">
        <v>138</v>
      </c>
      <c r="R121" s="100" t="s">
        <v>139</v>
      </c>
      <c r="S121" s="100" t="s">
        <v>140</v>
      </c>
      <c r="T121" s="101" t="s">
        <v>141</v>
      </c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</row>
    <row r="122" s="2" customFormat="1" ht="22.8" customHeight="1">
      <c r="A122" s="37"/>
      <c r="B122" s="38"/>
      <c r="C122" s="106" t="s">
        <v>142</v>
      </c>
      <c r="D122" s="39"/>
      <c r="E122" s="39"/>
      <c r="F122" s="39"/>
      <c r="G122" s="39"/>
      <c r="H122" s="39"/>
      <c r="I122" s="39"/>
      <c r="J122" s="191">
        <f>BK122</f>
        <v>0</v>
      </c>
      <c r="K122" s="39"/>
      <c r="L122" s="43"/>
      <c r="M122" s="102"/>
      <c r="N122" s="192"/>
      <c r="O122" s="103"/>
      <c r="P122" s="193">
        <f>P123+P126+P138+P144+P146+P148</f>
        <v>0</v>
      </c>
      <c r="Q122" s="103"/>
      <c r="R122" s="193">
        <f>R123+R126+R138+R144+R146+R148</f>
        <v>0</v>
      </c>
      <c r="S122" s="103"/>
      <c r="T122" s="194">
        <f>T123+T126+T138+T144+T146+T148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112</v>
      </c>
      <c r="BK122" s="195">
        <f>BK123+BK126+BK138+BK144+BK146+BK148</f>
        <v>0</v>
      </c>
    </row>
    <row r="123" s="11" customFormat="1" ht="25.92" customHeight="1">
      <c r="A123" s="11"/>
      <c r="B123" s="196"/>
      <c r="C123" s="197"/>
      <c r="D123" s="198" t="s">
        <v>75</v>
      </c>
      <c r="E123" s="199" t="s">
        <v>1454</v>
      </c>
      <c r="F123" s="199" t="s">
        <v>1455</v>
      </c>
      <c r="G123" s="197"/>
      <c r="H123" s="197"/>
      <c r="I123" s="200"/>
      <c r="J123" s="201">
        <f>BK123</f>
        <v>0</v>
      </c>
      <c r="K123" s="197"/>
      <c r="L123" s="202"/>
      <c r="M123" s="203"/>
      <c r="N123" s="204"/>
      <c r="O123" s="204"/>
      <c r="P123" s="205">
        <f>SUM(P124:P125)</f>
        <v>0</v>
      </c>
      <c r="Q123" s="204"/>
      <c r="R123" s="205">
        <f>SUM(R124:R125)</f>
        <v>0</v>
      </c>
      <c r="S123" s="204"/>
      <c r="T123" s="206">
        <f>SUM(T124:T125)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07" t="s">
        <v>84</v>
      </c>
      <c r="AT123" s="208" t="s">
        <v>75</v>
      </c>
      <c r="AU123" s="208" t="s">
        <v>76</v>
      </c>
      <c r="AY123" s="207" t="s">
        <v>145</v>
      </c>
      <c r="BK123" s="209">
        <f>SUM(BK124:BK125)</f>
        <v>0</v>
      </c>
    </row>
    <row r="124" s="2" customFormat="1" ht="16.5" customHeight="1">
      <c r="A124" s="37"/>
      <c r="B124" s="38"/>
      <c r="C124" s="210" t="s">
        <v>84</v>
      </c>
      <c r="D124" s="210" t="s">
        <v>146</v>
      </c>
      <c r="E124" s="211" t="s">
        <v>1456</v>
      </c>
      <c r="F124" s="212" t="s">
        <v>1457</v>
      </c>
      <c r="G124" s="213" t="s">
        <v>1458</v>
      </c>
      <c r="H124" s="214">
        <v>1</v>
      </c>
      <c r="I124" s="215"/>
      <c r="J124" s="216">
        <f>ROUND(I124*H124,2)</f>
        <v>0</v>
      </c>
      <c r="K124" s="217"/>
      <c r="L124" s="43"/>
      <c r="M124" s="218" t="s">
        <v>1</v>
      </c>
      <c r="N124" s="219" t="s">
        <v>41</v>
      </c>
      <c r="O124" s="90"/>
      <c r="P124" s="220">
        <f>O124*H124</f>
        <v>0</v>
      </c>
      <c r="Q124" s="220">
        <v>0</v>
      </c>
      <c r="R124" s="220">
        <f>Q124*H124</f>
        <v>0</v>
      </c>
      <c r="S124" s="220">
        <v>0</v>
      </c>
      <c r="T124" s="22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2" t="s">
        <v>150</v>
      </c>
      <c r="AT124" s="222" t="s">
        <v>146</v>
      </c>
      <c r="AU124" s="222" t="s">
        <v>84</v>
      </c>
      <c r="AY124" s="16" t="s">
        <v>145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16" t="s">
        <v>84</v>
      </c>
      <c r="BK124" s="223">
        <f>ROUND(I124*H124,2)</f>
        <v>0</v>
      </c>
      <c r="BL124" s="16" t="s">
        <v>150</v>
      </c>
      <c r="BM124" s="222" t="s">
        <v>86</v>
      </c>
    </row>
    <row r="125" s="2" customFormat="1" ht="16.5" customHeight="1">
      <c r="A125" s="37"/>
      <c r="B125" s="38"/>
      <c r="C125" s="210" t="s">
        <v>86</v>
      </c>
      <c r="D125" s="210" t="s">
        <v>146</v>
      </c>
      <c r="E125" s="211" t="s">
        <v>1459</v>
      </c>
      <c r="F125" s="212" t="s">
        <v>1460</v>
      </c>
      <c r="G125" s="213" t="s">
        <v>1458</v>
      </c>
      <c r="H125" s="214">
        <v>1</v>
      </c>
      <c r="I125" s="215"/>
      <c r="J125" s="216">
        <f>ROUND(I125*H125,2)</f>
        <v>0</v>
      </c>
      <c r="K125" s="217"/>
      <c r="L125" s="43"/>
      <c r="M125" s="218" t="s">
        <v>1</v>
      </c>
      <c r="N125" s="219" t="s">
        <v>41</v>
      </c>
      <c r="O125" s="90"/>
      <c r="P125" s="220">
        <f>O125*H125</f>
        <v>0</v>
      </c>
      <c r="Q125" s="220">
        <v>0</v>
      </c>
      <c r="R125" s="220">
        <f>Q125*H125</f>
        <v>0</v>
      </c>
      <c r="S125" s="220">
        <v>0</v>
      </c>
      <c r="T125" s="22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2" t="s">
        <v>150</v>
      </c>
      <c r="AT125" s="222" t="s">
        <v>146</v>
      </c>
      <c r="AU125" s="222" t="s">
        <v>84</v>
      </c>
      <c r="AY125" s="16" t="s">
        <v>145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16" t="s">
        <v>84</v>
      </c>
      <c r="BK125" s="223">
        <f>ROUND(I125*H125,2)</f>
        <v>0</v>
      </c>
      <c r="BL125" s="16" t="s">
        <v>150</v>
      </c>
      <c r="BM125" s="222" t="s">
        <v>150</v>
      </c>
    </row>
    <row r="126" s="11" customFormat="1" ht="25.92" customHeight="1">
      <c r="A126" s="11"/>
      <c r="B126" s="196"/>
      <c r="C126" s="197"/>
      <c r="D126" s="198" t="s">
        <v>75</v>
      </c>
      <c r="E126" s="199" t="s">
        <v>1461</v>
      </c>
      <c r="F126" s="199" t="s">
        <v>1462</v>
      </c>
      <c r="G126" s="197"/>
      <c r="H126" s="197"/>
      <c r="I126" s="200"/>
      <c r="J126" s="201">
        <f>BK126</f>
        <v>0</v>
      </c>
      <c r="K126" s="197"/>
      <c r="L126" s="202"/>
      <c r="M126" s="203"/>
      <c r="N126" s="204"/>
      <c r="O126" s="204"/>
      <c r="P126" s="205">
        <f>SUM(P127:P137)</f>
        <v>0</v>
      </c>
      <c r="Q126" s="204"/>
      <c r="R126" s="205">
        <f>SUM(R127:R137)</f>
        <v>0</v>
      </c>
      <c r="S126" s="204"/>
      <c r="T126" s="206">
        <f>SUM(T127:T137)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07" t="s">
        <v>84</v>
      </c>
      <c r="AT126" s="208" t="s">
        <v>75</v>
      </c>
      <c r="AU126" s="208" t="s">
        <v>76</v>
      </c>
      <c r="AY126" s="207" t="s">
        <v>145</v>
      </c>
      <c r="BK126" s="209">
        <f>SUM(BK127:BK137)</f>
        <v>0</v>
      </c>
    </row>
    <row r="127" s="2" customFormat="1" ht="16.5" customHeight="1">
      <c r="A127" s="37"/>
      <c r="B127" s="38"/>
      <c r="C127" s="210" t="s">
        <v>157</v>
      </c>
      <c r="D127" s="210" t="s">
        <v>146</v>
      </c>
      <c r="E127" s="211" t="s">
        <v>1463</v>
      </c>
      <c r="F127" s="212" t="s">
        <v>1464</v>
      </c>
      <c r="G127" s="213" t="s">
        <v>1458</v>
      </c>
      <c r="H127" s="214">
        <v>1</v>
      </c>
      <c r="I127" s="215"/>
      <c r="J127" s="216">
        <f>ROUND(I127*H127,2)</f>
        <v>0</v>
      </c>
      <c r="K127" s="217"/>
      <c r="L127" s="43"/>
      <c r="M127" s="218" t="s">
        <v>1</v>
      </c>
      <c r="N127" s="219" t="s">
        <v>41</v>
      </c>
      <c r="O127" s="90"/>
      <c r="P127" s="220">
        <f>O127*H127</f>
        <v>0</v>
      </c>
      <c r="Q127" s="220">
        <v>0</v>
      </c>
      <c r="R127" s="220">
        <f>Q127*H127</f>
        <v>0</v>
      </c>
      <c r="S127" s="220">
        <v>0</v>
      </c>
      <c r="T127" s="22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2" t="s">
        <v>150</v>
      </c>
      <c r="AT127" s="222" t="s">
        <v>146</v>
      </c>
      <c r="AU127" s="222" t="s">
        <v>84</v>
      </c>
      <c r="AY127" s="16" t="s">
        <v>145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16" t="s">
        <v>84</v>
      </c>
      <c r="BK127" s="223">
        <f>ROUND(I127*H127,2)</f>
        <v>0</v>
      </c>
      <c r="BL127" s="16" t="s">
        <v>150</v>
      </c>
      <c r="BM127" s="222" t="s">
        <v>160</v>
      </c>
    </row>
    <row r="128" s="2" customFormat="1" ht="16.5" customHeight="1">
      <c r="A128" s="37"/>
      <c r="B128" s="38"/>
      <c r="C128" s="210" t="s">
        <v>150</v>
      </c>
      <c r="D128" s="210" t="s">
        <v>146</v>
      </c>
      <c r="E128" s="211" t="s">
        <v>1465</v>
      </c>
      <c r="F128" s="212" t="s">
        <v>1466</v>
      </c>
      <c r="G128" s="213" t="s">
        <v>1458</v>
      </c>
      <c r="H128" s="214">
        <v>1</v>
      </c>
      <c r="I128" s="215"/>
      <c r="J128" s="216">
        <f>ROUND(I128*H128,2)</f>
        <v>0</v>
      </c>
      <c r="K128" s="217"/>
      <c r="L128" s="43"/>
      <c r="M128" s="218" t="s">
        <v>1</v>
      </c>
      <c r="N128" s="219" t="s">
        <v>41</v>
      </c>
      <c r="O128" s="90"/>
      <c r="P128" s="220">
        <f>O128*H128</f>
        <v>0</v>
      </c>
      <c r="Q128" s="220">
        <v>0</v>
      </c>
      <c r="R128" s="220">
        <f>Q128*H128</f>
        <v>0</v>
      </c>
      <c r="S128" s="220">
        <v>0</v>
      </c>
      <c r="T128" s="22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2" t="s">
        <v>150</v>
      </c>
      <c r="AT128" s="222" t="s">
        <v>146</v>
      </c>
      <c r="AU128" s="222" t="s">
        <v>84</v>
      </c>
      <c r="AY128" s="16" t="s">
        <v>145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16" t="s">
        <v>84</v>
      </c>
      <c r="BK128" s="223">
        <f>ROUND(I128*H128,2)</f>
        <v>0</v>
      </c>
      <c r="BL128" s="16" t="s">
        <v>150</v>
      </c>
      <c r="BM128" s="222" t="s">
        <v>163</v>
      </c>
    </row>
    <row r="129" s="2" customFormat="1" ht="16.5" customHeight="1">
      <c r="A129" s="37"/>
      <c r="B129" s="38"/>
      <c r="C129" s="210" t="s">
        <v>164</v>
      </c>
      <c r="D129" s="210" t="s">
        <v>146</v>
      </c>
      <c r="E129" s="211" t="s">
        <v>1467</v>
      </c>
      <c r="F129" s="212" t="s">
        <v>1468</v>
      </c>
      <c r="G129" s="213" t="s">
        <v>1458</v>
      </c>
      <c r="H129" s="214">
        <v>1</v>
      </c>
      <c r="I129" s="215"/>
      <c r="J129" s="216">
        <f>ROUND(I129*H129,2)</f>
        <v>0</v>
      </c>
      <c r="K129" s="217"/>
      <c r="L129" s="43"/>
      <c r="M129" s="218" t="s">
        <v>1</v>
      </c>
      <c r="N129" s="219" t="s">
        <v>41</v>
      </c>
      <c r="O129" s="90"/>
      <c r="P129" s="220">
        <f>O129*H129</f>
        <v>0</v>
      </c>
      <c r="Q129" s="220">
        <v>0</v>
      </c>
      <c r="R129" s="220">
        <f>Q129*H129</f>
        <v>0</v>
      </c>
      <c r="S129" s="220">
        <v>0</v>
      </c>
      <c r="T129" s="22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2" t="s">
        <v>150</v>
      </c>
      <c r="AT129" s="222" t="s">
        <v>146</v>
      </c>
      <c r="AU129" s="222" t="s">
        <v>84</v>
      </c>
      <c r="AY129" s="16" t="s">
        <v>145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16" t="s">
        <v>84</v>
      </c>
      <c r="BK129" s="223">
        <f>ROUND(I129*H129,2)</f>
        <v>0</v>
      </c>
      <c r="BL129" s="16" t="s">
        <v>150</v>
      </c>
      <c r="BM129" s="222" t="s">
        <v>168</v>
      </c>
    </row>
    <row r="130" s="2" customFormat="1" ht="16.5" customHeight="1">
      <c r="A130" s="37"/>
      <c r="B130" s="38"/>
      <c r="C130" s="210" t="s">
        <v>160</v>
      </c>
      <c r="D130" s="210" t="s">
        <v>146</v>
      </c>
      <c r="E130" s="211" t="s">
        <v>1469</v>
      </c>
      <c r="F130" s="212" t="s">
        <v>1470</v>
      </c>
      <c r="G130" s="213" t="s">
        <v>1458</v>
      </c>
      <c r="H130" s="214">
        <v>1</v>
      </c>
      <c r="I130" s="215"/>
      <c r="J130" s="216">
        <f>ROUND(I130*H130,2)</f>
        <v>0</v>
      </c>
      <c r="K130" s="217"/>
      <c r="L130" s="43"/>
      <c r="M130" s="218" t="s">
        <v>1</v>
      </c>
      <c r="N130" s="219" t="s">
        <v>41</v>
      </c>
      <c r="O130" s="90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2" t="s">
        <v>150</v>
      </c>
      <c r="AT130" s="222" t="s">
        <v>146</v>
      </c>
      <c r="AU130" s="222" t="s">
        <v>84</v>
      </c>
      <c r="AY130" s="16" t="s">
        <v>145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16" t="s">
        <v>84</v>
      </c>
      <c r="BK130" s="223">
        <f>ROUND(I130*H130,2)</f>
        <v>0</v>
      </c>
      <c r="BL130" s="16" t="s">
        <v>150</v>
      </c>
      <c r="BM130" s="222" t="s">
        <v>8</v>
      </c>
    </row>
    <row r="131" s="2" customFormat="1" ht="16.5" customHeight="1">
      <c r="A131" s="37"/>
      <c r="B131" s="38"/>
      <c r="C131" s="210" t="s">
        <v>175</v>
      </c>
      <c r="D131" s="210" t="s">
        <v>146</v>
      </c>
      <c r="E131" s="211" t="s">
        <v>1471</v>
      </c>
      <c r="F131" s="212" t="s">
        <v>1472</v>
      </c>
      <c r="G131" s="213" t="s">
        <v>1458</v>
      </c>
      <c r="H131" s="214">
        <v>1</v>
      </c>
      <c r="I131" s="215"/>
      <c r="J131" s="216">
        <f>ROUND(I131*H131,2)</f>
        <v>0</v>
      </c>
      <c r="K131" s="217"/>
      <c r="L131" s="43"/>
      <c r="M131" s="218" t="s">
        <v>1</v>
      </c>
      <c r="N131" s="219" t="s">
        <v>41</v>
      </c>
      <c r="O131" s="90"/>
      <c r="P131" s="220">
        <f>O131*H131</f>
        <v>0</v>
      </c>
      <c r="Q131" s="220">
        <v>0</v>
      </c>
      <c r="R131" s="220">
        <f>Q131*H131</f>
        <v>0</v>
      </c>
      <c r="S131" s="220">
        <v>0</v>
      </c>
      <c r="T131" s="22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2" t="s">
        <v>150</v>
      </c>
      <c r="AT131" s="222" t="s">
        <v>146</v>
      </c>
      <c r="AU131" s="222" t="s">
        <v>84</v>
      </c>
      <c r="AY131" s="16" t="s">
        <v>145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6" t="s">
        <v>84</v>
      </c>
      <c r="BK131" s="223">
        <f>ROUND(I131*H131,2)</f>
        <v>0</v>
      </c>
      <c r="BL131" s="16" t="s">
        <v>150</v>
      </c>
      <c r="BM131" s="222" t="s">
        <v>178</v>
      </c>
    </row>
    <row r="132" s="2" customFormat="1" ht="16.5" customHeight="1">
      <c r="A132" s="37"/>
      <c r="B132" s="38"/>
      <c r="C132" s="210" t="s">
        <v>163</v>
      </c>
      <c r="D132" s="210" t="s">
        <v>146</v>
      </c>
      <c r="E132" s="211" t="s">
        <v>1473</v>
      </c>
      <c r="F132" s="212" t="s">
        <v>1474</v>
      </c>
      <c r="G132" s="213" t="s">
        <v>1458</v>
      </c>
      <c r="H132" s="214">
        <v>1</v>
      </c>
      <c r="I132" s="215"/>
      <c r="J132" s="216">
        <f>ROUND(I132*H132,2)</f>
        <v>0</v>
      </c>
      <c r="K132" s="217"/>
      <c r="L132" s="43"/>
      <c r="M132" s="218" t="s">
        <v>1</v>
      </c>
      <c r="N132" s="219" t="s">
        <v>41</v>
      </c>
      <c r="O132" s="90"/>
      <c r="P132" s="220">
        <f>O132*H132</f>
        <v>0</v>
      </c>
      <c r="Q132" s="220">
        <v>0</v>
      </c>
      <c r="R132" s="220">
        <f>Q132*H132</f>
        <v>0</v>
      </c>
      <c r="S132" s="220">
        <v>0</v>
      </c>
      <c r="T132" s="22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2" t="s">
        <v>150</v>
      </c>
      <c r="AT132" s="222" t="s">
        <v>146</v>
      </c>
      <c r="AU132" s="222" t="s">
        <v>84</v>
      </c>
      <c r="AY132" s="16" t="s">
        <v>145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6" t="s">
        <v>84</v>
      </c>
      <c r="BK132" s="223">
        <f>ROUND(I132*H132,2)</f>
        <v>0</v>
      </c>
      <c r="BL132" s="16" t="s">
        <v>150</v>
      </c>
      <c r="BM132" s="222" t="s">
        <v>183</v>
      </c>
    </row>
    <row r="133" s="2" customFormat="1" ht="16.5" customHeight="1">
      <c r="A133" s="37"/>
      <c r="B133" s="38"/>
      <c r="C133" s="210" t="s">
        <v>185</v>
      </c>
      <c r="D133" s="210" t="s">
        <v>146</v>
      </c>
      <c r="E133" s="211" t="s">
        <v>1475</v>
      </c>
      <c r="F133" s="212" t="s">
        <v>1476</v>
      </c>
      <c r="G133" s="213" t="s">
        <v>1458</v>
      </c>
      <c r="H133" s="214">
        <v>1</v>
      </c>
      <c r="I133" s="215"/>
      <c r="J133" s="216">
        <f>ROUND(I133*H133,2)</f>
        <v>0</v>
      </c>
      <c r="K133" s="217"/>
      <c r="L133" s="43"/>
      <c r="M133" s="218" t="s">
        <v>1</v>
      </c>
      <c r="N133" s="219" t="s">
        <v>41</v>
      </c>
      <c r="O133" s="90"/>
      <c r="P133" s="220">
        <f>O133*H133</f>
        <v>0</v>
      </c>
      <c r="Q133" s="220">
        <v>0</v>
      </c>
      <c r="R133" s="220">
        <f>Q133*H133</f>
        <v>0</v>
      </c>
      <c r="S133" s="220">
        <v>0</v>
      </c>
      <c r="T133" s="22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2" t="s">
        <v>150</v>
      </c>
      <c r="AT133" s="222" t="s">
        <v>146</v>
      </c>
      <c r="AU133" s="222" t="s">
        <v>84</v>
      </c>
      <c r="AY133" s="16" t="s">
        <v>145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16" t="s">
        <v>84</v>
      </c>
      <c r="BK133" s="223">
        <f>ROUND(I133*H133,2)</f>
        <v>0</v>
      </c>
      <c r="BL133" s="16" t="s">
        <v>150</v>
      </c>
      <c r="BM133" s="222" t="s">
        <v>188</v>
      </c>
    </row>
    <row r="134" s="2" customFormat="1" ht="16.5" customHeight="1">
      <c r="A134" s="37"/>
      <c r="B134" s="38"/>
      <c r="C134" s="210" t="s">
        <v>168</v>
      </c>
      <c r="D134" s="210" t="s">
        <v>146</v>
      </c>
      <c r="E134" s="211" t="s">
        <v>1477</v>
      </c>
      <c r="F134" s="212" t="s">
        <v>1478</v>
      </c>
      <c r="G134" s="213" t="s">
        <v>1458</v>
      </c>
      <c r="H134" s="214">
        <v>1</v>
      </c>
      <c r="I134" s="215"/>
      <c r="J134" s="216">
        <f>ROUND(I134*H134,2)</f>
        <v>0</v>
      </c>
      <c r="K134" s="217"/>
      <c r="L134" s="43"/>
      <c r="M134" s="218" t="s">
        <v>1</v>
      </c>
      <c r="N134" s="219" t="s">
        <v>41</v>
      </c>
      <c r="O134" s="90"/>
      <c r="P134" s="220">
        <f>O134*H134</f>
        <v>0</v>
      </c>
      <c r="Q134" s="220">
        <v>0</v>
      </c>
      <c r="R134" s="220">
        <f>Q134*H134</f>
        <v>0</v>
      </c>
      <c r="S134" s="220">
        <v>0</v>
      </c>
      <c r="T134" s="22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2" t="s">
        <v>150</v>
      </c>
      <c r="AT134" s="222" t="s">
        <v>146</v>
      </c>
      <c r="AU134" s="222" t="s">
        <v>84</v>
      </c>
      <c r="AY134" s="16" t="s">
        <v>145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16" t="s">
        <v>84</v>
      </c>
      <c r="BK134" s="223">
        <f>ROUND(I134*H134,2)</f>
        <v>0</v>
      </c>
      <c r="BL134" s="16" t="s">
        <v>150</v>
      </c>
      <c r="BM134" s="222" t="s">
        <v>193</v>
      </c>
    </row>
    <row r="135" s="2" customFormat="1" ht="16.5" customHeight="1">
      <c r="A135" s="37"/>
      <c r="B135" s="38"/>
      <c r="C135" s="210" t="s">
        <v>195</v>
      </c>
      <c r="D135" s="210" t="s">
        <v>146</v>
      </c>
      <c r="E135" s="211" t="s">
        <v>1479</v>
      </c>
      <c r="F135" s="212" t="s">
        <v>1480</v>
      </c>
      <c r="G135" s="213" t="s">
        <v>1458</v>
      </c>
      <c r="H135" s="214">
        <v>1</v>
      </c>
      <c r="I135" s="215"/>
      <c r="J135" s="216">
        <f>ROUND(I135*H135,2)</f>
        <v>0</v>
      </c>
      <c r="K135" s="217"/>
      <c r="L135" s="43"/>
      <c r="M135" s="218" t="s">
        <v>1</v>
      </c>
      <c r="N135" s="219" t="s">
        <v>41</v>
      </c>
      <c r="O135" s="90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2" t="s">
        <v>150</v>
      </c>
      <c r="AT135" s="222" t="s">
        <v>146</v>
      </c>
      <c r="AU135" s="222" t="s">
        <v>84</v>
      </c>
      <c r="AY135" s="16" t="s">
        <v>145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6" t="s">
        <v>84</v>
      </c>
      <c r="BK135" s="223">
        <f>ROUND(I135*H135,2)</f>
        <v>0</v>
      </c>
      <c r="BL135" s="16" t="s">
        <v>150</v>
      </c>
      <c r="BM135" s="222" t="s">
        <v>198</v>
      </c>
    </row>
    <row r="136" s="2" customFormat="1" ht="16.5" customHeight="1">
      <c r="A136" s="37"/>
      <c r="B136" s="38"/>
      <c r="C136" s="210" t="s">
        <v>8</v>
      </c>
      <c r="D136" s="210" t="s">
        <v>146</v>
      </c>
      <c r="E136" s="211" t="s">
        <v>1481</v>
      </c>
      <c r="F136" s="212" t="s">
        <v>1482</v>
      </c>
      <c r="G136" s="213" t="s">
        <v>1458</v>
      </c>
      <c r="H136" s="214">
        <v>1</v>
      </c>
      <c r="I136" s="215"/>
      <c r="J136" s="216">
        <f>ROUND(I136*H136,2)</f>
        <v>0</v>
      </c>
      <c r="K136" s="217"/>
      <c r="L136" s="43"/>
      <c r="M136" s="218" t="s">
        <v>1</v>
      </c>
      <c r="N136" s="219" t="s">
        <v>41</v>
      </c>
      <c r="O136" s="90"/>
      <c r="P136" s="220">
        <f>O136*H136</f>
        <v>0</v>
      </c>
      <c r="Q136" s="220">
        <v>0</v>
      </c>
      <c r="R136" s="220">
        <f>Q136*H136</f>
        <v>0</v>
      </c>
      <c r="S136" s="220">
        <v>0</v>
      </c>
      <c r="T136" s="22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2" t="s">
        <v>150</v>
      </c>
      <c r="AT136" s="222" t="s">
        <v>146</v>
      </c>
      <c r="AU136" s="222" t="s">
        <v>84</v>
      </c>
      <c r="AY136" s="16" t="s">
        <v>145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16" t="s">
        <v>84</v>
      </c>
      <c r="BK136" s="223">
        <f>ROUND(I136*H136,2)</f>
        <v>0</v>
      </c>
      <c r="BL136" s="16" t="s">
        <v>150</v>
      </c>
      <c r="BM136" s="222" t="s">
        <v>202</v>
      </c>
    </row>
    <row r="137" s="2" customFormat="1" ht="16.5" customHeight="1">
      <c r="A137" s="37"/>
      <c r="B137" s="38"/>
      <c r="C137" s="210" t="s">
        <v>204</v>
      </c>
      <c r="D137" s="210" t="s">
        <v>146</v>
      </c>
      <c r="E137" s="211" t="s">
        <v>1483</v>
      </c>
      <c r="F137" s="212" t="s">
        <v>1484</v>
      </c>
      <c r="G137" s="213" t="s">
        <v>1458</v>
      </c>
      <c r="H137" s="214">
        <v>1</v>
      </c>
      <c r="I137" s="215"/>
      <c r="J137" s="216">
        <f>ROUND(I137*H137,2)</f>
        <v>0</v>
      </c>
      <c r="K137" s="217"/>
      <c r="L137" s="43"/>
      <c r="M137" s="218" t="s">
        <v>1</v>
      </c>
      <c r="N137" s="219" t="s">
        <v>41</v>
      </c>
      <c r="O137" s="90"/>
      <c r="P137" s="220">
        <f>O137*H137</f>
        <v>0</v>
      </c>
      <c r="Q137" s="220">
        <v>0</v>
      </c>
      <c r="R137" s="220">
        <f>Q137*H137</f>
        <v>0</v>
      </c>
      <c r="S137" s="220">
        <v>0</v>
      </c>
      <c r="T137" s="22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2" t="s">
        <v>150</v>
      </c>
      <c r="AT137" s="222" t="s">
        <v>146</v>
      </c>
      <c r="AU137" s="222" t="s">
        <v>84</v>
      </c>
      <c r="AY137" s="16" t="s">
        <v>145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6" t="s">
        <v>84</v>
      </c>
      <c r="BK137" s="223">
        <f>ROUND(I137*H137,2)</f>
        <v>0</v>
      </c>
      <c r="BL137" s="16" t="s">
        <v>150</v>
      </c>
      <c r="BM137" s="222" t="s">
        <v>207</v>
      </c>
    </row>
    <row r="138" s="11" customFormat="1" ht="25.92" customHeight="1">
      <c r="A138" s="11"/>
      <c r="B138" s="196"/>
      <c r="C138" s="197"/>
      <c r="D138" s="198" t="s">
        <v>75</v>
      </c>
      <c r="E138" s="199" t="s">
        <v>1485</v>
      </c>
      <c r="F138" s="199" t="s">
        <v>1486</v>
      </c>
      <c r="G138" s="197"/>
      <c r="H138" s="197"/>
      <c r="I138" s="200"/>
      <c r="J138" s="201">
        <f>BK138</f>
        <v>0</v>
      </c>
      <c r="K138" s="197"/>
      <c r="L138" s="202"/>
      <c r="M138" s="203"/>
      <c r="N138" s="204"/>
      <c r="O138" s="204"/>
      <c r="P138" s="205">
        <f>SUM(P139:P143)</f>
        <v>0</v>
      </c>
      <c r="Q138" s="204"/>
      <c r="R138" s="205">
        <f>SUM(R139:R143)</f>
        <v>0</v>
      </c>
      <c r="S138" s="204"/>
      <c r="T138" s="206">
        <f>SUM(T139:T143)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07" t="s">
        <v>84</v>
      </c>
      <c r="AT138" s="208" t="s">
        <v>75</v>
      </c>
      <c r="AU138" s="208" t="s">
        <v>76</v>
      </c>
      <c r="AY138" s="207" t="s">
        <v>145</v>
      </c>
      <c r="BK138" s="209">
        <f>SUM(BK139:BK143)</f>
        <v>0</v>
      </c>
    </row>
    <row r="139" s="2" customFormat="1" ht="16.5" customHeight="1">
      <c r="A139" s="37"/>
      <c r="B139" s="38"/>
      <c r="C139" s="210" t="s">
        <v>178</v>
      </c>
      <c r="D139" s="210" t="s">
        <v>146</v>
      </c>
      <c r="E139" s="211" t="s">
        <v>1487</v>
      </c>
      <c r="F139" s="212" t="s">
        <v>1488</v>
      </c>
      <c r="G139" s="213" t="s">
        <v>1458</v>
      </c>
      <c r="H139" s="214">
        <v>1</v>
      </c>
      <c r="I139" s="215"/>
      <c r="J139" s="216">
        <f>ROUND(I139*H139,2)</f>
        <v>0</v>
      </c>
      <c r="K139" s="217"/>
      <c r="L139" s="43"/>
      <c r="M139" s="218" t="s">
        <v>1</v>
      </c>
      <c r="N139" s="219" t="s">
        <v>41</v>
      </c>
      <c r="O139" s="90"/>
      <c r="P139" s="220">
        <f>O139*H139</f>
        <v>0</v>
      </c>
      <c r="Q139" s="220">
        <v>0</v>
      </c>
      <c r="R139" s="220">
        <f>Q139*H139</f>
        <v>0</v>
      </c>
      <c r="S139" s="220">
        <v>0</v>
      </c>
      <c r="T139" s="22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2" t="s">
        <v>150</v>
      </c>
      <c r="AT139" s="222" t="s">
        <v>146</v>
      </c>
      <c r="AU139" s="222" t="s">
        <v>84</v>
      </c>
      <c r="AY139" s="16" t="s">
        <v>145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16" t="s">
        <v>84</v>
      </c>
      <c r="BK139" s="223">
        <f>ROUND(I139*H139,2)</f>
        <v>0</v>
      </c>
      <c r="BL139" s="16" t="s">
        <v>150</v>
      </c>
      <c r="BM139" s="222" t="s">
        <v>210</v>
      </c>
    </row>
    <row r="140" s="2" customFormat="1" ht="24.15" customHeight="1">
      <c r="A140" s="37"/>
      <c r="B140" s="38"/>
      <c r="C140" s="210" t="s">
        <v>213</v>
      </c>
      <c r="D140" s="210" t="s">
        <v>146</v>
      </c>
      <c r="E140" s="211" t="s">
        <v>1489</v>
      </c>
      <c r="F140" s="212" t="s">
        <v>1490</v>
      </c>
      <c r="G140" s="213" t="s">
        <v>1458</v>
      </c>
      <c r="H140" s="214">
        <v>1</v>
      </c>
      <c r="I140" s="215"/>
      <c r="J140" s="216">
        <f>ROUND(I140*H140,2)</f>
        <v>0</v>
      </c>
      <c r="K140" s="217"/>
      <c r="L140" s="43"/>
      <c r="M140" s="218" t="s">
        <v>1</v>
      </c>
      <c r="N140" s="219" t="s">
        <v>41</v>
      </c>
      <c r="O140" s="90"/>
      <c r="P140" s="220">
        <f>O140*H140</f>
        <v>0</v>
      </c>
      <c r="Q140" s="220">
        <v>0</v>
      </c>
      <c r="R140" s="220">
        <f>Q140*H140</f>
        <v>0</v>
      </c>
      <c r="S140" s="220">
        <v>0</v>
      </c>
      <c r="T140" s="22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2" t="s">
        <v>150</v>
      </c>
      <c r="AT140" s="222" t="s">
        <v>146</v>
      </c>
      <c r="AU140" s="222" t="s">
        <v>84</v>
      </c>
      <c r="AY140" s="16" t="s">
        <v>145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16" t="s">
        <v>84</v>
      </c>
      <c r="BK140" s="223">
        <f>ROUND(I140*H140,2)</f>
        <v>0</v>
      </c>
      <c r="BL140" s="16" t="s">
        <v>150</v>
      </c>
      <c r="BM140" s="222" t="s">
        <v>216</v>
      </c>
    </row>
    <row r="141" s="2" customFormat="1" ht="16.5" customHeight="1">
      <c r="A141" s="37"/>
      <c r="B141" s="38"/>
      <c r="C141" s="210" t="s">
        <v>183</v>
      </c>
      <c r="D141" s="210" t="s">
        <v>146</v>
      </c>
      <c r="E141" s="211" t="s">
        <v>1491</v>
      </c>
      <c r="F141" s="212" t="s">
        <v>1492</v>
      </c>
      <c r="G141" s="213" t="s">
        <v>1458</v>
      </c>
      <c r="H141" s="214">
        <v>1</v>
      </c>
      <c r="I141" s="215"/>
      <c r="J141" s="216">
        <f>ROUND(I141*H141,2)</f>
        <v>0</v>
      </c>
      <c r="K141" s="217"/>
      <c r="L141" s="43"/>
      <c r="M141" s="218" t="s">
        <v>1</v>
      </c>
      <c r="N141" s="219" t="s">
        <v>41</v>
      </c>
      <c r="O141" s="90"/>
      <c r="P141" s="220">
        <f>O141*H141</f>
        <v>0</v>
      </c>
      <c r="Q141" s="220">
        <v>0</v>
      </c>
      <c r="R141" s="220">
        <f>Q141*H141</f>
        <v>0</v>
      </c>
      <c r="S141" s="220">
        <v>0</v>
      </c>
      <c r="T141" s="22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2" t="s">
        <v>150</v>
      </c>
      <c r="AT141" s="222" t="s">
        <v>146</v>
      </c>
      <c r="AU141" s="222" t="s">
        <v>84</v>
      </c>
      <c r="AY141" s="16" t="s">
        <v>145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6" t="s">
        <v>84</v>
      </c>
      <c r="BK141" s="223">
        <f>ROUND(I141*H141,2)</f>
        <v>0</v>
      </c>
      <c r="BL141" s="16" t="s">
        <v>150</v>
      </c>
      <c r="BM141" s="222" t="s">
        <v>223</v>
      </c>
    </row>
    <row r="142" s="2" customFormat="1" ht="16.5" customHeight="1">
      <c r="A142" s="37"/>
      <c r="B142" s="38"/>
      <c r="C142" s="210" t="s">
        <v>224</v>
      </c>
      <c r="D142" s="210" t="s">
        <v>146</v>
      </c>
      <c r="E142" s="211" t="s">
        <v>1493</v>
      </c>
      <c r="F142" s="212" t="s">
        <v>1494</v>
      </c>
      <c r="G142" s="213" t="s">
        <v>1458</v>
      </c>
      <c r="H142" s="214">
        <v>1</v>
      </c>
      <c r="I142" s="215"/>
      <c r="J142" s="216">
        <f>ROUND(I142*H142,2)</f>
        <v>0</v>
      </c>
      <c r="K142" s="217"/>
      <c r="L142" s="43"/>
      <c r="M142" s="218" t="s">
        <v>1</v>
      </c>
      <c r="N142" s="219" t="s">
        <v>41</v>
      </c>
      <c r="O142" s="90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2" t="s">
        <v>150</v>
      </c>
      <c r="AT142" s="222" t="s">
        <v>146</v>
      </c>
      <c r="AU142" s="222" t="s">
        <v>84</v>
      </c>
      <c r="AY142" s="16" t="s">
        <v>145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6" t="s">
        <v>84</v>
      </c>
      <c r="BK142" s="223">
        <f>ROUND(I142*H142,2)</f>
        <v>0</v>
      </c>
      <c r="BL142" s="16" t="s">
        <v>150</v>
      </c>
      <c r="BM142" s="222" t="s">
        <v>227</v>
      </c>
    </row>
    <row r="143" s="2" customFormat="1" ht="16.5" customHeight="1">
      <c r="A143" s="37"/>
      <c r="B143" s="38"/>
      <c r="C143" s="210" t="s">
        <v>188</v>
      </c>
      <c r="D143" s="210" t="s">
        <v>146</v>
      </c>
      <c r="E143" s="211" t="s">
        <v>1495</v>
      </c>
      <c r="F143" s="212" t="s">
        <v>1496</v>
      </c>
      <c r="G143" s="213" t="s">
        <v>1458</v>
      </c>
      <c r="H143" s="214">
        <v>1</v>
      </c>
      <c r="I143" s="215"/>
      <c r="J143" s="216">
        <f>ROUND(I143*H143,2)</f>
        <v>0</v>
      </c>
      <c r="K143" s="217"/>
      <c r="L143" s="43"/>
      <c r="M143" s="218" t="s">
        <v>1</v>
      </c>
      <c r="N143" s="219" t="s">
        <v>41</v>
      </c>
      <c r="O143" s="90"/>
      <c r="P143" s="220">
        <f>O143*H143</f>
        <v>0</v>
      </c>
      <c r="Q143" s="220">
        <v>0</v>
      </c>
      <c r="R143" s="220">
        <f>Q143*H143</f>
        <v>0</v>
      </c>
      <c r="S143" s="220">
        <v>0</v>
      </c>
      <c r="T143" s="22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2" t="s">
        <v>150</v>
      </c>
      <c r="AT143" s="222" t="s">
        <v>146</v>
      </c>
      <c r="AU143" s="222" t="s">
        <v>84</v>
      </c>
      <c r="AY143" s="16" t="s">
        <v>145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16" t="s">
        <v>84</v>
      </c>
      <c r="BK143" s="223">
        <f>ROUND(I143*H143,2)</f>
        <v>0</v>
      </c>
      <c r="BL143" s="16" t="s">
        <v>150</v>
      </c>
      <c r="BM143" s="222" t="s">
        <v>231</v>
      </c>
    </row>
    <row r="144" s="11" customFormat="1" ht="25.92" customHeight="1">
      <c r="A144" s="11"/>
      <c r="B144" s="196"/>
      <c r="C144" s="197"/>
      <c r="D144" s="198" t="s">
        <v>75</v>
      </c>
      <c r="E144" s="199" t="s">
        <v>1497</v>
      </c>
      <c r="F144" s="199" t="s">
        <v>1498</v>
      </c>
      <c r="G144" s="197"/>
      <c r="H144" s="197"/>
      <c r="I144" s="200"/>
      <c r="J144" s="201">
        <f>BK144</f>
        <v>0</v>
      </c>
      <c r="K144" s="197"/>
      <c r="L144" s="202"/>
      <c r="M144" s="203"/>
      <c r="N144" s="204"/>
      <c r="O144" s="204"/>
      <c r="P144" s="205">
        <f>P145</f>
        <v>0</v>
      </c>
      <c r="Q144" s="204"/>
      <c r="R144" s="205">
        <f>R145</f>
        <v>0</v>
      </c>
      <c r="S144" s="204"/>
      <c r="T144" s="206">
        <f>T145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7" t="s">
        <v>84</v>
      </c>
      <c r="AT144" s="208" t="s">
        <v>75</v>
      </c>
      <c r="AU144" s="208" t="s">
        <v>76</v>
      </c>
      <c r="AY144" s="207" t="s">
        <v>145</v>
      </c>
      <c r="BK144" s="209">
        <f>BK145</f>
        <v>0</v>
      </c>
    </row>
    <row r="145" s="2" customFormat="1" ht="16.5" customHeight="1">
      <c r="A145" s="37"/>
      <c r="B145" s="38"/>
      <c r="C145" s="210" t="s">
        <v>232</v>
      </c>
      <c r="D145" s="210" t="s">
        <v>146</v>
      </c>
      <c r="E145" s="211" t="s">
        <v>1499</v>
      </c>
      <c r="F145" s="212" t="s">
        <v>1500</v>
      </c>
      <c r="G145" s="213" t="s">
        <v>1458</v>
      </c>
      <c r="H145" s="214">
        <v>1</v>
      </c>
      <c r="I145" s="215"/>
      <c r="J145" s="216">
        <f>ROUND(I145*H145,2)</f>
        <v>0</v>
      </c>
      <c r="K145" s="217"/>
      <c r="L145" s="43"/>
      <c r="M145" s="218" t="s">
        <v>1</v>
      </c>
      <c r="N145" s="219" t="s">
        <v>41</v>
      </c>
      <c r="O145" s="90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2" t="s">
        <v>150</v>
      </c>
      <c r="AT145" s="222" t="s">
        <v>146</v>
      </c>
      <c r="AU145" s="222" t="s">
        <v>84</v>
      </c>
      <c r="AY145" s="16" t="s">
        <v>145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6" t="s">
        <v>84</v>
      </c>
      <c r="BK145" s="223">
        <f>ROUND(I145*H145,2)</f>
        <v>0</v>
      </c>
      <c r="BL145" s="16" t="s">
        <v>150</v>
      </c>
      <c r="BM145" s="222" t="s">
        <v>235</v>
      </c>
    </row>
    <row r="146" s="11" customFormat="1" ht="25.92" customHeight="1">
      <c r="A146" s="11"/>
      <c r="B146" s="196"/>
      <c r="C146" s="197"/>
      <c r="D146" s="198" t="s">
        <v>75</v>
      </c>
      <c r="E146" s="199" t="s">
        <v>1501</v>
      </c>
      <c r="F146" s="199" t="s">
        <v>1502</v>
      </c>
      <c r="G146" s="197"/>
      <c r="H146" s="197"/>
      <c r="I146" s="200"/>
      <c r="J146" s="201">
        <f>BK146</f>
        <v>0</v>
      </c>
      <c r="K146" s="197"/>
      <c r="L146" s="202"/>
      <c r="M146" s="203"/>
      <c r="N146" s="204"/>
      <c r="O146" s="204"/>
      <c r="P146" s="205">
        <f>P147</f>
        <v>0</v>
      </c>
      <c r="Q146" s="204"/>
      <c r="R146" s="205">
        <f>R147</f>
        <v>0</v>
      </c>
      <c r="S146" s="204"/>
      <c r="T146" s="206">
        <f>T147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207" t="s">
        <v>84</v>
      </c>
      <c r="AT146" s="208" t="s">
        <v>75</v>
      </c>
      <c r="AU146" s="208" t="s">
        <v>76</v>
      </c>
      <c r="AY146" s="207" t="s">
        <v>145</v>
      </c>
      <c r="BK146" s="209">
        <f>BK147</f>
        <v>0</v>
      </c>
    </row>
    <row r="147" s="2" customFormat="1" ht="16.5" customHeight="1">
      <c r="A147" s="37"/>
      <c r="B147" s="38"/>
      <c r="C147" s="210" t="s">
        <v>193</v>
      </c>
      <c r="D147" s="210" t="s">
        <v>146</v>
      </c>
      <c r="E147" s="211" t="s">
        <v>1503</v>
      </c>
      <c r="F147" s="212" t="s">
        <v>1504</v>
      </c>
      <c r="G147" s="213" t="s">
        <v>1458</v>
      </c>
      <c r="H147" s="214">
        <v>1</v>
      </c>
      <c r="I147" s="215"/>
      <c r="J147" s="216">
        <f>ROUND(I147*H147,2)</f>
        <v>0</v>
      </c>
      <c r="K147" s="217"/>
      <c r="L147" s="43"/>
      <c r="M147" s="218" t="s">
        <v>1</v>
      </c>
      <c r="N147" s="219" t="s">
        <v>41</v>
      </c>
      <c r="O147" s="90"/>
      <c r="P147" s="220">
        <f>O147*H147</f>
        <v>0</v>
      </c>
      <c r="Q147" s="220">
        <v>0</v>
      </c>
      <c r="R147" s="220">
        <f>Q147*H147</f>
        <v>0</v>
      </c>
      <c r="S147" s="220">
        <v>0</v>
      </c>
      <c r="T147" s="22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2" t="s">
        <v>150</v>
      </c>
      <c r="AT147" s="222" t="s">
        <v>146</v>
      </c>
      <c r="AU147" s="222" t="s">
        <v>84</v>
      </c>
      <c r="AY147" s="16" t="s">
        <v>145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6" t="s">
        <v>84</v>
      </c>
      <c r="BK147" s="223">
        <f>ROUND(I147*H147,2)</f>
        <v>0</v>
      </c>
      <c r="BL147" s="16" t="s">
        <v>150</v>
      </c>
      <c r="BM147" s="222" t="s">
        <v>240</v>
      </c>
    </row>
    <row r="148" s="11" customFormat="1" ht="25.92" customHeight="1">
      <c r="A148" s="11"/>
      <c r="B148" s="196"/>
      <c r="C148" s="197"/>
      <c r="D148" s="198" t="s">
        <v>75</v>
      </c>
      <c r="E148" s="199" t="s">
        <v>1505</v>
      </c>
      <c r="F148" s="199" t="s">
        <v>1506</v>
      </c>
      <c r="G148" s="197"/>
      <c r="H148" s="197"/>
      <c r="I148" s="200"/>
      <c r="J148" s="201">
        <f>BK148</f>
        <v>0</v>
      </c>
      <c r="K148" s="197"/>
      <c r="L148" s="202"/>
      <c r="M148" s="203"/>
      <c r="N148" s="204"/>
      <c r="O148" s="204"/>
      <c r="P148" s="205">
        <f>SUM(P149:P150)</f>
        <v>0</v>
      </c>
      <c r="Q148" s="204"/>
      <c r="R148" s="205">
        <f>SUM(R149:R150)</f>
        <v>0</v>
      </c>
      <c r="S148" s="204"/>
      <c r="T148" s="206">
        <f>SUM(T149:T150)</f>
        <v>0</v>
      </c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R148" s="207" t="s">
        <v>84</v>
      </c>
      <c r="AT148" s="208" t="s">
        <v>75</v>
      </c>
      <c r="AU148" s="208" t="s">
        <v>76</v>
      </c>
      <c r="AY148" s="207" t="s">
        <v>145</v>
      </c>
      <c r="BK148" s="209">
        <f>SUM(BK149:BK150)</f>
        <v>0</v>
      </c>
    </row>
    <row r="149" s="2" customFormat="1" ht="37.8" customHeight="1">
      <c r="A149" s="37"/>
      <c r="B149" s="38"/>
      <c r="C149" s="210" t="s">
        <v>7</v>
      </c>
      <c r="D149" s="210" t="s">
        <v>146</v>
      </c>
      <c r="E149" s="211" t="s">
        <v>1507</v>
      </c>
      <c r="F149" s="212" t="s">
        <v>1508</v>
      </c>
      <c r="G149" s="213" t="s">
        <v>149</v>
      </c>
      <c r="H149" s="214">
        <v>1</v>
      </c>
      <c r="I149" s="215"/>
      <c r="J149" s="216">
        <f>ROUND(I149*H149,2)</f>
        <v>0</v>
      </c>
      <c r="K149" s="217"/>
      <c r="L149" s="43"/>
      <c r="M149" s="218" t="s">
        <v>1</v>
      </c>
      <c r="N149" s="219" t="s">
        <v>41</v>
      </c>
      <c r="O149" s="90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2" t="s">
        <v>150</v>
      </c>
      <c r="AT149" s="222" t="s">
        <v>146</v>
      </c>
      <c r="AU149" s="222" t="s">
        <v>84</v>
      </c>
      <c r="AY149" s="16" t="s">
        <v>145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6" t="s">
        <v>84</v>
      </c>
      <c r="BK149" s="223">
        <f>ROUND(I149*H149,2)</f>
        <v>0</v>
      </c>
      <c r="BL149" s="16" t="s">
        <v>150</v>
      </c>
      <c r="BM149" s="222" t="s">
        <v>244</v>
      </c>
    </row>
    <row r="150" s="2" customFormat="1" ht="37.8" customHeight="1">
      <c r="A150" s="37"/>
      <c r="B150" s="38"/>
      <c r="C150" s="210" t="s">
        <v>198</v>
      </c>
      <c r="D150" s="210" t="s">
        <v>146</v>
      </c>
      <c r="E150" s="211" t="s">
        <v>1509</v>
      </c>
      <c r="F150" s="212" t="s">
        <v>1510</v>
      </c>
      <c r="G150" s="213" t="s">
        <v>149</v>
      </c>
      <c r="H150" s="214">
        <v>1</v>
      </c>
      <c r="I150" s="215"/>
      <c r="J150" s="216">
        <f>ROUND(I150*H150,2)</f>
        <v>0</v>
      </c>
      <c r="K150" s="217"/>
      <c r="L150" s="43"/>
      <c r="M150" s="272" t="s">
        <v>1</v>
      </c>
      <c r="N150" s="273" t="s">
        <v>41</v>
      </c>
      <c r="O150" s="274"/>
      <c r="P150" s="275">
        <f>O150*H150</f>
        <v>0</v>
      </c>
      <c r="Q150" s="275">
        <v>0</v>
      </c>
      <c r="R150" s="275">
        <f>Q150*H150</f>
        <v>0</v>
      </c>
      <c r="S150" s="275">
        <v>0</v>
      </c>
      <c r="T150" s="27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2" t="s">
        <v>150</v>
      </c>
      <c r="AT150" s="222" t="s">
        <v>146</v>
      </c>
      <c r="AU150" s="222" t="s">
        <v>84</v>
      </c>
      <c r="AY150" s="16" t="s">
        <v>145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16" t="s">
        <v>84</v>
      </c>
      <c r="BK150" s="223">
        <f>ROUND(I150*H150,2)</f>
        <v>0</v>
      </c>
      <c r="BL150" s="16" t="s">
        <v>150</v>
      </c>
      <c r="BM150" s="222" t="s">
        <v>247</v>
      </c>
    </row>
    <row r="151" s="2" customFormat="1" ht="6.96" customHeight="1">
      <c r="A151" s="37"/>
      <c r="B151" s="65"/>
      <c r="C151" s="66"/>
      <c r="D151" s="66"/>
      <c r="E151" s="66"/>
      <c r="F151" s="66"/>
      <c r="G151" s="66"/>
      <c r="H151" s="66"/>
      <c r="I151" s="66"/>
      <c r="J151" s="66"/>
      <c r="K151" s="66"/>
      <c r="L151" s="43"/>
      <c r="M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</row>
  </sheetData>
  <sheetProtection sheet="1" autoFilter="0" formatColumns="0" formatRows="0" objects="1" scenarios="1" spinCount="100000" saltValue="z+/UDjqgZ6aMsSWVYLzagRf5p1NzzdL/TJn84PQWXyC9TxS/eFfYC7kPRIOIMWjT2YpJqxktbRli8mvWK1neMQ==" hashValue="41ZnfjuEf72NvgBCKjwHOq2WHQ1G0XELHOV/w9uYTWTb1+4QlkpQUYMWaOjX6NoknutRd5lIipvopeTvEjv0jw==" algorithmName="SHA-512" password="DCC9"/>
  <autoFilter ref="C121:K15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SLUNECKO\jarda</dc:creator>
  <cp:lastModifiedBy>SLUNECKO\jarda</cp:lastModifiedBy>
  <dcterms:created xsi:type="dcterms:W3CDTF">2025-06-05T15:18:50Z</dcterms:created>
  <dcterms:modified xsi:type="dcterms:W3CDTF">2025-06-05T15:19:00Z</dcterms:modified>
</cp:coreProperties>
</file>