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ela.beranova\Documents\KOTELNA čp 17\VZMR_2025\"/>
    </mc:Choice>
  </mc:AlternateContent>
  <bookViews>
    <workbookView xWindow="0" yWindow="0" windowWidth="28800" windowHeight="12330"/>
  </bookViews>
  <sheets>
    <sheet name="Rekapitulace stavby" sheetId="1" r:id="rId1"/>
    <sheet name="01 - Vytápění" sheetId="2" r:id="rId2"/>
    <sheet name="02 - Plyn" sheetId="3" r:id="rId3"/>
    <sheet name="03 - VZT" sheetId="4" r:id="rId4"/>
    <sheet name="04 - Elektro a MaR" sheetId="5" r:id="rId5"/>
    <sheet name="05 - Stavební část" sheetId="6" r:id="rId6"/>
    <sheet name="06 - VRN" sheetId="7" r:id="rId7"/>
  </sheets>
  <definedNames>
    <definedName name="_xlnm._FilterDatabase" localSheetId="1" hidden="1">'01 - Vytápění'!$C$124:$K$254</definedName>
    <definedName name="_xlnm._FilterDatabase" localSheetId="2" hidden="1">'02 - Plyn'!$C$119:$K$139</definedName>
    <definedName name="_xlnm._FilterDatabase" localSheetId="3" hidden="1">'03 - VZT'!$C$119:$K$134</definedName>
    <definedName name="_xlnm._FilterDatabase" localSheetId="4" hidden="1">'04 - Elektro a MaR'!$C$124:$K$283</definedName>
    <definedName name="_xlnm._FilterDatabase" localSheetId="5" hidden="1">'05 - Stavební část'!$C$119:$K$163</definedName>
    <definedName name="_xlnm._FilterDatabase" localSheetId="6" hidden="1">'06 - VRN'!$C$117:$K$135</definedName>
    <definedName name="_xlnm.Print_Titles" localSheetId="1">'01 - Vytápění'!$124:$124</definedName>
    <definedName name="_xlnm.Print_Titles" localSheetId="2">'02 - Plyn'!$119:$119</definedName>
    <definedName name="_xlnm.Print_Titles" localSheetId="3">'03 - VZT'!$119:$119</definedName>
    <definedName name="_xlnm.Print_Titles" localSheetId="4">'04 - Elektro a MaR'!$124:$124</definedName>
    <definedName name="_xlnm.Print_Titles" localSheetId="5">'05 - Stavební část'!$119:$119</definedName>
    <definedName name="_xlnm.Print_Titles" localSheetId="6">'06 - VRN'!$117:$117</definedName>
    <definedName name="_xlnm.Print_Titles" localSheetId="0">'Rekapitulace stavby'!$92:$92</definedName>
    <definedName name="_xlnm.Print_Area" localSheetId="1">'01 - Vytápění'!$C$4:$J$76,'01 - Vytápění'!$C$82:$J$106,'01 - Vytápění'!$C$112:$J$254</definedName>
    <definedName name="_xlnm.Print_Area" localSheetId="2">'02 - Plyn'!$C$4:$J$76,'02 - Plyn'!$C$82:$J$101,'02 - Plyn'!$C$107:$J$139</definedName>
    <definedName name="_xlnm.Print_Area" localSheetId="3">'03 - VZT'!$C$4:$J$76,'03 - VZT'!$C$82:$J$101,'03 - VZT'!$C$107:$J$134</definedName>
    <definedName name="_xlnm.Print_Area" localSheetId="4">'04 - Elektro a MaR'!$C$4:$J$76,'04 - Elektro a MaR'!$C$82:$J$106,'04 - Elektro a MaR'!$C$112:$J$283</definedName>
    <definedName name="_xlnm.Print_Area" localSheetId="5">'05 - Stavební část'!$C$4:$J$76,'05 - Stavební část'!$C$82:$J$101,'05 - Stavební část'!$C$107:$J$163</definedName>
    <definedName name="_xlnm.Print_Area" localSheetId="6">'06 - VRN'!$C$4:$J$76,'06 - VRN'!$C$82:$J$99,'06 - VRN'!$C$105:$J$135</definedName>
    <definedName name="_xlnm.Print_Area" localSheetId="0">'Rekapitulace stavby'!$D$4:$AO$76,'Rekapitulace stavby'!$C$82:$AQ$101</definedName>
  </definedNames>
  <calcPr calcId="162913"/>
</workbook>
</file>

<file path=xl/calcChain.xml><?xml version="1.0" encoding="utf-8"?>
<calcChain xmlns="http://schemas.openxmlformats.org/spreadsheetml/2006/main">
  <c r="J37" i="7" l="1"/>
  <c r="J36" i="7"/>
  <c r="AY100" i="1" s="1"/>
  <c r="J35" i="7"/>
  <c r="AX100" i="1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F112" i="7"/>
  <c r="E110" i="7"/>
  <c r="F89" i="7"/>
  <c r="E87" i="7"/>
  <c r="J24" i="7"/>
  <c r="E24" i="7"/>
  <c r="J115" i="7" s="1"/>
  <c r="J23" i="7"/>
  <c r="J21" i="7"/>
  <c r="E21" i="7"/>
  <c r="J91" i="7"/>
  <c r="J20" i="7"/>
  <c r="J18" i="7"/>
  <c r="E18" i="7"/>
  <c r="F115" i="7" s="1"/>
  <c r="J17" i="7"/>
  <c r="J15" i="7"/>
  <c r="E15" i="7"/>
  <c r="F114" i="7"/>
  <c r="J14" i="7"/>
  <c r="J12" i="7"/>
  <c r="J112" i="7"/>
  <c r="E7" i="7"/>
  <c r="E85" i="7"/>
  <c r="J37" i="6"/>
  <c r="J36" i="6"/>
  <c r="AY99" i="1"/>
  <c r="J35" i="6"/>
  <c r="AX99" i="1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F114" i="6"/>
  <c r="E112" i="6"/>
  <c r="F89" i="6"/>
  <c r="E87" i="6"/>
  <c r="J24" i="6"/>
  <c r="E24" i="6"/>
  <c r="J117" i="6"/>
  <c r="J23" i="6"/>
  <c r="J21" i="6"/>
  <c r="E21" i="6"/>
  <c r="J91" i="6" s="1"/>
  <c r="J20" i="6"/>
  <c r="J18" i="6"/>
  <c r="E18" i="6"/>
  <c r="F117" i="6"/>
  <c r="J17" i="6"/>
  <c r="J15" i="6"/>
  <c r="E15" i="6"/>
  <c r="F116" i="6" s="1"/>
  <c r="J14" i="6"/>
  <c r="J12" i="6"/>
  <c r="J89" i="6" s="1"/>
  <c r="E7" i="6"/>
  <c r="E110" i="6" s="1"/>
  <c r="J37" i="5"/>
  <c r="J36" i="5"/>
  <c r="AY98" i="1" s="1"/>
  <c r="J35" i="5"/>
  <c r="AX98" i="1"/>
  <c r="BI282" i="5"/>
  <c r="BH282" i="5"/>
  <c r="BG282" i="5"/>
  <c r="BF282" i="5"/>
  <c r="T282" i="5"/>
  <c r="R282" i="5"/>
  <c r="P282" i="5"/>
  <c r="BI281" i="5"/>
  <c r="BH281" i="5"/>
  <c r="BG281" i="5"/>
  <c r="BF281" i="5"/>
  <c r="T281" i="5"/>
  <c r="R281" i="5"/>
  <c r="P281" i="5"/>
  <c r="BI280" i="5"/>
  <c r="BH280" i="5"/>
  <c r="BG280" i="5"/>
  <c r="BF280" i="5"/>
  <c r="T280" i="5"/>
  <c r="R280" i="5"/>
  <c r="P280" i="5"/>
  <c r="BI279" i="5"/>
  <c r="BH279" i="5"/>
  <c r="BG279" i="5"/>
  <c r="BF279" i="5"/>
  <c r="T279" i="5"/>
  <c r="R279" i="5"/>
  <c r="P279" i="5"/>
  <c r="BI278" i="5"/>
  <c r="BH278" i="5"/>
  <c r="BG278" i="5"/>
  <c r="BF278" i="5"/>
  <c r="T278" i="5"/>
  <c r="R278" i="5"/>
  <c r="P278" i="5"/>
  <c r="BI276" i="5"/>
  <c r="BH276" i="5"/>
  <c r="BG276" i="5"/>
  <c r="BF276" i="5"/>
  <c r="T276" i="5"/>
  <c r="R276" i="5"/>
  <c r="P276" i="5"/>
  <c r="BI274" i="5"/>
  <c r="BH274" i="5"/>
  <c r="BG274" i="5"/>
  <c r="BF274" i="5"/>
  <c r="T274" i="5"/>
  <c r="R274" i="5"/>
  <c r="P274" i="5"/>
  <c r="BI272" i="5"/>
  <c r="BH272" i="5"/>
  <c r="BG272" i="5"/>
  <c r="BF272" i="5"/>
  <c r="T272" i="5"/>
  <c r="R272" i="5"/>
  <c r="P272" i="5"/>
  <c r="BI271" i="5"/>
  <c r="BH271" i="5"/>
  <c r="BG271" i="5"/>
  <c r="BF271" i="5"/>
  <c r="T271" i="5"/>
  <c r="R271" i="5"/>
  <c r="P271" i="5"/>
  <c r="BI269" i="5"/>
  <c r="BH269" i="5"/>
  <c r="BG269" i="5"/>
  <c r="BF269" i="5"/>
  <c r="T269" i="5"/>
  <c r="R269" i="5"/>
  <c r="P269" i="5"/>
  <c r="BI267" i="5"/>
  <c r="BH267" i="5"/>
  <c r="BG267" i="5"/>
  <c r="BF267" i="5"/>
  <c r="T267" i="5"/>
  <c r="R267" i="5"/>
  <c r="P267" i="5"/>
  <c r="BI266" i="5"/>
  <c r="BH266" i="5"/>
  <c r="BG266" i="5"/>
  <c r="BF266" i="5"/>
  <c r="T266" i="5"/>
  <c r="R266" i="5"/>
  <c r="P266" i="5"/>
  <c r="BI263" i="5"/>
  <c r="BH263" i="5"/>
  <c r="BG263" i="5"/>
  <c r="BF263" i="5"/>
  <c r="T263" i="5"/>
  <c r="R263" i="5"/>
  <c r="P263" i="5"/>
  <c r="BI262" i="5"/>
  <c r="BH262" i="5"/>
  <c r="BG262" i="5"/>
  <c r="BF262" i="5"/>
  <c r="T262" i="5"/>
  <c r="R262" i="5"/>
  <c r="P262" i="5"/>
  <c r="BI261" i="5"/>
  <c r="BH261" i="5"/>
  <c r="BG261" i="5"/>
  <c r="BF261" i="5"/>
  <c r="T261" i="5"/>
  <c r="R261" i="5"/>
  <c r="P261" i="5"/>
  <c r="BI260" i="5"/>
  <c r="BH260" i="5"/>
  <c r="BG260" i="5"/>
  <c r="BF260" i="5"/>
  <c r="T260" i="5"/>
  <c r="R260" i="5"/>
  <c r="P260" i="5"/>
  <c r="BI259" i="5"/>
  <c r="BH259" i="5"/>
  <c r="BG259" i="5"/>
  <c r="BF259" i="5"/>
  <c r="T259" i="5"/>
  <c r="R259" i="5"/>
  <c r="P259" i="5"/>
  <c r="BI258" i="5"/>
  <c r="BH258" i="5"/>
  <c r="BG258" i="5"/>
  <c r="BF258" i="5"/>
  <c r="T258" i="5"/>
  <c r="R258" i="5"/>
  <c r="P258" i="5"/>
  <c r="BI257" i="5"/>
  <c r="BH257" i="5"/>
  <c r="BG257" i="5"/>
  <c r="BF257" i="5"/>
  <c r="T257" i="5"/>
  <c r="R257" i="5"/>
  <c r="P257" i="5"/>
  <c r="BI256" i="5"/>
  <c r="BH256" i="5"/>
  <c r="BG256" i="5"/>
  <c r="BF256" i="5"/>
  <c r="T256" i="5"/>
  <c r="R256" i="5"/>
  <c r="P256" i="5"/>
  <c r="BI255" i="5"/>
  <c r="BH255" i="5"/>
  <c r="BG255" i="5"/>
  <c r="BF255" i="5"/>
  <c r="T255" i="5"/>
  <c r="R255" i="5"/>
  <c r="P255" i="5"/>
  <c r="BI252" i="5"/>
  <c r="BH252" i="5"/>
  <c r="BG252" i="5"/>
  <c r="BF252" i="5"/>
  <c r="T252" i="5"/>
  <c r="R252" i="5"/>
  <c r="P252" i="5"/>
  <c r="BI251" i="5"/>
  <c r="BH251" i="5"/>
  <c r="BG251" i="5"/>
  <c r="BF251" i="5"/>
  <c r="T251" i="5"/>
  <c r="R251" i="5"/>
  <c r="P251" i="5"/>
  <c r="BI250" i="5"/>
  <c r="BH250" i="5"/>
  <c r="BG250" i="5"/>
  <c r="BF250" i="5"/>
  <c r="T250" i="5"/>
  <c r="R250" i="5"/>
  <c r="P250" i="5"/>
  <c r="BI247" i="5"/>
  <c r="BH247" i="5"/>
  <c r="BG247" i="5"/>
  <c r="BF247" i="5"/>
  <c r="T247" i="5"/>
  <c r="R247" i="5"/>
  <c r="P247" i="5"/>
  <c r="BI246" i="5"/>
  <c r="BH246" i="5"/>
  <c r="BG246" i="5"/>
  <c r="BF246" i="5"/>
  <c r="T246" i="5"/>
  <c r="R246" i="5"/>
  <c r="P246" i="5"/>
  <c r="BI245" i="5"/>
  <c r="BH245" i="5"/>
  <c r="BG245" i="5"/>
  <c r="BF245" i="5"/>
  <c r="T245" i="5"/>
  <c r="R245" i="5"/>
  <c r="P245" i="5"/>
  <c r="BI244" i="5"/>
  <c r="BH244" i="5"/>
  <c r="BG244" i="5"/>
  <c r="BF244" i="5"/>
  <c r="T244" i="5"/>
  <c r="R244" i="5"/>
  <c r="P244" i="5"/>
  <c r="BI243" i="5"/>
  <c r="BH243" i="5"/>
  <c r="BG243" i="5"/>
  <c r="BF243" i="5"/>
  <c r="T243" i="5"/>
  <c r="R243" i="5"/>
  <c r="P243" i="5"/>
  <c r="BI242" i="5"/>
  <c r="BH242" i="5"/>
  <c r="BG242" i="5"/>
  <c r="BF242" i="5"/>
  <c r="T242" i="5"/>
  <c r="R242" i="5"/>
  <c r="P242" i="5"/>
  <c r="BI241" i="5"/>
  <c r="BH241" i="5"/>
  <c r="BG241" i="5"/>
  <c r="BF241" i="5"/>
  <c r="T241" i="5"/>
  <c r="R241" i="5"/>
  <c r="P241" i="5"/>
  <c r="BI239" i="5"/>
  <c r="BH239" i="5"/>
  <c r="BG239" i="5"/>
  <c r="BF239" i="5"/>
  <c r="T239" i="5"/>
  <c r="R239" i="5"/>
  <c r="P239" i="5"/>
  <c r="BI237" i="5"/>
  <c r="BH237" i="5"/>
  <c r="BG237" i="5"/>
  <c r="BF237" i="5"/>
  <c r="T237" i="5"/>
  <c r="R237" i="5"/>
  <c r="P237" i="5"/>
  <c r="BI234" i="5"/>
  <c r="BH234" i="5"/>
  <c r="BG234" i="5"/>
  <c r="BF234" i="5"/>
  <c r="T234" i="5"/>
  <c r="R234" i="5"/>
  <c r="P234" i="5"/>
  <c r="BI233" i="5"/>
  <c r="BH233" i="5"/>
  <c r="BG233" i="5"/>
  <c r="BF233" i="5"/>
  <c r="T233" i="5"/>
  <c r="R233" i="5"/>
  <c r="P233" i="5"/>
  <c r="BI232" i="5"/>
  <c r="BH232" i="5"/>
  <c r="BG232" i="5"/>
  <c r="BF232" i="5"/>
  <c r="T232" i="5"/>
  <c r="R232" i="5"/>
  <c r="P232" i="5"/>
  <c r="BI231" i="5"/>
  <c r="BH231" i="5"/>
  <c r="BG231" i="5"/>
  <c r="BF231" i="5"/>
  <c r="T231" i="5"/>
  <c r="R231" i="5"/>
  <c r="P231" i="5"/>
  <c r="BI229" i="5"/>
  <c r="BH229" i="5"/>
  <c r="BG229" i="5"/>
  <c r="BF229" i="5"/>
  <c r="T229" i="5"/>
  <c r="R229" i="5"/>
  <c r="P229" i="5"/>
  <c r="BI228" i="5"/>
  <c r="BH228" i="5"/>
  <c r="BG228" i="5"/>
  <c r="BF228" i="5"/>
  <c r="T228" i="5"/>
  <c r="R228" i="5"/>
  <c r="P228" i="5"/>
  <c r="BI227" i="5"/>
  <c r="BH227" i="5"/>
  <c r="BG227" i="5"/>
  <c r="BF227" i="5"/>
  <c r="T227" i="5"/>
  <c r="R227" i="5"/>
  <c r="P227" i="5"/>
  <c r="BI226" i="5"/>
  <c r="BH226" i="5"/>
  <c r="BG226" i="5"/>
  <c r="BF226" i="5"/>
  <c r="T226" i="5"/>
  <c r="R226" i="5"/>
  <c r="P226" i="5"/>
  <c r="BI225" i="5"/>
  <c r="BH225" i="5"/>
  <c r="BG225" i="5"/>
  <c r="BF225" i="5"/>
  <c r="T225" i="5"/>
  <c r="R225" i="5"/>
  <c r="P225" i="5"/>
  <c r="BI224" i="5"/>
  <c r="BH224" i="5"/>
  <c r="BG224" i="5"/>
  <c r="BF224" i="5"/>
  <c r="T224" i="5"/>
  <c r="R224" i="5"/>
  <c r="P224" i="5"/>
  <c r="BI223" i="5"/>
  <c r="BH223" i="5"/>
  <c r="BG223" i="5"/>
  <c r="BF223" i="5"/>
  <c r="T223" i="5"/>
  <c r="R223" i="5"/>
  <c r="P223" i="5"/>
  <c r="BI222" i="5"/>
  <c r="BH222" i="5"/>
  <c r="BG222" i="5"/>
  <c r="BF222" i="5"/>
  <c r="T222" i="5"/>
  <c r="R222" i="5"/>
  <c r="P222" i="5"/>
  <c r="BI221" i="5"/>
  <c r="BH221" i="5"/>
  <c r="BG221" i="5"/>
  <c r="BF221" i="5"/>
  <c r="T221" i="5"/>
  <c r="R221" i="5"/>
  <c r="P221" i="5"/>
  <c r="BI220" i="5"/>
  <c r="BH220" i="5"/>
  <c r="BG220" i="5"/>
  <c r="BF220" i="5"/>
  <c r="T220" i="5"/>
  <c r="R220" i="5"/>
  <c r="P220" i="5"/>
  <c r="BI219" i="5"/>
  <c r="BH219" i="5"/>
  <c r="BG219" i="5"/>
  <c r="BF219" i="5"/>
  <c r="T219" i="5"/>
  <c r="R219" i="5"/>
  <c r="P219" i="5"/>
  <c r="BI217" i="5"/>
  <c r="BH217" i="5"/>
  <c r="BG217" i="5"/>
  <c r="BF217" i="5"/>
  <c r="T217" i="5"/>
  <c r="R217" i="5"/>
  <c r="P217" i="5"/>
  <c r="BI215" i="5"/>
  <c r="BH215" i="5"/>
  <c r="BG215" i="5"/>
  <c r="BF215" i="5"/>
  <c r="T215" i="5"/>
  <c r="R215" i="5"/>
  <c r="P215" i="5"/>
  <c r="BI213" i="5"/>
  <c r="BH213" i="5"/>
  <c r="BG213" i="5"/>
  <c r="BF213" i="5"/>
  <c r="T213" i="5"/>
  <c r="R213" i="5"/>
  <c r="P213" i="5"/>
  <c r="BI211" i="5"/>
  <c r="BH211" i="5"/>
  <c r="BG211" i="5"/>
  <c r="BF211" i="5"/>
  <c r="T211" i="5"/>
  <c r="R211" i="5"/>
  <c r="P211" i="5"/>
  <c r="BI209" i="5"/>
  <c r="BH209" i="5"/>
  <c r="BG209" i="5"/>
  <c r="BF209" i="5"/>
  <c r="T209" i="5"/>
  <c r="R209" i="5"/>
  <c r="P209" i="5"/>
  <c r="BI207" i="5"/>
  <c r="BH207" i="5"/>
  <c r="BG207" i="5"/>
  <c r="BF207" i="5"/>
  <c r="T207" i="5"/>
  <c r="R207" i="5"/>
  <c r="P207" i="5"/>
  <c r="BI206" i="5"/>
  <c r="BH206" i="5"/>
  <c r="BG206" i="5"/>
  <c r="BF206" i="5"/>
  <c r="T206" i="5"/>
  <c r="R206" i="5"/>
  <c r="P206" i="5"/>
  <c r="BI204" i="5"/>
  <c r="BH204" i="5"/>
  <c r="BG204" i="5"/>
  <c r="BF204" i="5"/>
  <c r="T204" i="5"/>
  <c r="R204" i="5"/>
  <c r="P204" i="5"/>
  <c r="BI202" i="5"/>
  <c r="BH202" i="5"/>
  <c r="BG202" i="5"/>
  <c r="BF202" i="5"/>
  <c r="T202" i="5"/>
  <c r="R202" i="5"/>
  <c r="P202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F119" i="5"/>
  <c r="E117" i="5"/>
  <c r="F89" i="5"/>
  <c r="E87" i="5"/>
  <c r="J24" i="5"/>
  <c r="E24" i="5"/>
  <c r="J92" i="5" s="1"/>
  <c r="J23" i="5"/>
  <c r="J21" i="5"/>
  <c r="E21" i="5"/>
  <c r="J91" i="5"/>
  <c r="J20" i="5"/>
  <c r="J18" i="5"/>
  <c r="E18" i="5"/>
  <c r="F122" i="5" s="1"/>
  <c r="J17" i="5"/>
  <c r="J15" i="5"/>
  <c r="E15" i="5"/>
  <c r="F91" i="5"/>
  <c r="J14" i="5"/>
  <c r="J12" i="5"/>
  <c r="J119" i="5"/>
  <c r="E7" i="5"/>
  <c r="E115" i="5"/>
  <c r="J37" i="4"/>
  <c r="J36" i="4"/>
  <c r="AY97" i="1"/>
  <c r="J35" i="4"/>
  <c r="AX97" i="1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F114" i="4"/>
  <c r="E112" i="4"/>
  <c r="F89" i="4"/>
  <c r="E87" i="4"/>
  <c r="J24" i="4"/>
  <c r="E24" i="4"/>
  <c r="J117" i="4" s="1"/>
  <c r="J23" i="4"/>
  <c r="J21" i="4"/>
  <c r="E21" i="4"/>
  <c r="J91" i="4"/>
  <c r="J20" i="4"/>
  <c r="J18" i="4"/>
  <c r="E18" i="4"/>
  <c r="F92" i="4" s="1"/>
  <c r="J17" i="4"/>
  <c r="J15" i="4"/>
  <c r="E15" i="4"/>
  <c r="F116" i="4"/>
  <c r="J14" i="4"/>
  <c r="J12" i="4"/>
  <c r="J114" i="4" s="1"/>
  <c r="E7" i="4"/>
  <c r="E110" i="4"/>
  <c r="J37" i="3"/>
  <c r="J36" i="3"/>
  <c r="AY96" i="1"/>
  <c r="J35" i="3"/>
  <c r="AX96" i="1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T122" i="3"/>
  <c r="R123" i="3"/>
  <c r="R122" i="3" s="1"/>
  <c r="P123" i="3"/>
  <c r="P122" i="3" s="1"/>
  <c r="F114" i="3"/>
  <c r="E112" i="3"/>
  <c r="F89" i="3"/>
  <c r="E87" i="3"/>
  <c r="J24" i="3"/>
  <c r="E24" i="3"/>
  <c r="J117" i="3"/>
  <c r="J23" i="3"/>
  <c r="J21" i="3"/>
  <c r="E21" i="3"/>
  <c r="J116" i="3" s="1"/>
  <c r="J20" i="3"/>
  <c r="J18" i="3"/>
  <c r="E18" i="3"/>
  <c r="F117" i="3"/>
  <c r="J17" i="3"/>
  <c r="J15" i="3"/>
  <c r="E15" i="3"/>
  <c r="F116" i="3" s="1"/>
  <c r="J14" i="3"/>
  <c r="J12" i="3"/>
  <c r="J89" i="3" s="1"/>
  <c r="E7" i="3"/>
  <c r="E110" i="3" s="1"/>
  <c r="J37" i="2"/>
  <c r="J36" i="2"/>
  <c r="AY95" i="1" s="1"/>
  <c r="J35" i="2"/>
  <c r="AX95" i="1" s="1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F119" i="2"/>
  <c r="E117" i="2"/>
  <c r="F89" i="2"/>
  <c r="E87" i="2"/>
  <c r="J24" i="2"/>
  <c r="E24" i="2"/>
  <c r="J122" i="2" s="1"/>
  <c r="J23" i="2"/>
  <c r="J21" i="2"/>
  <c r="E21" i="2"/>
  <c r="J121" i="2"/>
  <c r="J20" i="2"/>
  <c r="J18" i="2"/>
  <c r="E18" i="2"/>
  <c r="F122" i="2" s="1"/>
  <c r="J17" i="2"/>
  <c r="J15" i="2"/>
  <c r="E15" i="2"/>
  <c r="F91" i="2"/>
  <c r="J14" i="2"/>
  <c r="J12" i="2"/>
  <c r="J119" i="2"/>
  <c r="E7" i="2"/>
  <c r="E115" i="2"/>
  <c r="L90" i="1"/>
  <c r="AM90" i="1"/>
  <c r="AM89" i="1"/>
  <c r="L89" i="1"/>
  <c r="AM87" i="1"/>
  <c r="L87" i="1"/>
  <c r="L85" i="1"/>
  <c r="L84" i="1"/>
  <c r="BK253" i="2"/>
  <c r="J251" i="2"/>
  <c r="BK246" i="2"/>
  <c r="J244" i="2"/>
  <c r="J242" i="2"/>
  <c r="BK237" i="2"/>
  <c r="J236" i="2"/>
  <c r="BK232" i="2"/>
  <c r="BK230" i="2"/>
  <c r="BK225" i="2"/>
  <c r="BK224" i="2"/>
  <c r="J222" i="2"/>
  <c r="BK219" i="2"/>
  <c r="J216" i="2"/>
  <c r="J207" i="2"/>
  <c r="BK204" i="2"/>
  <c r="BK200" i="2"/>
  <c r="J198" i="2"/>
  <c r="BK192" i="2"/>
  <c r="BK188" i="2"/>
  <c r="J186" i="2"/>
  <c r="BK184" i="2"/>
  <c r="J174" i="2"/>
  <c r="BK172" i="2"/>
  <c r="J162" i="2"/>
  <c r="J160" i="2"/>
  <c r="J158" i="2"/>
  <c r="BK157" i="2"/>
  <c r="J154" i="2"/>
  <c r="BK152" i="2"/>
  <c r="BK149" i="2"/>
  <c r="J148" i="2"/>
  <c r="BK147" i="2"/>
  <c r="BK146" i="2"/>
  <c r="BK145" i="2"/>
  <c r="J144" i="2"/>
  <c r="J143" i="2"/>
  <c r="J142" i="2"/>
  <c r="BK141" i="2"/>
  <c r="J138" i="2"/>
  <c r="J136" i="2"/>
  <c r="J135" i="2"/>
  <c r="J134" i="2"/>
  <c r="J132" i="2"/>
  <c r="BK131" i="2"/>
  <c r="BK129" i="2"/>
  <c r="J252" i="2"/>
  <c r="BK251" i="2"/>
  <c r="BK249" i="2"/>
  <c r="BK248" i="2"/>
  <c r="J246" i="2"/>
  <c r="BK238" i="2"/>
  <c r="BK235" i="2"/>
  <c r="BK229" i="2"/>
  <c r="BK215" i="2"/>
  <c r="BK212" i="2"/>
  <c r="BK210" i="2"/>
  <c r="J206" i="2"/>
  <c r="J202" i="2"/>
  <c r="J196" i="2"/>
  <c r="J194" i="2"/>
  <c r="J192" i="2"/>
  <c r="J188" i="2"/>
  <c r="BK174" i="2"/>
  <c r="J172" i="2"/>
  <c r="J170" i="2"/>
  <c r="J166" i="2"/>
  <c r="J153" i="2"/>
  <c r="J146" i="2"/>
  <c r="BK136" i="2"/>
  <c r="BK244" i="2"/>
  <c r="BK228" i="2"/>
  <c r="J232" i="2"/>
  <c r="J249" i="2"/>
  <c r="J241" i="2"/>
  <c r="J234" i="2"/>
  <c r="BK233" i="2"/>
  <c r="BK231" i="2"/>
  <c r="J228" i="2"/>
  <c r="BK223" i="2"/>
  <c r="BK222" i="2"/>
  <c r="J221" i="2"/>
  <c r="J220" i="2"/>
  <c r="J219" i="2"/>
  <c r="BK216" i="2"/>
  <c r="J214" i="2"/>
  <c r="J212" i="2"/>
  <c r="J209" i="2"/>
  <c r="J204" i="2"/>
  <c r="BK202" i="2"/>
  <c r="BK198" i="2"/>
  <c r="BK196" i="2"/>
  <c r="BK194" i="2"/>
  <c r="BK187" i="2"/>
  <c r="J184" i="2"/>
  <c r="J182" i="2"/>
  <c r="BK176" i="2"/>
  <c r="BK166" i="2"/>
  <c r="BK164" i="2"/>
  <c r="BK153" i="2"/>
  <c r="BK148" i="2"/>
  <c r="BK143" i="2"/>
  <c r="J140" i="2"/>
  <c r="J129" i="2"/>
  <c r="J200" i="2"/>
  <c r="J185" i="2"/>
  <c r="J178" i="2"/>
  <c r="BK161" i="2"/>
  <c r="J152" i="2"/>
  <c r="J131" i="2"/>
  <c r="AS94" i="1"/>
  <c r="J134" i="3"/>
  <c r="J129" i="3"/>
  <c r="J128" i="3"/>
  <c r="J127" i="3"/>
  <c r="BK139" i="3"/>
  <c r="BK135" i="3"/>
  <c r="BK132" i="3"/>
  <c r="J130" i="3"/>
  <c r="BK126" i="3"/>
  <c r="J123" i="3"/>
  <c r="J131" i="4"/>
  <c r="BK130" i="4"/>
  <c r="J123" i="4"/>
  <c r="J133" i="4"/>
  <c r="J130" i="4"/>
  <c r="BK125" i="4"/>
  <c r="BK123" i="4"/>
  <c r="J282" i="5"/>
  <c r="J280" i="5"/>
  <c r="J276" i="5"/>
  <c r="BK269" i="5"/>
  <c r="J258" i="5"/>
  <c r="J256" i="5"/>
  <c r="BK250" i="5"/>
  <c r="BK245" i="5"/>
  <c r="J232" i="5"/>
  <c r="J228" i="5"/>
  <c r="J223" i="5"/>
  <c r="J278" i="5"/>
  <c r="J272" i="5"/>
  <c r="J266" i="5"/>
  <c r="J259" i="5"/>
  <c r="J255" i="5"/>
  <c r="J246" i="5"/>
  <c r="J242" i="5"/>
  <c r="BK234" i="5"/>
  <c r="BK231" i="5"/>
  <c r="BK225" i="5"/>
  <c r="BK222" i="5"/>
  <c r="BK220" i="5"/>
  <c r="J217" i="5"/>
  <c r="BK209" i="5"/>
  <c r="BK202" i="5"/>
  <c r="BK196" i="5"/>
  <c r="BK188" i="5"/>
  <c r="J185" i="5"/>
  <c r="BK176" i="5"/>
  <c r="J170" i="5"/>
  <c r="J163" i="5"/>
  <c r="BK157" i="5"/>
  <c r="BK153" i="5"/>
  <c r="BK146" i="5"/>
  <c r="J144" i="5"/>
  <c r="J140" i="5"/>
  <c r="BK138" i="5"/>
  <c r="J132" i="5"/>
  <c r="J129" i="5"/>
  <c r="J262" i="5"/>
  <c r="BK244" i="5"/>
  <c r="BK259" i="5"/>
  <c r="J237" i="5"/>
  <c r="BK215" i="5"/>
  <c r="BK211" i="5"/>
  <c r="BK207" i="5"/>
  <c r="BK198" i="5"/>
  <c r="J204" i="5"/>
  <c r="BK192" i="5"/>
  <c r="BK185" i="5"/>
  <c r="BK174" i="5"/>
  <c r="BK171" i="5"/>
  <c r="J156" i="5"/>
  <c r="BK148" i="5"/>
  <c r="BK144" i="5"/>
  <c r="J134" i="5"/>
  <c r="BK133" i="5"/>
  <c r="J186" i="5"/>
  <c r="BK183" i="5"/>
  <c r="J177" i="5"/>
  <c r="BK165" i="5"/>
  <c r="J149" i="5"/>
  <c r="BK145" i="5"/>
  <c r="J136" i="5"/>
  <c r="BK129" i="5"/>
  <c r="J183" i="5"/>
  <c r="J178" i="5"/>
  <c r="J174" i="5"/>
  <c r="BK170" i="5"/>
  <c r="BK161" i="5"/>
  <c r="J157" i="5"/>
  <c r="J133" i="5"/>
  <c r="J167" i="5"/>
  <c r="BK158" i="5"/>
  <c r="J152" i="5"/>
  <c r="J142" i="5"/>
  <c r="BK135" i="5"/>
  <c r="J128" i="5"/>
  <c r="BK156" i="6"/>
  <c r="J143" i="6"/>
  <c r="BK163" i="6"/>
  <c r="BK152" i="6"/>
  <c r="J144" i="6"/>
  <c r="J131" i="6"/>
  <c r="J158" i="6"/>
  <c r="BK143" i="6"/>
  <c r="BK126" i="6"/>
  <c r="J163" i="6"/>
  <c r="J151" i="6"/>
  <c r="J142" i="6"/>
  <c r="BK135" i="6"/>
  <c r="BK129" i="6"/>
  <c r="BK153" i="6"/>
  <c r="J141" i="6"/>
  <c r="J148" i="6"/>
  <c r="J135" i="6"/>
  <c r="BK133" i="6"/>
  <c r="J123" i="6"/>
  <c r="J129" i="6"/>
  <c r="J133" i="7"/>
  <c r="BK125" i="7"/>
  <c r="J121" i="7"/>
  <c r="BK128" i="7"/>
  <c r="J122" i="7"/>
  <c r="J129" i="7"/>
  <c r="J125" i="7"/>
  <c r="J254" i="2"/>
  <c r="BK247" i="2"/>
  <c r="BK241" i="2"/>
  <c r="J233" i="2"/>
  <c r="BK227" i="2"/>
  <c r="J225" i="2"/>
  <c r="BK220" i="2"/>
  <c r="BK213" i="2"/>
  <c r="BK252" i="2"/>
  <c r="BK245" i="2"/>
  <c r="J238" i="2"/>
  <c r="BK234" i="2"/>
  <c r="BK226" i="2"/>
  <c r="J224" i="2"/>
  <c r="BK218" i="2"/>
  <c r="J208" i="2"/>
  <c r="BK254" i="2"/>
  <c r="J250" i="2"/>
  <c r="J243" i="2"/>
  <c r="BK236" i="2"/>
  <c r="J231" i="2"/>
  <c r="J226" i="2"/>
  <c r="BK221" i="2"/>
  <c r="J215" i="2"/>
  <c r="J211" i="2"/>
  <c r="BK263" i="5"/>
  <c r="BK227" i="5"/>
  <c r="J261" i="5"/>
  <c r="BK232" i="5"/>
  <c r="BK217" i="5"/>
  <c r="BK189" i="5"/>
  <c r="BK164" i="5"/>
  <c r="BK149" i="5"/>
  <c r="BK134" i="5"/>
  <c r="J244" i="5"/>
  <c r="J196" i="5"/>
  <c r="BK194" i="5"/>
  <c r="J161" i="5"/>
  <c r="BK199" i="5"/>
  <c r="BK155" i="5"/>
  <c r="J188" i="5"/>
  <c r="J164" i="5"/>
  <c r="BK128" i="5"/>
  <c r="BK137" i="5"/>
  <c r="BK151" i="6"/>
  <c r="BK138" i="6"/>
  <c r="BK148" i="6"/>
  <c r="BK157" i="6"/>
  <c r="BK140" i="6"/>
  <c r="J128" i="6"/>
  <c r="J140" i="6"/>
  <c r="BK128" i="6"/>
  <c r="BK134" i="7"/>
  <c r="BK122" i="7"/>
  <c r="J123" i="7"/>
  <c r="J128" i="7"/>
  <c r="J253" i="2"/>
  <c r="J248" i="2"/>
  <c r="BK242" i="2"/>
  <c r="J235" i="2"/>
  <c r="J227" i="2"/>
  <c r="J223" i="2"/>
  <c r="BK214" i="2"/>
  <c r="BK219" i="5"/>
  <c r="BK204" i="5"/>
  <c r="BK186" i="5"/>
  <c r="BK167" i="5"/>
  <c r="J154" i="5"/>
  <c r="BK143" i="5"/>
  <c r="J131" i="5"/>
  <c r="J267" i="5"/>
  <c r="J260" i="5"/>
  <c r="J222" i="5"/>
  <c r="J199" i="5"/>
  <c r="BK169" i="5"/>
  <c r="J135" i="5"/>
  <c r="BK191" i="5"/>
  <c r="J179" i="5"/>
  <c r="J146" i="5"/>
  <c r="BK184" i="5"/>
  <c r="J171" i="5"/>
  <c r="J162" i="5"/>
  <c r="BK132" i="5"/>
  <c r="J155" i="5"/>
  <c r="J138" i="5"/>
  <c r="BK158" i="6"/>
  <c r="BK131" i="6"/>
  <c r="J150" i="6"/>
  <c r="BK130" i="6"/>
  <c r="J145" i="6"/>
  <c r="J159" i="6"/>
  <c r="BK137" i="6"/>
  <c r="J156" i="6"/>
  <c r="BK139" i="6"/>
  <c r="J124" i="6"/>
  <c r="BK129" i="7"/>
  <c r="BK124" i="7"/>
  <c r="BK132" i="7"/>
  <c r="J205" i="2"/>
  <c r="BK158" i="2"/>
  <c r="J151" i="2"/>
  <c r="BK250" i="2"/>
  <c r="BK243" i="2"/>
  <c r="J245" i="2"/>
  <c r="J230" i="2"/>
  <c r="J247" i="2"/>
  <c r="J237" i="2"/>
  <c r="J229" i="2"/>
  <c r="J218" i="2"/>
  <c r="J213" i="2"/>
  <c r="J210" i="2"/>
  <c r="J190" i="2"/>
  <c r="BK185" i="2"/>
  <c r="J183" i="2"/>
  <c r="BK178" i="2"/>
  <c r="J168" i="2"/>
  <c r="BK162" i="2"/>
  <c r="BK160" i="2"/>
  <c r="BK156" i="2"/>
  <c r="J149" i="2"/>
  <c r="J145" i="2"/>
  <c r="BK142" i="2"/>
  <c r="BK132" i="2"/>
  <c r="BK205" i="2"/>
  <c r="J187" i="2"/>
  <c r="BK182" i="2"/>
  <c r="J164" i="2"/>
  <c r="BK159" i="2"/>
  <c r="BK134" i="2"/>
  <c r="BK209" i="2"/>
  <c r="BK207" i="2"/>
  <c r="BK186" i="2"/>
  <c r="J176" i="2"/>
  <c r="BK154" i="2"/>
  <c r="BK151" i="2"/>
  <c r="J139" i="3"/>
  <c r="J135" i="3"/>
  <c r="BK133" i="3"/>
  <c r="BK130" i="3"/>
  <c r="BK128" i="3"/>
  <c r="BK125" i="3"/>
  <c r="J138" i="3"/>
  <c r="BK134" i="3"/>
  <c r="J131" i="3"/>
  <c r="BK127" i="3"/>
  <c r="BK123" i="3"/>
  <c r="BK133" i="4"/>
  <c r="BK129" i="4"/>
  <c r="BK124" i="4"/>
  <c r="J134" i="4"/>
  <c r="BK132" i="4"/>
  <c r="BK126" i="4"/>
  <c r="J124" i="4"/>
  <c r="BK282" i="5"/>
  <c r="J281" i="5"/>
  <c r="J279" i="5"/>
  <c r="J274" i="5"/>
  <c r="BK266" i="5"/>
  <c r="BK260" i="5"/>
  <c r="BK252" i="5"/>
  <c r="BK246" i="5"/>
  <c r="BK242" i="5"/>
  <c r="BK239" i="5"/>
  <c r="J229" i="5"/>
  <c r="BK226" i="5"/>
  <c r="BK280" i="5"/>
  <c r="BK274" i="5"/>
  <c r="J269" i="5"/>
  <c r="J263" i="5"/>
  <c r="J257" i="5"/>
  <c r="J252" i="5"/>
  <c r="J243" i="5"/>
  <c r="J239" i="5"/>
  <c r="BK237" i="5"/>
  <c r="BK228" i="5"/>
  <c r="J226" i="5"/>
  <c r="BK221" i="5"/>
  <c r="J219" i="5"/>
  <c r="J215" i="5"/>
  <c r="BK213" i="5"/>
  <c r="J206" i="5"/>
  <c r="J198" i="5"/>
  <c r="BK193" i="5"/>
  <c r="J187" i="5"/>
  <c r="BK180" i="5"/>
  <c r="BK172" i="5"/>
  <c r="J165" i="5"/>
  <c r="J159" i="5"/>
  <c r="BK152" i="5"/>
  <c r="J148" i="5"/>
  <c r="J145" i="5"/>
  <c r="BK141" i="5"/>
  <c r="J139" i="5"/>
  <c r="BK136" i="5"/>
  <c r="J271" i="5"/>
  <c r="BK258" i="5"/>
  <c r="J250" i="5"/>
  <c r="BK233" i="5"/>
  <c r="BK255" i="5"/>
  <c r="BK241" i="5"/>
  <c r="J213" i="5"/>
  <c r="J209" i="5"/>
  <c r="BK200" i="5"/>
  <c r="BK197" i="5"/>
  <c r="J192" i="5"/>
  <c r="BK179" i="5"/>
  <c r="J176" i="5"/>
  <c r="J200" i="5"/>
  <c r="J189" i="5"/>
  <c r="BK178" i="5"/>
  <c r="J172" i="5"/>
  <c r="J168" i="5"/>
  <c r="J151" i="5"/>
  <c r="BK166" i="5"/>
  <c r="J158" i="5"/>
  <c r="BK142" i="5"/>
  <c r="J130" i="5"/>
  <c r="BK159" i="5"/>
  <c r="J153" i="5"/>
  <c r="BK147" i="5"/>
  <c r="BK140" i="5"/>
  <c r="BK131" i="5"/>
  <c r="BK146" i="6"/>
  <c r="J162" i="6"/>
  <c r="BK154" i="6"/>
  <c r="BK149" i="6"/>
  <c r="J137" i="6"/>
  <c r="BK123" i="6"/>
  <c r="BK147" i="6"/>
  <c r="J153" i="6"/>
  <c r="BK155" i="6"/>
  <c r="BK150" i="6"/>
  <c r="BK141" i="6"/>
  <c r="J132" i="6"/>
  <c r="J157" i="6"/>
  <c r="J146" i="6"/>
  <c r="BK124" i="6"/>
  <c r="BK136" i="6"/>
  <c r="BK132" i="6"/>
  <c r="J127" i="6"/>
  <c r="J133" i="6"/>
  <c r="BK131" i="7"/>
  <c r="BK123" i="7"/>
  <c r="BK135" i="7"/>
  <c r="BK133" i="7"/>
  <c r="BK127" i="7"/>
  <c r="J132" i="7"/>
  <c r="BK121" i="7"/>
  <c r="BK211" i="2"/>
  <c r="BK170" i="2"/>
  <c r="J159" i="2"/>
  <c r="BK144" i="2"/>
  <c r="J128" i="2"/>
  <c r="BK183" i="2"/>
  <c r="J157" i="2"/>
  <c r="BK128" i="2"/>
  <c r="J180" i="2"/>
  <c r="J141" i="2"/>
  <c r="BK138" i="3"/>
  <c r="J132" i="3"/>
  <c r="J126" i="3"/>
  <c r="J133" i="3"/>
  <c r="J125" i="3"/>
  <c r="J132" i="4"/>
  <c r="J125" i="4"/>
  <c r="BK131" i="4"/>
  <c r="BK278" i="5"/>
  <c r="BK261" i="5"/>
  <c r="J251" i="5"/>
  <c r="J234" i="5"/>
  <c r="J225" i="5"/>
  <c r="BK271" i="5"/>
  <c r="BK262" i="5"/>
  <c r="BK251" i="5"/>
  <c r="J241" i="5"/>
  <c r="J227" i="5"/>
  <c r="J221" i="5"/>
  <c r="J211" i="5"/>
  <c r="J194" i="5"/>
  <c r="BK182" i="5"/>
  <c r="BK162" i="5"/>
  <c r="BK151" i="5"/>
  <c r="J137" i="5"/>
  <c r="BK276" i="5"/>
  <c r="BK243" i="5"/>
  <c r="J224" i="5"/>
  <c r="J202" i="5"/>
  <c r="BK181" i="5"/>
  <c r="J197" i="5"/>
  <c r="J180" i="5"/>
  <c r="J166" i="5"/>
  <c r="J141" i="5"/>
  <c r="J193" i="5"/>
  <c r="J181" i="5"/>
  <c r="J147" i="5"/>
  <c r="BK187" i="5"/>
  <c r="J175" i="5"/>
  <c r="J169" i="5"/>
  <c r="J143" i="5"/>
  <c r="BK162" i="6"/>
  <c r="J155" i="6"/>
  <c r="BK145" i="6"/>
  <c r="BK127" i="6"/>
  <c r="J136" i="6"/>
  <c r="J154" i="6"/>
  <c r="J138" i="6"/>
  <c r="BK125" i="6"/>
  <c r="J139" i="6"/>
  <c r="J134" i="6"/>
  <c r="J135" i="7"/>
  <c r="J124" i="7"/>
  <c r="J131" i="7"/>
  <c r="J126" i="7"/>
  <c r="BK208" i="2"/>
  <c r="BK180" i="2"/>
  <c r="J161" i="2"/>
  <c r="J147" i="2"/>
  <c r="BK138" i="2"/>
  <c r="BK206" i="2"/>
  <c r="BK168" i="2"/>
  <c r="BK140" i="2"/>
  <c r="BK190" i="2"/>
  <c r="J156" i="2"/>
  <c r="BK135" i="2"/>
  <c r="BK137" i="3"/>
  <c r="BK131" i="3"/>
  <c r="J137" i="3"/>
  <c r="BK129" i="3"/>
  <c r="BK134" i="4"/>
  <c r="J126" i="4"/>
  <c r="J129" i="4"/>
  <c r="BK281" i="5"/>
  <c r="BK272" i="5"/>
  <c r="BK257" i="5"/>
  <c r="BK247" i="5"/>
  <c r="J231" i="5"/>
  <c r="BK224" i="5"/>
  <c r="BK267" i="5"/>
  <c r="BK256" i="5"/>
  <c r="J245" i="5"/>
  <c r="J233" i="5"/>
  <c r="BK223" i="5"/>
  <c r="J220" i="5"/>
  <c r="J207" i="5"/>
  <c r="J191" i="5"/>
  <c r="J184" i="5"/>
  <c r="BK168" i="5"/>
  <c r="BK156" i="5"/>
  <c r="J150" i="5"/>
  <c r="BK139" i="5"/>
  <c r="BK279" i="5"/>
  <c r="J247" i="5"/>
  <c r="BK229" i="5"/>
  <c r="BK206" i="5"/>
  <c r="J182" i="5"/>
  <c r="BK175" i="5"/>
  <c r="BK177" i="5"/>
  <c r="BK154" i="5"/>
  <c r="BK163" i="5"/>
  <c r="BK150" i="5"/>
  <c r="BK130" i="5"/>
  <c r="J152" i="6"/>
  <c r="BK159" i="6"/>
  <c r="BK142" i="6"/>
  <c r="J126" i="6"/>
  <c r="J125" i="6"/>
  <c r="J149" i="6"/>
  <c r="J130" i="6"/>
  <c r="J147" i="6"/>
  <c r="BK144" i="6"/>
  <c r="BK134" i="6"/>
  <c r="BK126" i="7"/>
  <c r="J134" i="7"/>
  <c r="J127" i="7"/>
  <c r="P133" i="2" l="1"/>
  <c r="BK179" i="2"/>
  <c r="J179" i="2" s="1"/>
  <c r="J101" i="2" s="1"/>
  <c r="BK203" i="2"/>
  <c r="J203" i="2"/>
  <c r="J102" i="2" s="1"/>
  <c r="T217" i="2"/>
  <c r="BK133" i="2"/>
  <c r="P163" i="2"/>
  <c r="BK217" i="2"/>
  <c r="J217" i="2" s="1"/>
  <c r="J103" i="2" s="1"/>
  <c r="P240" i="2"/>
  <c r="P239" i="2" s="1"/>
  <c r="BK124" i="3"/>
  <c r="J124" i="3" s="1"/>
  <c r="J99" i="3" s="1"/>
  <c r="T136" i="3"/>
  <c r="P128" i="4"/>
  <c r="P127" i="4"/>
  <c r="BK127" i="5"/>
  <c r="BK126" i="5" s="1"/>
  <c r="J126" i="5" s="1"/>
  <c r="J97" i="5" s="1"/>
  <c r="BK208" i="5"/>
  <c r="J208" i="5" s="1"/>
  <c r="J100" i="5" s="1"/>
  <c r="R218" i="5"/>
  <c r="BK249" i="5"/>
  <c r="J249" i="5"/>
  <c r="J103" i="5" s="1"/>
  <c r="T254" i="5"/>
  <c r="T127" i="2"/>
  <c r="BK163" i="2"/>
  <c r="J163" i="2"/>
  <c r="J100" i="2"/>
  <c r="P179" i="2"/>
  <c r="T203" i="2"/>
  <c r="BK240" i="2"/>
  <c r="BK239" i="2"/>
  <c r="J239" i="2" s="1"/>
  <c r="J104" i="2" s="1"/>
  <c r="BK136" i="3"/>
  <c r="J136" i="3" s="1"/>
  <c r="J100" i="3" s="1"/>
  <c r="BK122" i="4"/>
  <c r="J122" i="4" s="1"/>
  <c r="J98" i="4" s="1"/>
  <c r="T128" i="4"/>
  <c r="T127" i="4" s="1"/>
  <c r="T120" i="4" s="1"/>
  <c r="R127" i="5"/>
  <c r="R208" i="5"/>
  <c r="P236" i="5"/>
  <c r="R265" i="5"/>
  <c r="T122" i="6"/>
  <c r="T121" i="6"/>
  <c r="P124" i="3"/>
  <c r="P121" i="3" s="1"/>
  <c r="P120" i="3" s="1"/>
  <c r="AU96" i="1" s="1"/>
  <c r="P136" i="3"/>
  <c r="R122" i="4"/>
  <c r="R121" i="4" s="1"/>
  <c r="R120" i="4" s="1"/>
  <c r="P127" i="5"/>
  <c r="P190" i="5"/>
  <c r="P208" i="5"/>
  <c r="BK236" i="5"/>
  <c r="J236" i="5" s="1"/>
  <c r="J102" i="5" s="1"/>
  <c r="R249" i="5"/>
  <c r="BK265" i="5"/>
  <c r="J265" i="5"/>
  <c r="J105" i="5" s="1"/>
  <c r="BK122" i="6"/>
  <c r="J122" i="6"/>
  <c r="J98" i="6" s="1"/>
  <c r="P161" i="6"/>
  <c r="P160" i="6"/>
  <c r="BK127" i="2"/>
  <c r="J127" i="2"/>
  <c r="J98" i="2" s="1"/>
  <c r="R127" i="2"/>
  <c r="T133" i="2"/>
  <c r="R163" i="2"/>
  <c r="T179" i="2"/>
  <c r="P203" i="2"/>
  <c r="R217" i="2"/>
  <c r="R240" i="2"/>
  <c r="R239" i="2" s="1"/>
  <c r="T124" i="3"/>
  <c r="T121" i="3"/>
  <c r="T120" i="3" s="1"/>
  <c r="P122" i="4"/>
  <c r="P121" i="4"/>
  <c r="P120" i="4" s="1"/>
  <c r="AU97" i="1" s="1"/>
  <c r="BK128" i="4"/>
  <c r="BK127" i="4"/>
  <c r="T127" i="5"/>
  <c r="R190" i="5"/>
  <c r="T208" i="5"/>
  <c r="P218" i="5"/>
  <c r="R236" i="5"/>
  <c r="P249" i="5"/>
  <c r="T249" i="5"/>
  <c r="P254" i="5"/>
  <c r="T265" i="5"/>
  <c r="R122" i="6"/>
  <c r="R121" i="6"/>
  <c r="R161" i="6"/>
  <c r="R160" i="6" s="1"/>
  <c r="P127" i="2"/>
  <c r="R133" i="2"/>
  <c r="T163" i="2"/>
  <c r="R179" i="2"/>
  <c r="R203" i="2"/>
  <c r="P217" i="2"/>
  <c r="T240" i="2"/>
  <c r="T239" i="2" s="1"/>
  <c r="R124" i="3"/>
  <c r="R121" i="3" s="1"/>
  <c r="R120" i="3" s="1"/>
  <c r="R136" i="3"/>
  <c r="T122" i="4"/>
  <c r="T121" i="4"/>
  <c r="R128" i="4"/>
  <c r="R127" i="4" s="1"/>
  <c r="BK190" i="5"/>
  <c r="J190" i="5"/>
  <c r="J99" i="5" s="1"/>
  <c r="T190" i="5"/>
  <c r="BK218" i="5"/>
  <c r="J218" i="5" s="1"/>
  <c r="J101" i="5" s="1"/>
  <c r="T218" i="5"/>
  <c r="T236" i="5"/>
  <c r="BK254" i="5"/>
  <c r="J254" i="5" s="1"/>
  <c r="J104" i="5" s="1"/>
  <c r="R254" i="5"/>
  <c r="P265" i="5"/>
  <c r="P122" i="6"/>
  <c r="P121" i="6" s="1"/>
  <c r="P120" i="6" s="1"/>
  <c r="AU99" i="1" s="1"/>
  <c r="BK161" i="6"/>
  <c r="J161" i="6"/>
  <c r="J100" i="6"/>
  <c r="T161" i="6"/>
  <c r="T160" i="6" s="1"/>
  <c r="BK120" i="7"/>
  <c r="J120" i="7"/>
  <c r="J98" i="7"/>
  <c r="P120" i="7"/>
  <c r="P119" i="7"/>
  <c r="P118" i="7"/>
  <c r="AU100" i="1" s="1"/>
  <c r="R120" i="7"/>
  <c r="R119" i="7" s="1"/>
  <c r="R118" i="7" s="1"/>
  <c r="T120" i="7"/>
  <c r="T119" i="7" s="1"/>
  <c r="T118" i="7" s="1"/>
  <c r="BK122" i="3"/>
  <c r="J122" i="3" s="1"/>
  <c r="J98" i="3" s="1"/>
  <c r="BK121" i="6"/>
  <c r="J121" i="6"/>
  <c r="J97" i="6"/>
  <c r="J89" i="7"/>
  <c r="E108" i="7"/>
  <c r="J114" i="7"/>
  <c r="BE125" i="7"/>
  <c r="BE131" i="7"/>
  <c r="BE122" i="7"/>
  <c r="BE123" i="7"/>
  <c r="BE124" i="7"/>
  <c r="BE126" i="7"/>
  <c r="BE129" i="7"/>
  <c r="F92" i="7"/>
  <c r="BE128" i="7"/>
  <c r="F91" i="7"/>
  <c r="J92" i="7"/>
  <c r="BE127" i="7"/>
  <c r="BE132" i="7"/>
  <c r="BE133" i="7"/>
  <c r="BE134" i="7"/>
  <c r="BE121" i="7"/>
  <c r="BE135" i="7"/>
  <c r="F92" i="6"/>
  <c r="J116" i="6"/>
  <c r="BE125" i="6"/>
  <c r="BE131" i="6"/>
  <c r="BE135" i="6"/>
  <c r="BE136" i="6"/>
  <c r="BE138" i="6"/>
  <c r="BE141" i="6"/>
  <c r="BE143" i="6"/>
  <c r="BE130" i="6"/>
  <c r="BE126" i="6"/>
  <c r="BE145" i="6"/>
  <c r="BE149" i="6"/>
  <c r="BE151" i="6"/>
  <c r="BE155" i="6"/>
  <c r="E85" i="6"/>
  <c r="J114" i="6"/>
  <c r="BE124" i="6"/>
  <c r="BE129" i="6"/>
  <c r="BE133" i="6"/>
  <c r="BE142" i="6"/>
  <c r="BE150" i="6"/>
  <c r="BE152" i="6"/>
  <c r="BE153" i="6"/>
  <c r="BE154" i="6"/>
  <c r="BE158" i="6"/>
  <c r="BE156" i="6"/>
  <c r="BE159" i="6"/>
  <c r="BE163" i="6"/>
  <c r="J92" i="6"/>
  <c r="BE128" i="6"/>
  <c r="BE144" i="6"/>
  <c r="F91" i="6"/>
  <c r="BE127" i="6"/>
  <c r="BE139" i="6"/>
  <c r="BE146" i="6"/>
  <c r="BE148" i="6"/>
  <c r="BE157" i="6"/>
  <c r="BE162" i="6"/>
  <c r="BE123" i="6"/>
  <c r="BE132" i="6"/>
  <c r="BE134" i="6"/>
  <c r="BE137" i="6"/>
  <c r="BE140" i="6"/>
  <c r="BE147" i="6"/>
  <c r="J127" i="4"/>
  <c r="J99" i="4" s="1"/>
  <c r="J89" i="5"/>
  <c r="F121" i="5"/>
  <c r="BE132" i="5"/>
  <c r="BE135" i="5"/>
  <c r="BE137" i="5"/>
  <c r="BE140" i="5"/>
  <c r="BE142" i="5"/>
  <c r="BE144" i="5"/>
  <c r="BE155" i="5"/>
  <c r="BE156" i="5"/>
  <c r="BE158" i="5"/>
  <c r="BE163" i="5"/>
  <c r="BE164" i="5"/>
  <c r="BE165" i="5"/>
  <c r="BE166" i="5"/>
  <c r="BE167" i="5"/>
  <c r="F92" i="5"/>
  <c r="J122" i="5"/>
  <c r="BE136" i="5"/>
  <c r="BE146" i="5"/>
  <c r="BE147" i="5"/>
  <c r="BE149" i="5"/>
  <c r="BE150" i="5"/>
  <c r="BE168" i="5"/>
  <c r="BE172" i="5"/>
  <c r="BE186" i="5"/>
  <c r="BE194" i="5"/>
  <c r="J128" i="4"/>
  <c r="J100" i="4"/>
  <c r="E85" i="5"/>
  <c r="J121" i="5"/>
  <c r="BE128" i="5"/>
  <c r="BE133" i="5"/>
  <c r="BE134" i="5"/>
  <c r="BE159" i="5"/>
  <c r="BE161" i="5"/>
  <c r="BE162" i="5"/>
  <c r="BE188" i="5"/>
  <c r="BE189" i="5"/>
  <c r="BE197" i="5"/>
  <c r="BE130" i="5"/>
  <c r="BE131" i="5"/>
  <c r="BE153" i="5"/>
  <c r="BE154" i="5"/>
  <c r="BE176" i="5"/>
  <c r="BE184" i="5"/>
  <c r="BE191" i="5"/>
  <c r="BE196" i="5"/>
  <c r="BE175" i="5"/>
  <c r="BE179" i="5"/>
  <c r="BE181" i="5"/>
  <c r="BE185" i="5"/>
  <c r="BE199" i="5"/>
  <c r="BE202" i="5"/>
  <c r="BE204" i="5"/>
  <c r="BE211" i="5"/>
  <c r="BE213" i="5"/>
  <c r="BE234" i="5"/>
  <c r="BE239" i="5"/>
  <c r="BE266" i="5"/>
  <c r="BE227" i="5"/>
  <c r="BE242" i="5"/>
  <c r="BE245" i="5"/>
  <c r="BE263" i="5"/>
  <c r="BE129" i="5"/>
  <c r="BE138" i="5"/>
  <c r="BE139" i="5"/>
  <c r="BE141" i="5"/>
  <c r="BE143" i="5"/>
  <c r="BE145" i="5"/>
  <c r="BE148" i="5"/>
  <c r="BE151" i="5"/>
  <c r="BE152" i="5"/>
  <c r="BE157" i="5"/>
  <c r="BE169" i="5"/>
  <c r="BE170" i="5"/>
  <c r="BE171" i="5"/>
  <c r="BE174" i="5"/>
  <c r="BE177" i="5"/>
  <c r="BE178" i="5"/>
  <c r="BE180" i="5"/>
  <c r="BE182" i="5"/>
  <c r="BE183" i="5"/>
  <c r="BE187" i="5"/>
  <c r="BE192" i="5"/>
  <c r="BE193" i="5"/>
  <c r="BE198" i="5"/>
  <c r="BE200" i="5"/>
  <c r="BE206" i="5"/>
  <c r="BE207" i="5"/>
  <c r="BE209" i="5"/>
  <c r="BE215" i="5"/>
  <c r="BE217" i="5"/>
  <c r="BE219" i="5"/>
  <c r="BE220" i="5"/>
  <c r="BE221" i="5"/>
  <c r="BE222" i="5"/>
  <c r="BE228" i="5"/>
  <c r="BE229" i="5"/>
  <c r="BE231" i="5"/>
  <c r="BE232" i="5"/>
  <c r="BE241" i="5"/>
  <c r="BE244" i="5"/>
  <c r="BE246" i="5"/>
  <c r="BE247" i="5"/>
  <c r="BE252" i="5"/>
  <c r="BE255" i="5"/>
  <c r="BE257" i="5"/>
  <c r="BE259" i="5"/>
  <c r="BE267" i="5"/>
  <c r="BE274" i="5"/>
  <c r="BE276" i="5"/>
  <c r="BE278" i="5"/>
  <c r="BE279" i="5"/>
  <c r="BE223" i="5"/>
  <c r="BE224" i="5"/>
  <c r="BE225" i="5"/>
  <c r="BE226" i="5"/>
  <c r="BE233" i="5"/>
  <c r="BE237" i="5"/>
  <c r="BE243" i="5"/>
  <c r="BE250" i="5"/>
  <c r="BE251" i="5"/>
  <c r="BE256" i="5"/>
  <c r="BE258" i="5"/>
  <c r="BE260" i="5"/>
  <c r="BE261" i="5"/>
  <c r="BE262" i="5"/>
  <c r="BE269" i="5"/>
  <c r="BE271" i="5"/>
  <c r="BE272" i="5"/>
  <c r="BE280" i="5"/>
  <c r="BE281" i="5"/>
  <c r="BE282" i="5"/>
  <c r="BE125" i="4"/>
  <c r="F91" i="4"/>
  <c r="J89" i="4"/>
  <c r="J116" i="4"/>
  <c r="J92" i="4"/>
  <c r="F117" i="4"/>
  <c r="BE129" i="4"/>
  <c r="BE130" i="4"/>
  <c r="BE132" i="4"/>
  <c r="E85" i="4"/>
  <c r="BE123" i="4"/>
  <c r="BE124" i="4"/>
  <c r="BE126" i="4"/>
  <c r="BE131" i="4"/>
  <c r="BE133" i="4"/>
  <c r="BE134" i="4"/>
  <c r="J240" i="2"/>
  <c r="J105" i="2" s="1"/>
  <c r="BE123" i="3"/>
  <c r="BE128" i="3"/>
  <c r="BE126" i="3"/>
  <c r="F91" i="3"/>
  <c r="J91" i="3"/>
  <c r="J92" i="3"/>
  <c r="J114" i="3"/>
  <c r="BE133" i="3"/>
  <c r="BE135" i="3"/>
  <c r="BE137" i="3"/>
  <c r="BE138" i="3"/>
  <c r="J133" i="2"/>
  <c r="J99" i="2"/>
  <c r="BE127" i="3"/>
  <c r="BE130" i="3"/>
  <c r="BE134" i="3"/>
  <c r="E85" i="3"/>
  <c r="F92" i="3"/>
  <c r="BE125" i="3"/>
  <c r="BE129" i="3"/>
  <c r="BE131" i="3"/>
  <c r="BE132" i="3"/>
  <c r="BE139" i="3"/>
  <c r="F121" i="2"/>
  <c r="BE128" i="2"/>
  <c r="BE146" i="2"/>
  <c r="BE158" i="2"/>
  <c r="BE196" i="2"/>
  <c r="BE205" i="2"/>
  <c r="BE211" i="2"/>
  <c r="BE212" i="2"/>
  <c r="BE176" i="2"/>
  <c r="BE178" i="2"/>
  <c r="BE190" i="2"/>
  <c r="BE221" i="2"/>
  <c r="J89" i="2"/>
  <c r="J91" i="2"/>
  <c r="J92" i="2"/>
  <c r="BE129" i="2"/>
  <c r="BE132" i="2"/>
  <c r="BE140" i="2"/>
  <c r="BE141" i="2"/>
  <c r="BE145" i="2"/>
  <c r="BE151" i="2"/>
  <c r="BE153" i="2"/>
  <c r="BE160" i="2"/>
  <c r="BE170" i="2"/>
  <c r="BE172" i="2"/>
  <c r="BE182" i="2"/>
  <c r="BE185" i="2"/>
  <c r="BE187" i="2"/>
  <c r="BE198" i="2"/>
  <c r="BE213" i="2"/>
  <c r="BE214" i="2"/>
  <c r="BE215" i="2"/>
  <c r="BE216" i="2"/>
  <c r="BE218" i="2"/>
  <c r="BE219" i="2"/>
  <c r="BE220" i="2"/>
  <c r="BE230" i="2"/>
  <c r="BE232" i="2"/>
  <c r="BE244" i="2"/>
  <c r="BE246" i="2"/>
  <c r="BE241" i="2"/>
  <c r="BE248" i="2"/>
  <c r="BE242" i="2"/>
  <c r="F92" i="2"/>
  <c r="BE142" i="2"/>
  <c r="BE149" i="2"/>
  <c r="BE154" i="2"/>
  <c r="BE156" i="2"/>
  <c r="BE157" i="2"/>
  <c r="BE184" i="2"/>
  <c r="BE228" i="2"/>
  <c r="BE233" i="2"/>
  <c r="BE234" i="2"/>
  <c r="BE236" i="2"/>
  <c r="BE237" i="2"/>
  <c r="BE245" i="2"/>
  <c r="BE250" i="2"/>
  <c r="E85" i="2"/>
  <c r="BE131" i="2"/>
  <c r="BE134" i="2"/>
  <c r="BE135" i="2"/>
  <c r="BE136" i="2"/>
  <c r="BE138" i="2"/>
  <c r="BE143" i="2"/>
  <c r="BE144" i="2"/>
  <c r="BE147" i="2"/>
  <c r="BE148" i="2"/>
  <c r="BE152" i="2"/>
  <c r="BE159" i="2"/>
  <c r="BE161" i="2"/>
  <c r="BE162" i="2"/>
  <c r="BE164" i="2"/>
  <c r="BE166" i="2"/>
  <c r="BE168" i="2"/>
  <c r="BE174" i="2"/>
  <c r="BE180" i="2"/>
  <c r="BE183" i="2"/>
  <c r="BE186" i="2"/>
  <c r="BE188" i="2"/>
  <c r="BE192" i="2"/>
  <c r="BE194" i="2"/>
  <c r="BE200" i="2"/>
  <c r="BE202" i="2"/>
  <c r="BE204" i="2"/>
  <c r="BE206" i="2"/>
  <c r="BE207" i="2"/>
  <c r="BE208" i="2"/>
  <c r="BE209" i="2"/>
  <c r="BE210" i="2"/>
  <c r="BE222" i="2"/>
  <c r="BE223" i="2"/>
  <c r="BE224" i="2"/>
  <c r="BE225" i="2"/>
  <c r="BE226" i="2"/>
  <c r="BE227" i="2"/>
  <c r="BE229" i="2"/>
  <c r="BE231" i="2"/>
  <c r="BE235" i="2"/>
  <c r="BE238" i="2"/>
  <c r="BE243" i="2"/>
  <c r="BE247" i="2"/>
  <c r="BE249" i="2"/>
  <c r="BE251" i="2"/>
  <c r="BE252" i="2"/>
  <c r="BE253" i="2"/>
  <c r="BE254" i="2"/>
  <c r="J34" i="2"/>
  <c r="AW95" i="1" s="1"/>
  <c r="F34" i="4"/>
  <c r="BA97" i="1"/>
  <c r="J34" i="5"/>
  <c r="AW98" i="1" s="1"/>
  <c r="F35" i="7"/>
  <c r="BB100" i="1"/>
  <c r="F37" i="7"/>
  <c r="BD100" i="1" s="1"/>
  <c r="F36" i="2"/>
  <c r="BC95" i="1"/>
  <c r="F36" i="3"/>
  <c r="BC96" i="1" s="1"/>
  <c r="J34" i="4"/>
  <c r="AW97" i="1"/>
  <c r="F37" i="5"/>
  <c r="BD98" i="1" s="1"/>
  <c r="F35" i="6"/>
  <c r="BB99" i="1"/>
  <c r="J34" i="7"/>
  <c r="AW100" i="1" s="1"/>
  <c r="F36" i="7"/>
  <c r="BC100" i="1"/>
  <c r="F35" i="2"/>
  <c r="BB95" i="1" s="1"/>
  <c r="F35" i="4"/>
  <c r="BB97" i="1"/>
  <c r="F34" i="5"/>
  <c r="BA98" i="1" s="1"/>
  <c r="F37" i="6"/>
  <c r="BD99" i="1"/>
  <c r="F37" i="2"/>
  <c r="BD95" i="1" s="1"/>
  <c r="F35" i="5"/>
  <c r="BB98" i="1"/>
  <c r="F34" i="7"/>
  <c r="BA100" i="1" s="1"/>
  <c r="F35" i="3"/>
  <c r="BB96" i="1"/>
  <c r="F34" i="3"/>
  <c r="BA96" i="1" s="1"/>
  <c r="J34" i="3"/>
  <c r="AW96" i="1"/>
  <c r="F37" i="3"/>
  <c r="BD96" i="1" s="1"/>
  <c r="F36" i="4"/>
  <c r="BC97" i="1"/>
  <c r="F36" i="5"/>
  <c r="BC98" i="1" s="1"/>
  <c r="F34" i="2"/>
  <c r="BA95" i="1"/>
  <c r="F37" i="4"/>
  <c r="BD97" i="1" s="1"/>
  <c r="F34" i="6"/>
  <c r="BA99" i="1"/>
  <c r="J34" i="6"/>
  <c r="AW99" i="1" s="1"/>
  <c r="F36" i="6"/>
  <c r="BC99" i="1"/>
  <c r="J127" i="5" l="1"/>
  <c r="J98" i="5" s="1"/>
  <c r="R126" i="2"/>
  <c r="R125" i="2"/>
  <c r="R126" i="5"/>
  <c r="R125" i="5"/>
  <c r="P126" i="5"/>
  <c r="P125" i="5" s="1"/>
  <c r="AU98" i="1" s="1"/>
  <c r="R120" i="6"/>
  <c r="T126" i="2"/>
  <c r="T125" i="2"/>
  <c r="T126" i="5"/>
  <c r="T125" i="5"/>
  <c r="T120" i="6"/>
  <c r="BK126" i="2"/>
  <c r="J126" i="2"/>
  <c r="J97" i="2" s="1"/>
  <c r="P126" i="2"/>
  <c r="P125" i="2"/>
  <c r="AU95" i="1"/>
  <c r="BK121" i="4"/>
  <c r="J121" i="4"/>
  <c r="J97" i="4"/>
  <c r="BK121" i="3"/>
  <c r="J121" i="3" s="1"/>
  <c r="J97" i="3" s="1"/>
  <c r="BK160" i="6"/>
  <c r="BK120" i="6" s="1"/>
  <c r="J120" i="6" s="1"/>
  <c r="J96" i="6" s="1"/>
  <c r="J160" i="6"/>
  <c r="J99" i="6"/>
  <c r="BK119" i="7"/>
  <c r="J119" i="7" s="1"/>
  <c r="J97" i="7" s="1"/>
  <c r="BK125" i="5"/>
  <c r="J125" i="5"/>
  <c r="J96" i="5"/>
  <c r="F33" i="2"/>
  <c r="AZ95" i="1" s="1"/>
  <c r="F33" i="3"/>
  <c r="AZ96" i="1"/>
  <c r="J33" i="4"/>
  <c r="AV97" i="1" s="1"/>
  <c r="AT97" i="1" s="1"/>
  <c r="J33" i="5"/>
  <c r="AV98" i="1" s="1"/>
  <c r="AT98" i="1" s="1"/>
  <c r="J33" i="7"/>
  <c r="AV100" i="1"/>
  <c r="AT100" i="1"/>
  <c r="BC94" i="1"/>
  <c r="W32" i="1"/>
  <c r="J33" i="2"/>
  <c r="AV95" i="1" s="1"/>
  <c r="AT95" i="1" s="1"/>
  <c r="J33" i="3"/>
  <c r="AV96" i="1" s="1"/>
  <c r="AT96" i="1" s="1"/>
  <c r="F33" i="5"/>
  <c r="AZ98" i="1" s="1"/>
  <c r="J33" i="6"/>
  <c r="AV99" i="1" s="1"/>
  <c r="AT99" i="1" s="1"/>
  <c r="BB94" i="1"/>
  <c r="AX94" i="1" s="1"/>
  <c r="BD94" i="1"/>
  <c r="W33" i="1" s="1"/>
  <c r="F33" i="4"/>
  <c r="AZ97" i="1"/>
  <c r="F33" i="6"/>
  <c r="AZ99" i="1"/>
  <c r="BA94" i="1"/>
  <c r="W30" i="1" s="1"/>
  <c r="F33" i="7"/>
  <c r="AZ100" i="1" s="1"/>
  <c r="BK120" i="4" l="1"/>
  <c r="J120" i="4"/>
  <c r="BK120" i="3"/>
  <c r="J120" i="3" s="1"/>
  <c r="J30" i="3" s="1"/>
  <c r="AG96" i="1" s="1"/>
  <c r="BK125" i="2"/>
  <c r="J125" i="2"/>
  <c r="J30" i="2" s="1"/>
  <c r="AG95" i="1" s="1"/>
  <c r="BK118" i="7"/>
  <c r="J118" i="7"/>
  <c r="J96" i="7" s="1"/>
  <c r="AU94" i="1"/>
  <c r="J30" i="5"/>
  <c r="AG98" i="1"/>
  <c r="AY94" i="1"/>
  <c r="J30" i="4"/>
  <c r="AG97" i="1" s="1"/>
  <c r="J30" i="6"/>
  <c r="AG99" i="1" s="1"/>
  <c r="AN99" i="1" s="1"/>
  <c r="AZ94" i="1"/>
  <c r="W29" i="1" s="1"/>
  <c r="AW94" i="1"/>
  <c r="AK30" i="1"/>
  <c r="W31" i="1"/>
  <c r="J39" i="3" l="1"/>
  <c r="J39" i="2"/>
  <c r="J39" i="4"/>
  <c r="J96" i="4"/>
  <c r="J96" i="3"/>
  <c r="J96" i="2"/>
  <c r="J39" i="6"/>
  <c r="J39" i="5"/>
  <c r="AN98" i="1"/>
  <c r="AN97" i="1"/>
  <c r="AN95" i="1"/>
  <c r="AN96" i="1"/>
  <c r="AV94" i="1"/>
  <c r="AK29" i="1" s="1"/>
  <c r="J30" i="7"/>
  <c r="AG100" i="1"/>
  <c r="AG94" i="1" s="1"/>
  <c r="AK26" i="1" s="1"/>
  <c r="J39" i="7" l="1"/>
  <c r="AN100" i="1"/>
  <c r="AK35" i="1"/>
  <c r="AT94" i="1"/>
  <c r="AN94" i="1" s="1"/>
</calcChain>
</file>

<file path=xl/sharedStrings.xml><?xml version="1.0" encoding="utf-8"?>
<sst xmlns="http://schemas.openxmlformats.org/spreadsheetml/2006/main" count="5455" uniqueCount="1268">
  <si>
    <t>Export Komplet</t>
  </si>
  <si>
    <t/>
  </si>
  <si>
    <t>2.0</t>
  </si>
  <si>
    <t>ZAMOK</t>
  </si>
  <si>
    <t>False</t>
  </si>
  <si>
    <t>{79cad098-9adf-4215-bc2f-5a584524b5d6}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</si>
  <si>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</si>
  <si>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</si>
  <si>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</si>
  <si>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</si>
  <si>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</si>
  <si>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</si>
  <si>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</si>
  <si>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</si>
  <si>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06_01_2025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</si>
  <si>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</si>
  <si>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</si>
  <si>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SOU Hubálov_nové</t>
  </si>
  <si>
    <t>KSO:</t>
  </si>
  <si>
    <t>CC-CZ:</t>
  </si>
  <si>
    <t>Místo:</t>
  </si>
  <si>
    <t xml:space="preserve"> </t>
  </si>
  <si>
    <t>Datum:</t>
  </si>
  <si>
    <t>6. 1. 2025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</si>
  <si>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</si>
  <si>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</si>
  <si>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</si>
  <si>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</si>
  <si>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</si>
  <si>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</si>
  <si>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</si>
  <si>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</si>
  <si>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</si>
  <si>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</si>
  <si>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</si>
  <si>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</si>
  <si>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</si>
  <si>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</si>
  <si>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</si>
  <si>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</si>
  <si>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</si>
  <si>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</si>
  <si>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</si>
  <si>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</si>
  <si>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</si>
  <si>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</si>
  <si>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</si>
  <si>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</si>
  <si>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</si>
  <si>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</si>
  <si>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</si>
  <si>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</si>
  <si>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</si>
  <si>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</si>
  <si>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</si>
  <si>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</si>
  <si>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</si>
  <si>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</si>
  <si>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</si>
  <si>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</si>
  <si>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</si>
  <si>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</si>
  <si>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</si>
  <si>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</si>
  <si>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</si>
  <si>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</si>
  <si>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</si>
  <si>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</si>
  <si>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</si>
  <si>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</si>
  <si>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</si>
  <si>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</si>
  <si>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</si>
  <si>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</si>
  <si>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</si>
  <si>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</si>
  <si>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</si>
  <si>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</si>
  <si>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</si>
  <si>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Vytápění</t>
  </si>
  <si>
    <t>STA</t>
  </si>
  <si>
    <t>1</t>
  </si>
  <si>
    <t>{0109b4ce-e1ff-4a97-9db3-5c837c1365da}</t>
  </si>
  <si>
    <t>2</t>
  </si>
  <si>
    <t>02</t>
  </si>
  <si>
    <t>Plyn</t>
  </si>
  <si>
    <t>{bf3fabc1-11fb-4236-8068-107744273653}</t>
  </si>
  <si>
    <t>03</t>
  </si>
  <si>
    <t>VZT</t>
  </si>
  <si>
    <t>{92ddfeb9-4e58-4409-9628-d54404e3ed8f}</t>
  </si>
  <si>
    <t>04</t>
  </si>
  <si>
    <t>Elektro a MaR</t>
  </si>
  <si>
    <t>{93acc46c-2110-4066-bd68-d010bc9e39c5}</t>
  </si>
  <si>
    <t>05</t>
  </si>
  <si>
    <t>Stavební část</t>
  </si>
  <si>
    <t>{5e11a0ca-150b-4e8d-a1d1-6a1ee1d173ef}</t>
  </si>
  <si>
    <t>06</t>
  </si>
  <si>
    <t>VRN</t>
  </si>
  <si>
    <t>{73592902-b567-4d6e-a24d-20df3a2b4943}</t>
  </si>
  <si>
    <t>KRYCÍ LIST SOUPISU PRACÍ</t>
  </si>
  <si>
    <t>Objekt:</t>
  </si>
  <si>
    <t>01 - Vytápění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</si>
  <si>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</si>
  <si>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</si>
  <si>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</si>
  <si>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</si>
  <si>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</si>
  <si>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</si>
  <si>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</si>
  <si>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</si>
  <si>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731 - Ústřední vytápění - Kotle a odkouření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</si>
  <si>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</si>
  <si>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</si>
  <si>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</si>
  <si>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>VRN - VRN</t>
  </si>
  <si>
    <t xml:space="preserve">    964 -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</si>
  <si>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</si>
  <si>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</si>
  <si>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</si>
  <si>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</si>
  <si>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</si>
  <si>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</si>
  <si>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</si>
  <si>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</si>
  <si>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</si>
  <si>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</si>
  <si>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</si>
  <si>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</si>
  <si>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</si>
  <si>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</si>
  <si>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</si>
  <si>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</si>
  <si>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721</t>
  </si>
  <si>
    <t>Zdravotechnika - vnitřní kanalizace</t>
  </si>
  <si>
    <t>K</t>
  </si>
  <si>
    <t>721174042</t>
  </si>
  <si>
    <t>Potrubí kanalizační z PP HT DN 40</t>
  </si>
  <si>
    <t>m</t>
  </si>
  <si>
    <t>16</t>
  </si>
  <si>
    <t>1166491350</t>
  </si>
  <si>
    <t>R88854762</t>
  </si>
  <si>
    <t>Neutralizační zařízení + granulát</t>
  </si>
  <si>
    <t>kus</t>
  </si>
  <si>
    <t>277776372</t>
  </si>
  <si>
    <t>P</t>
  </si>
  <si>
    <t>Poznámka k položce:_x000D_
Pro plynové kotle do 1000 kW, se vzduchovou pumpou k provětrávání_x000D_
granulátu. Max.neutralizační výkon 120 l/h, náplň vydrží na cca 60 m3_x000D_
kondenzátu.</t>
  </si>
  <si>
    <t>3</t>
  </si>
  <si>
    <t>R88542364</t>
  </si>
  <si>
    <t>Čerpadlo kondenzátu, výtlačná výška 4,5 m</t>
  </si>
  <si>
    <t>-721159649</t>
  </si>
  <si>
    <t>4</t>
  </si>
  <si>
    <t>998721102</t>
  </si>
  <si>
    <t>Přesun hmot tonážní pro vnitřní kanalizaci v objektech v přes 6 do 12 m</t>
  </si>
  <si>
    <t>t</t>
  </si>
  <si>
    <t>-2026466292</t>
  </si>
  <si>
    <t>722</t>
  </si>
  <si>
    <t>Zdravotechnika - vnitřní vodovod</t>
  </si>
  <si>
    <t>5</t>
  </si>
  <si>
    <t>R4885411</t>
  </si>
  <si>
    <t>Zásobník TV monovalentní ve stojatém válcovém provedení objem 300 litrů</t>
  </si>
  <si>
    <t>-393009380</t>
  </si>
  <si>
    <t>6</t>
  </si>
  <si>
    <t>R33652</t>
  </si>
  <si>
    <t>Elektrická topná vložka 4,5kW/400V</t>
  </si>
  <si>
    <t>268125</t>
  </si>
  <si>
    <t>7</t>
  </si>
  <si>
    <t>R3200147</t>
  </si>
  <si>
    <t xml:space="preserve">Montážní víko zásobníku 300 </t>
  </si>
  <si>
    <t>-753496185</t>
  </si>
  <si>
    <t xml:space="preserve">Poznámka k položce:_x000D_
Montážní víko revizního otvoru pro instalaci el. topné vložky,_x000D_
včetne krytu a tepelné izolace, pro zásobníkový ohřívač TV_x000D_
</t>
  </si>
  <si>
    <t>8</t>
  </si>
  <si>
    <t>R11444125</t>
  </si>
  <si>
    <t>Set s čidlem TV</t>
  </si>
  <si>
    <t>1172746654</t>
  </si>
  <si>
    <t>Poznámka k položce:_x000D_
Obsahuje čidlo teplé vody a materiál pro jeho instalaci do jímky zásobníku</t>
  </si>
  <si>
    <t>9</t>
  </si>
  <si>
    <t>722160224</t>
  </si>
  <si>
    <t>Potrubí vodovodní měděné tvrdé spojované lisováním D 28x1,5 mm</t>
  </si>
  <si>
    <t>1634199823</t>
  </si>
  <si>
    <t>10</t>
  </si>
  <si>
    <t>722174003</t>
  </si>
  <si>
    <t>Potrubí vodovodní plastové PPR svar polyfúze PN 16 D 25x3,5 mm</t>
  </si>
  <si>
    <t>-458233981</t>
  </si>
  <si>
    <t>11</t>
  </si>
  <si>
    <t>722174004</t>
  </si>
  <si>
    <t>Potrubí vodovodní plastové PPR svar polyfúze PN 16 D 32x4,4 mm</t>
  </si>
  <si>
    <t>1004144111</t>
  </si>
  <si>
    <t>722174005</t>
  </si>
  <si>
    <t>Potrubí vodovodní plastové PPR svar polyfúze PN 16 D 40x5,5 mm</t>
  </si>
  <si>
    <t>54626935</t>
  </si>
  <si>
    <t>13</t>
  </si>
  <si>
    <t>722174007</t>
  </si>
  <si>
    <t>Potrubí vodovodní plastové PPR svar polyfúze PN 16 D 63x8,6 mm</t>
  </si>
  <si>
    <t>665618897</t>
  </si>
  <si>
    <t>14</t>
  </si>
  <si>
    <t>733811222</t>
  </si>
  <si>
    <t>Ochrana potrubí ústředního vytápění termoizolačními trubicemi z PE tl přes 6 do 9 mm DN přes 22 do 45 mm</t>
  </si>
  <si>
    <t>619432178</t>
  </si>
  <si>
    <t>15</t>
  </si>
  <si>
    <t>733811223</t>
  </si>
  <si>
    <t>Ochrana potrubí ústředního vytápění termoizolačními trubicemi z PE tl přes 6 do 9 mm DN přes 45 do 63 mm</t>
  </si>
  <si>
    <t>2114352911</t>
  </si>
  <si>
    <t>722240122</t>
  </si>
  <si>
    <t>Kohout kulový plastový PPR DN 20</t>
  </si>
  <si>
    <t>-603344423</t>
  </si>
  <si>
    <t>17</t>
  </si>
  <si>
    <t>722240123</t>
  </si>
  <si>
    <t>Kohout kulový plastový PPR DN 25</t>
  </si>
  <si>
    <t>1927010037</t>
  </si>
  <si>
    <t>18</t>
  </si>
  <si>
    <t>R96663144</t>
  </si>
  <si>
    <t>Oddělovací člen s vodoměrem</t>
  </si>
  <si>
    <t>-378703327</t>
  </si>
  <si>
    <t>Poznámka k položce:_x000D_
Doplňování a plnění systému podle DIN EN 1717 (DIN EN 12828 a VDI 4807)</t>
  </si>
  <si>
    <t>19</t>
  </si>
  <si>
    <t>734291123</t>
  </si>
  <si>
    <t>Kohout plnící a vypouštěcí G 1/2 PN 10 do 90°C závitový</t>
  </si>
  <si>
    <t>519079778</t>
  </si>
  <si>
    <t>20</t>
  </si>
  <si>
    <t>R88547185</t>
  </si>
  <si>
    <t>Magnetický filtr nečistot</t>
  </si>
  <si>
    <t>608731526</t>
  </si>
  <si>
    <t>734421101</t>
  </si>
  <si>
    <t>Manometr 0-600 kPa</t>
  </si>
  <si>
    <t>-1573818057</t>
  </si>
  <si>
    <t>22</t>
  </si>
  <si>
    <t>R88854418</t>
  </si>
  <si>
    <t xml:space="preserve">Demineralizační patrona </t>
  </si>
  <si>
    <t>1423270782</t>
  </si>
  <si>
    <t>Poznámka k položce:_x000D_
obsahuje demineralizační patronu P4000 o kapacitě 4000 l x ˚dH,_x000D_
připojovací sadu s digitálním měřičem vodivosti a tepelnou izolací,_x000D_
konzoli na stěnu, dopouštěcí stanici NFK.2</t>
  </si>
  <si>
    <t>23</t>
  </si>
  <si>
    <t>R85554126</t>
  </si>
  <si>
    <t>Digitální měřič vodivosti</t>
  </si>
  <si>
    <t>1329919544</t>
  </si>
  <si>
    <t>24</t>
  </si>
  <si>
    <t>722231073</t>
  </si>
  <si>
    <t>Ventil zpětný G 3/4" PN 10 do 110°C se dvěma závity</t>
  </si>
  <si>
    <t>1922617365</t>
  </si>
  <si>
    <t>25</t>
  </si>
  <si>
    <t>722231141</t>
  </si>
  <si>
    <t>Ventil závitový pojistný 10 bar vč. příslušenství</t>
  </si>
  <si>
    <t>1134473396</t>
  </si>
  <si>
    <t>26</t>
  </si>
  <si>
    <t>722262211</t>
  </si>
  <si>
    <t>Vodoměr závitový jednovtokový suchoběžný do 40°C G 1/2"x 80 mm Qn 1,5 m3/h horizontální</t>
  </si>
  <si>
    <t>1845501844</t>
  </si>
  <si>
    <t>27</t>
  </si>
  <si>
    <t>732331105</t>
  </si>
  <si>
    <t>Nádoba tlaková expanzní pro solární, topnou a chladící soustavu s membránou závitové připojení 10 bar o objemu 33 l</t>
  </si>
  <si>
    <t>soubor</t>
  </si>
  <si>
    <t>-450535117</t>
  </si>
  <si>
    <t>28</t>
  </si>
  <si>
    <t>732331778</t>
  </si>
  <si>
    <t>Příslušenství k expanzním nádobám bezpečnostní uzávěr G 1 k měření tlaku</t>
  </si>
  <si>
    <t>1129918</t>
  </si>
  <si>
    <t>29</t>
  </si>
  <si>
    <t>998722101</t>
  </si>
  <si>
    <t>Přesun hmot tonážní pro vnitřní vodovod v objektech v do 6 m</t>
  </si>
  <si>
    <t>-1140518579</t>
  </si>
  <si>
    <t>731</t>
  </si>
  <si>
    <t>Ústřední vytápění - Kotle a odkouření</t>
  </si>
  <si>
    <t>30</t>
  </si>
  <si>
    <t>731244009</t>
  </si>
  <si>
    <t>Nástěnný plynový kondenzační kotel s výměníkem ze slitiny Al-Si, jmenovitý výkon 26,2 - 124,4 kW (při tepl. spádu 50/30˚C)</t>
  </si>
  <si>
    <t>1448681970</t>
  </si>
  <si>
    <t>Poznámka k položce:_x000D_
Jmenovitý výkon 26,2- 124,9 kW při teplotním spádu 50/30 °C, ErP třída A_x000D_
Výměník tepla je ze slitiny Al-Si_x000D_
Pojistný ventil 3 bar_x000D_
Emisní třída NOx 6</t>
  </si>
  <si>
    <t>31</t>
  </si>
  <si>
    <t>R336520</t>
  </si>
  <si>
    <t>Kaskádová jednotka pro 3 kotle vedle sebe s anuloidem</t>
  </si>
  <si>
    <t>1439077351</t>
  </si>
  <si>
    <t>Poznámka k položce:_x000D_
Obsahuje stojany pro usazení 3 kotlů vedle sebe, tepelnou izolaci,_x000D_
trubky přívodu a zpátečky DN100, plynovou trubku DN80, anuloid vč._x000D_
tepelné izolace s přírubovými výstupy DN100</t>
  </si>
  <si>
    <t>32</t>
  </si>
  <si>
    <t>R996521</t>
  </si>
  <si>
    <t>Čerpadlová skupina 125/150 kW</t>
  </si>
  <si>
    <t>-1660398936</t>
  </si>
  <si>
    <t>Poznámka k položce:_x000D_
Obsahuje energeticky úsporné oběhové čerpadlo, pojistný ventil 3 bar,_x000D_
plynový kohout 1" s protipožární pojistkou, uzavírací kohouty G 6/4",_x000D_
manometr, přípojku pro expanzní nádobu, vypouštěcí kohout. Bez tepelné_x000D_
izolace</t>
  </si>
  <si>
    <t>33</t>
  </si>
  <si>
    <t>R98122221</t>
  </si>
  <si>
    <t>Kaskádový modul</t>
  </si>
  <si>
    <t>-2026926244</t>
  </si>
  <si>
    <t>Poznámka k položce:_x000D_
Kaskádový modul pro ovládání kaskády až 4 kotlů s EMS</t>
  </si>
  <si>
    <t>34</t>
  </si>
  <si>
    <t>R96651128</t>
  </si>
  <si>
    <t>Komfortní modulační regulátor se sběrnicí EMS plus</t>
  </si>
  <si>
    <t>1320095538</t>
  </si>
  <si>
    <t>Poznámka k položce:_x000D_
ovládání dle teploty prostoru nebo s možností rízení dle venkovní teploty, 2 vlastní casové_x000D_
programy, možnost rozšírení funkce pomocí modulu. Možnost ovládání až 4_x000D_
otopných okruhu (s/bez mešovace). Možné použít i pro ovládání kaskády kotlů</t>
  </si>
  <si>
    <t>35</t>
  </si>
  <si>
    <t>452160110</t>
  </si>
  <si>
    <t>Kaskádový systém - 3 kotle odkouření</t>
  </si>
  <si>
    <t>1250626971</t>
  </si>
  <si>
    <t xml:space="preserve">Poznámka k položce:_x000D_
Sada odkouření DN110/200 (vč. CO čidla) , pro provoz v závislosti na_x000D_
vzduchu v místnosti (vč. spalinové klapky)_x000D_
</t>
  </si>
  <si>
    <t>36</t>
  </si>
  <si>
    <t>R1115442</t>
  </si>
  <si>
    <t>Odvod spalin</t>
  </si>
  <si>
    <t>kpl</t>
  </si>
  <si>
    <t>-1694698374</t>
  </si>
  <si>
    <t>Poznámka k položce:_x000D_
Odkouření ve třísložkovém provedení DN200 vyvedeno nad střechu objektu._x000D_
Na střeše objektu ukončeno komínovou hlavicí. Vedeno průrazem do stávajícího stropu kotelny</t>
  </si>
  <si>
    <t>37</t>
  </si>
  <si>
    <t>998731101</t>
  </si>
  <si>
    <t>Přesun hmot tonážní pro kotelny v objektech v do 6 m</t>
  </si>
  <si>
    <t>-1847594077</t>
  </si>
  <si>
    <t>732</t>
  </si>
  <si>
    <t>Ústřední vytápění - strojovny</t>
  </si>
  <si>
    <t>38</t>
  </si>
  <si>
    <t>R966541</t>
  </si>
  <si>
    <t>Rozdělovač/sběrač vč. stavitelného stojanu a izolace</t>
  </si>
  <si>
    <t>633213471</t>
  </si>
  <si>
    <t>Poznámka k položce:_x000D_
Rozdělovač DN150 l-1850 mm_x000D_
Sběrač DN 150 l-1850 mm_x000D_
STAVITELNÝ STOJAN 65/200 450-680  -  4 kusy_x000D_
IZOLACE PUR 35mm,R+S DN150,kašírovaná ALU plech. Folie - 1,85 m_x000D_
IZOLACE PUR 35mm,R+S DN150,kašírovaná ALU plech. Folie - 1,85 m</t>
  </si>
  <si>
    <t>39</t>
  </si>
  <si>
    <t>R996654</t>
  </si>
  <si>
    <t>Uvedení do provozu - expanzní automat</t>
  </si>
  <si>
    <t>1886928806</t>
  </si>
  <si>
    <t>40</t>
  </si>
  <si>
    <t>732332511</t>
  </si>
  <si>
    <t>Jednočerpadlový expanzní automat s integrovaným doplňováním</t>
  </si>
  <si>
    <t>1452105134</t>
  </si>
  <si>
    <t>41</t>
  </si>
  <si>
    <t>732332401</t>
  </si>
  <si>
    <t>Základní expanzní nádoba PN 0,6 o obj 200 l bez řídící čerpadlové jednotky</t>
  </si>
  <si>
    <t>1224353050</t>
  </si>
  <si>
    <t>42</t>
  </si>
  <si>
    <t>732331612</t>
  </si>
  <si>
    <t>Nádoba tlaková expanzní pro topnou a chladicí soustavu s membránou závitové připojení PN 0,4 o objemu 12 l</t>
  </si>
  <si>
    <t>-1405900223</t>
  </si>
  <si>
    <t>43</t>
  </si>
  <si>
    <t>-802975977</t>
  </si>
  <si>
    <t>44</t>
  </si>
  <si>
    <t>1673296466</t>
  </si>
  <si>
    <t>45</t>
  </si>
  <si>
    <t>R744115</t>
  </si>
  <si>
    <t xml:space="preserve">PC1 - Elektronické oběhové čerpadlo - ÚT 1 Sahara L </t>
  </si>
  <si>
    <t>-757293525</t>
  </si>
  <si>
    <t>Poznámka k položce:_x000D_
L=180 mm, 230 V, PN10, Q=2,6 m3/hod, H=6 m, připojení G 1 1/2"</t>
  </si>
  <si>
    <t>46</t>
  </si>
  <si>
    <t>R7444512</t>
  </si>
  <si>
    <t xml:space="preserve">PC2 - Elektronické oběhové čerpadlo - ÚT 1 Sahara P </t>
  </si>
  <si>
    <t>118839652</t>
  </si>
  <si>
    <t>47</t>
  </si>
  <si>
    <t>R1114452</t>
  </si>
  <si>
    <t>PC3 - Elektronické oběhové čerpadlo - ÚT 3 Škola</t>
  </si>
  <si>
    <t>-40537566</t>
  </si>
  <si>
    <t>Poznámka k položce:_x000D_
L=180 mm, 230 V, PN10, Q=2,2 m3/hod, H=6 m, H=6 m, připojení G 1 1/2"</t>
  </si>
  <si>
    <t>48</t>
  </si>
  <si>
    <t>R6699551</t>
  </si>
  <si>
    <t>PC4 - Elektronické oběhové čerpadlo - ÚT 4 Dílna</t>
  </si>
  <si>
    <t>465436283</t>
  </si>
  <si>
    <t>Poznámka k položce:_x000D_
L=220 mm, 230 V, PN10, Q=4,3 m3/hod, H=8 m, připojení DN32 příruba</t>
  </si>
  <si>
    <t>49</t>
  </si>
  <si>
    <t>R1145211</t>
  </si>
  <si>
    <t>PC5 Elektronické oběhové čerpadlo - ÚT 5 Clona vrata</t>
  </si>
  <si>
    <t>157998052</t>
  </si>
  <si>
    <t>Poznámka k položce:_x000D_
L=180 mm, 230 V, PN10, Q=2,1 m3/hod, H=4 m, připojení G 1 1/2"</t>
  </si>
  <si>
    <t>50</t>
  </si>
  <si>
    <t>R11453339</t>
  </si>
  <si>
    <t>PTV Elektronické oběhové čerpadlo - nabíjení teplé vody</t>
  </si>
  <si>
    <t>579152880</t>
  </si>
  <si>
    <t>Poznámka k položce:_x000D_
L=180 mm, 230 V, PN10, Q=1,5m3/hod, H=4m, připojení G 1 1/4"</t>
  </si>
  <si>
    <t>51</t>
  </si>
  <si>
    <t>R966651</t>
  </si>
  <si>
    <t>PZ Elektronické oběhové čerpadlo - cirkulace teplé vody</t>
  </si>
  <si>
    <t>1027738152</t>
  </si>
  <si>
    <t>Poznámka k položce:_x000D_
L=180 mm, 230 V, PN10, Q=3,5 m3/hod, H=6m, připojení G 1 1/4"</t>
  </si>
  <si>
    <t>52</t>
  </si>
  <si>
    <t>998732101</t>
  </si>
  <si>
    <t>Přesun hmot tonážní pro strojovny v objektech v do 6 m</t>
  </si>
  <si>
    <t>-691850579</t>
  </si>
  <si>
    <t>733</t>
  </si>
  <si>
    <t>Ústřední vytápění - rozvodné potrubí</t>
  </si>
  <si>
    <t>53</t>
  </si>
  <si>
    <t>733122206</t>
  </si>
  <si>
    <t>Potrubí z uhlíkové oceli tenkostěnné vnější PP opláštění spojované lisováním D 35x1,5 mm</t>
  </si>
  <si>
    <t>803498694</t>
  </si>
  <si>
    <t>54</t>
  </si>
  <si>
    <t>733122207</t>
  </si>
  <si>
    <t>Potrubí z uhlíkové oceli tenkostěnné vnější PP opláštění spojované lisováním D 42x1,5 mm</t>
  </si>
  <si>
    <t>1029023578</t>
  </si>
  <si>
    <t>55</t>
  </si>
  <si>
    <t>733122208</t>
  </si>
  <si>
    <t>Potrubí z uhlíkové oceli tenkostěnné vnější PP opláštění spojované lisováním D 54x1,5 mm</t>
  </si>
  <si>
    <t>-520816798</t>
  </si>
  <si>
    <t>56</t>
  </si>
  <si>
    <t>733122229</t>
  </si>
  <si>
    <t>Potrubí z uhlíkové oceli tenkostěnné vně pozink spojované lisováním D 64x2 mm</t>
  </si>
  <si>
    <t>1250742966</t>
  </si>
  <si>
    <t>57</t>
  </si>
  <si>
    <t>733122231</t>
  </si>
  <si>
    <t>Potrubí z uhlíkové oceli tenkostěnné vně pozink spojované lisováním D 88,9x2 mm</t>
  </si>
  <si>
    <t>-447666410</t>
  </si>
  <si>
    <t>58</t>
  </si>
  <si>
    <t>713463211</t>
  </si>
  <si>
    <t>Montáž izolace tepelné potrubí potrubními pouzdry s Al fólií staženými Al páskou 1x D do 50 mm</t>
  </si>
  <si>
    <t>-835523516</t>
  </si>
  <si>
    <t>59</t>
  </si>
  <si>
    <t>713463212</t>
  </si>
  <si>
    <t>Montáž izolace tepelné potrubí potrubními pouzdry s Al fólií staženými Al páskou 1x D přes 50 do 100 mm</t>
  </si>
  <si>
    <t>-926301514</t>
  </si>
  <si>
    <t>60</t>
  </si>
  <si>
    <t>M</t>
  </si>
  <si>
    <t>63154602</t>
  </si>
  <si>
    <t>pouzdro izolační potrubní z minerální vlny s Al fólií max. 250/100°C 35/50mm</t>
  </si>
  <si>
    <t>818100737</t>
  </si>
  <si>
    <t>61</t>
  </si>
  <si>
    <t>63154026</t>
  </si>
  <si>
    <t>pouzdro izolační potrubní z minerální vlny s Al fólií max. 250/100°C 42/60mm</t>
  </si>
  <si>
    <t>-128377901</t>
  </si>
  <si>
    <t>62</t>
  </si>
  <si>
    <t>63154018</t>
  </si>
  <si>
    <t>pouzdro izolační potrubní z minerální vlny s Al fólií max. 250/100°C 54/40mm</t>
  </si>
  <si>
    <t>1808213542</t>
  </si>
  <si>
    <t>63</t>
  </si>
  <si>
    <t>63154023</t>
  </si>
  <si>
    <t>pouzdro izolační potrubní z minerální vlny s Al fólií max. 250/100°C 64/50mm</t>
  </si>
  <si>
    <t>1489669870</t>
  </si>
  <si>
    <t>64</t>
  </si>
  <si>
    <t>63154608</t>
  </si>
  <si>
    <t>pouzdro izolační potrubní z minerální vlny s Al fólií max. 250/100°C 89/50mm</t>
  </si>
  <si>
    <t>834318790</t>
  </si>
  <si>
    <t>65</t>
  </si>
  <si>
    <t>998733101</t>
  </si>
  <si>
    <t>Přesun hmot tonážní pro rozvody potrubí v objektech v do 6 m</t>
  </si>
  <si>
    <t>-1294351333</t>
  </si>
  <si>
    <t>734</t>
  </si>
  <si>
    <t>Ústřední vytápění - armatury</t>
  </si>
  <si>
    <t>66</t>
  </si>
  <si>
    <t>734242415</t>
  </si>
  <si>
    <t>Ventil závitový zpětný přímý G 5/4 PN 16 do 110°C</t>
  </si>
  <si>
    <t>337528389</t>
  </si>
  <si>
    <t>67</t>
  </si>
  <si>
    <t>734242416</t>
  </si>
  <si>
    <t>Ventil závitový zpětný přímý G 6/4 PN 16 do 110°C</t>
  </si>
  <si>
    <t>-1067958178</t>
  </si>
  <si>
    <t>68</t>
  </si>
  <si>
    <t>734242417</t>
  </si>
  <si>
    <t>Ventil závitový zpětný přímý G 2 PN 16 do 110°C</t>
  </si>
  <si>
    <t>1234145292</t>
  </si>
  <si>
    <t>69</t>
  </si>
  <si>
    <t>734242418</t>
  </si>
  <si>
    <t>Ventil závitový zpětný přímý G 2 1/2 PN 16 do 110°C</t>
  </si>
  <si>
    <t>-1694341938</t>
  </si>
  <si>
    <t>70</t>
  </si>
  <si>
    <t>734291265</t>
  </si>
  <si>
    <t>Filtr závitový pro topné a chladicí systémy přímý G 1 1/4 PN 30 do 110°C s vnitřními závity</t>
  </si>
  <si>
    <t>-353567786</t>
  </si>
  <si>
    <t>71</t>
  </si>
  <si>
    <t>734291266</t>
  </si>
  <si>
    <t>Filtr závitový pro topné a chladicí systémy přímý G 1 1/2 PN 30 do 110°C s vnitřními závity</t>
  </si>
  <si>
    <t>940398782</t>
  </si>
  <si>
    <t>72</t>
  </si>
  <si>
    <t>734291267</t>
  </si>
  <si>
    <t>Filtr závitový pro topné a chladicí systémy přímý G 2 PN 30 do 110°C s vnitřními závity</t>
  </si>
  <si>
    <t>903219766</t>
  </si>
  <si>
    <t>73</t>
  </si>
  <si>
    <t>734291267.</t>
  </si>
  <si>
    <t>Filtr závitový pro topné a chladicí systémy přímý G 2 1/2 PN 30 do 110°C s vnitřními závity</t>
  </si>
  <si>
    <t>1013875177</t>
  </si>
  <si>
    <t>74</t>
  </si>
  <si>
    <t>734292715</t>
  </si>
  <si>
    <t>Kohout kulový přímý G 1 PN 42 do 185°C vnitřní závit</t>
  </si>
  <si>
    <t>1127546031</t>
  </si>
  <si>
    <t>75</t>
  </si>
  <si>
    <t>734292716</t>
  </si>
  <si>
    <t>Kohout kulový přímý G 1 1/4 PN 42 do 185°C vnitřní závit</t>
  </si>
  <si>
    <t>405727972</t>
  </si>
  <si>
    <t>76</t>
  </si>
  <si>
    <t>734292717</t>
  </si>
  <si>
    <t>Kohout kulový přímý G 1 1/2 PN 42 do 185°C vnitřní závit</t>
  </si>
  <si>
    <t>686213438</t>
  </si>
  <si>
    <t>77</t>
  </si>
  <si>
    <t>734292718</t>
  </si>
  <si>
    <t>Kohout kulový přímý G 2 PN 42 do 185°C vnitřní závit</t>
  </si>
  <si>
    <t>-1512965551</t>
  </si>
  <si>
    <t>78</t>
  </si>
  <si>
    <t>734292719</t>
  </si>
  <si>
    <t>Kohout kulový přímý G 2 1/2 PN 42 do 185°C vnitřní závit</t>
  </si>
  <si>
    <t>-1414414731</t>
  </si>
  <si>
    <t>79</t>
  </si>
  <si>
    <t>734292720</t>
  </si>
  <si>
    <t>Kohout kulový přímý G 3 PN 42 do 185°C vnitřní závit</t>
  </si>
  <si>
    <t>-1339671861</t>
  </si>
  <si>
    <t>80</t>
  </si>
  <si>
    <t>734211120</t>
  </si>
  <si>
    <t>Ventil závitový odvzdušňovací G 1/2 PN 14 do 120°C automatický</t>
  </si>
  <si>
    <t>-2116977495</t>
  </si>
  <si>
    <t>81</t>
  </si>
  <si>
    <t>-1087971300</t>
  </si>
  <si>
    <t>82</t>
  </si>
  <si>
    <t>734411102</t>
  </si>
  <si>
    <t>Teploměr technický s pevným stonkem a jímkou zadní připojení průměr 63 mm délky 75 mm</t>
  </si>
  <si>
    <t>1053097162</t>
  </si>
  <si>
    <t>83</t>
  </si>
  <si>
    <t>R96685455</t>
  </si>
  <si>
    <t>Manometr 0-6 Bar</t>
  </si>
  <si>
    <t>1877461518</t>
  </si>
  <si>
    <t>84</t>
  </si>
  <si>
    <t>734295024</t>
  </si>
  <si>
    <t>Směšovací ventil otopných a chladicích systémů závitový třícestný G 6/4" se servomotorem</t>
  </si>
  <si>
    <t>-726892655</t>
  </si>
  <si>
    <t>85</t>
  </si>
  <si>
    <t>734295025</t>
  </si>
  <si>
    <t>Směšovací ventil otopných a chladicích systémů závitový třícestný G 2" se servomotorem</t>
  </si>
  <si>
    <t>66328618</t>
  </si>
  <si>
    <t>86</t>
  </si>
  <si>
    <t>998734101</t>
  </si>
  <si>
    <t>Přesun hmot tonážní pro armatury v objektech v do 6 m</t>
  </si>
  <si>
    <t>-1719522461</t>
  </si>
  <si>
    <t>964</t>
  </si>
  <si>
    <t>Ostatní</t>
  </si>
  <si>
    <t>87</t>
  </si>
  <si>
    <t>R35241</t>
  </si>
  <si>
    <t>Drobný montážní materiál</t>
  </si>
  <si>
    <t>1024</t>
  </si>
  <si>
    <t>-1375437276</t>
  </si>
  <si>
    <t>88</t>
  </si>
  <si>
    <t>R366201</t>
  </si>
  <si>
    <t>Závěsný materiál</t>
  </si>
  <si>
    <t>-2014557804</t>
  </si>
  <si>
    <t>89</t>
  </si>
  <si>
    <t>043103000K</t>
  </si>
  <si>
    <t>Uvedení kotlů do provozu servisním technikem</t>
  </si>
  <si>
    <t>-115223950</t>
  </si>
  <si>
    <t>90</t>
  </si>
  <si>
    <t>043103001K</t>
  </si>
  <si>
    <t>Topná zkouška 72h</t>
  </si>
  <si>
    <t>-2013297877</t>
  </si>
  <si>
    <t>91</t>
  </si>
  <si>
    <t>043103003K</t>
  </si>
  <si>
    <t>Funkční zkouška</t>
  </si>
  <si>
    <t>-2134585247</t>
  </si>
  <si>
    <t>92</t>
  </si>
  <si>
    <t>043103005K</t>
  </si>
  <si>
    <t>Výchozí revize spalinových cest</t>
  </si>
  <si>
    <t>-672780199</t>
  </si>
  <si>
    <t>93</t>
  </si>
  <si>
    <t>043103006K</t>
  </si>
  <si>
    <t>Provozní řád plynové kotelny</t>
  </si>
  <si>
    <t>296075355</t>
  </si>
  <si>
    <t>94</t>
  </si>
  <si>
    <t>043103009K</t>
  </si>
  <si>
    <t>Štítky pro označení toku média</t>
  </si>
  <si>
    <t>541827860</t>
  </si>
  <si>
    <t>95</t>
  </si>
  <si>
    <t>043114000</t>
  </si>
  <si>
    <t>Zkoušky tlakové</t>
  </si>
  <si>
    <t>Soubor</t>
  </si>
  <si>
    <t>911328198</t>
  </si>
  <si>
    <t>96</t>
  </si>
  <si>
    <t>043144000</t>
  </si>
  <si>
    <t>Zkoušky těsnosti</t>
  </si>
  <si>
    <t>-169737862</t>
  </si>
  <si>
    <t>97</t>
  </si>
  <si>
    <t>58020100K</t>
  </si>
  <si>
    <t>Provozní revize tlakových nádob stabilních</t>
  </si>
  <si>
    <t>1600675120</t>
  </si>
  <si>
    <t>98</t>
  </si>
  <si>
    <t>R114785</t>
  </si>
  <si>
    <t>Vypuštění a napuštění soustavy</t>
  </si>
  <si>
    <t>-947312049</t>
  </si>
  <si>
    <t>99</t>
  </si>
  <si>
    <t>R117842</t>
  </si>
  <si>
    <t>Důkladný proplach kompletní soustavy</t>
  </si>
  <si>
    <t>-1709986468</t>
  </si>
  <si>
    <t>100</t>
  </si>
  <si>
    <t>R547125</t>
  </si>
  <si>
    <t>Vyregulování otopné soustavy</t>
  </si>
  <si>
    <t>1431392441</t>
  </si>
  <si>
    <t>02 - Plyn</t>
  </si>
  <si>
    <t xml:space="preserve">    723 - Zdravotechnika - vnitřní plynovod</t>
  </si>
  <si>
    <t xml:space="preserve">    783 - Dokončovací práce - nátěry</t>
  </si>
  <si>
    <t>72225411K</t>
  </si>
  <si>
    <t>Plastová nástěnná skříň pro HUP s uzavíratelnými dvířky, rozměry 470x220x600mm vč. montáže</t>
  </si>
  <si>
    <t>-2078942293</t>
  </si>
  <si>
    <t>723</t>
  </si>
  <si>
    <t>Zdravotechnika - vnitřní plynovod</t>
  </si>
  <si>
    <t>00057412</t>
  </si>
  <si>
    <t>Plynoměr membránový G25 vč. montáže</t>
  </si>
  <si>
    <t>260289203</t>
  </si>
  <si>
    <t>0005748</t>
  </si>
  <si>
    <t>Manometr 0-4 kPa včetně 3-cestného manometrického kohoutu . vč. montáže</t>
  </si>
  <si>
    <t>559585252</t>
  </si>
  <si>
    <t>4056296K</t>
  </si>
  <si>
    <t>Havarijní ventil elektromagnetický dvoucestný plynový DN 50 . vč. montáže</t>
  </si>
  <si>
    <t>2013290770</t>
  </si>
  <si>
    <t>55134474K</t>
  </si>
  <si>
    <t>Ventil vzorkovací methan 14x1/2" F vč. montáže</t>
  </si>
  <si>
    <t>-138631206</t>
  </si>
  <si>
    <t>723111206</t>
  </si>
  <si>
    <t>Potrubí z ocelových trubek závitových černých spojovaných svařováním, bezešvých běžných DN 50 vč. montáže</t>
  </si>
  <si>
    <t>1964065584</t>
  </si>
  <si>
    <t>723150368</t>
  </si>
  <si>
    <t>Potrubí z ocelových trubek hladkých chráničky Ø 76/3,2 . vč. montáže</t>
  </si>
  <si>
    <t>-398992080</t>
  </si>
  <si>
    <t>723190901</t>
  </si>
  <si>
    <t>Opravy plynovodního potrubí uzavření nebo otevření potrubí</t>
  </si>
  <si>
    <t>-796716374</t>
  </si>
  <si>
    <t>72321413K</t>
  </si>
  <si>
    <t>Plynový filtr DN 50 vč. montáže</t>
  </si>
  <si>
    <t>-7164243</t>
  </si>
  <si>
    <t>723231162</t>
  </si>
  <si>
    <t>Armatury se dvěma závity kohouty kulové PN 42 do 185°C plnoprůtokové vnitřní závit těžká řada G 1/2 vč. montáže</t>
  </si>
  <si>
    <t>258551344</t>
  </si>
  <si>
    <t>723231167</t>
  </si>
  <si>
    <t>Armatury se dvěma závity kohouty kulové PN 42 do 185°C plnoprůtokové vnitřní závit těžká řada G 2 vč. montáže</t>
  </si>
  <si>
    <t>592604131</t>
  </si>
  <si>
    <t>998723201</t>
  </si>
  <si>
    <t>Přesun hmot pro vnitřní plynovod stanovený procentní sazbou (%) z ceny vodorovná dopravní vzdálenost do 50 m v objektech výšky do 6 m</t>
  </si>
  <si>
    <t>%</t>
  </si>
  <si>
    <t>-473402720</t>
  </si>
  <si>
    <t>783</t>
  </si>
  <si>
    <t>Dokončovací práce - nátěry</t>
  </si>
  <si>
    <t>783614651K</t>
  </si>
  <si>
    <t>Základní antikorozní syntetický nátěr kovových potrubí jednonásobný do DN 50 mm</t>
  </si>
  <si>
    <t>-1133877220</t>
  </si>
  <si>
    <t>783615551K</t>
  </si>
  <si>
    <t>Mezinátěr armatur a kovových potrubí potrubí do DN 50 mm syntetický standardní</t>
  </si>
  <si>
    <t>-423076454</t>
  </si>
  <si>
    <t>783617611K</t>
  </si>
  <si>
    <t>Krycí nátěr (email) armatur a kovových potrubí potrubí do DN 50 mm dvojnásobný syntetický standardní</t>
  </si>
  <si>
    <t>-475750735</t>
  </si>
  <si>
    <t>03 - VZT</t>
  </si>
  <si>
    <t xml:space="preserve">    751 - VZT potrubí a příslušenství (dodávka včetně montáže)</t>
  </si>
  <si>
    <t xml:space="preserve">    VRN4 - Inženýrská činnost</t>
  </si>
  <si>
    <t>751</t>
  </si>
  <si>
    <t>VZT potrubí a příslušenství (dodávka včetně montáže)</t>
  </si>
  <si>
    <t>751510043</t>
  </si>
  <si>
    <t>Vzduchotechnické potrubí z pozinkovaného plechu kruhové spirálně vinutá trouba bez příruby D přes 200 do 300 mm</t>
  </si>
  <si>
    <t>796592778</t>
  </si>
  <si>
    <t>751398053</t>
  </si>
  <si>
    <t>Mtž protidešťové žaluzie potrubí do 0,450 m2</t>
  </si>
  <si>
    <t>-285549131</t>
  </si>
  <si>
    <t>42972964</t>
  </si>
  <si>
    <t>žaluzie protidešťové Pz plech 450/650mm</t>
  </si>
  <si>
    <t>1316427484</t>
  </si>
  <si>
    <t>998751101</t>
  </si>
  <si>
    <t>Přesun hmot tonážní pro vzduchotechniku v objektech výšky do 12 m</t>
  </si>
  <si>
    <t>1949517895</t>
  </si>
  <si>
    <t>VRN4</t>
  </si>
  <si>
    <t>Inženýrská činnost</t>
  </si>
  <si>
    <t>044002000</t>
  </si>
  <si>
    <t>Revize</t>
  </si>
  <si>
    <t>-1712907551</t>
  </si>
  <si>
    <t>R2000369</t>
  </si>
  <si>
    <t>Pomocné lešení</t>
  </si>
  <si>
    <t>-1084776911</t>
  </si>
  <si>
    <t>-951714928</t>
  </si>
  <si>
    <t>470731797</t>
  </si>
  <si>
    <t>R98541</t>
  </si>
  <si>
    <t>Zkoušky tlakové, těsnosti</t>
  </si>
  <si>
    <t>-523670567</t>
  </si>
  <si>
    <t>R1145522</t>
  </si>
  <si>
    <t>Nastavení a uvedení do provozu vzduchových clon</t>
  </si>
  <si>
    <t>-1709887868</t>
  </si>
  <si>
    <t>04 - Elektro a MaR</t>
  </si>
  <si>
    <t>HSV - Práce a dodávky HSV</t>
  </si>
  <si>
    <t xml:space="preserve">    1 - Rozvaděč RK1-MaR</t>
  </si>
  <si>
    <t xml:space="preserve">    2 - Periférie</t>
  </si>
  <si>
    <t xml:space="preserve">    3 - Nadřazená regulace</t>
  </si>
  <si>
    <t xml:space="preserve">    4 - Veškerá kabeláž</t>
  </si>
  <si>
    <t xml:space="preserve">    5 - Ostatní</t>
  </si>
  <si>
    <t xml:space="preserve">    6 - Dozbrojení stávajícího silového rozvaděče RH</t>
  </si>
  <si>
    <t xml:space="preserve">    7 - Úložný materiál						</t>
  </si>
  <si>
    <t xml:space="preserve">    8 - Montáže, programování a ostatní</t>
  </si>
  <si>
    <t>HSV</t>
  </si>
  <si>
    <t>Práce a dodávky HSV</t>
  </si>
  <si>
    <t>Rozvaděč RK1-MaR</t>
  </si>
  <si>
    <t>Pol1</t>
  </si>
  <si>
    <t>Oceloplechový rozvaděč IP65 2000x800x300mm</t>
  </si>
  <si>
    <t>ks</t>
  </si>
  <si>
    <t>-1598234638</t>
  </si>
  <si>
    <t>Pol2</t>
  </si>
  <si>
    <t>Podstavec - rohový díl 100mm</t>
  </si>
  <si>
    <t>set</t>
  </si>
  <si>
    <t>734102173</t>
  </si>
  <si>
    <t>Pol3</t>
  </si>
  <si>
    <t>Podstavec - přední/zadní díl 800x100mm</t>
  </si>
  <si>
    <t>-825471463</t>
  </si>
  <si>
    <t>Pol4</t>
  </si>
  <si>
    <t>Podstavec - boční díl 300x100mm</t>
  </si>
  <si>
    <t>-658284441</t>
  </si>
  <si>
    <t>Pol5</t>
  </si>
  <si>
    <t>Ocelová příchytka na nástěnou montáž 4ks</t>
  </si>
  <si>
    <t>sada</t>
  </si>
  <si>
    <t>-165660047</t>
  </si>
  <si>
    <t>Pol6</t>
  </si>
  <si>
    <t>Kapsa na dokumentaci A4 samolepicí, plastová</t>
  </si>
  <si>
    <t>-248178039</t>
  </si>
  <si>
    <t>Pol7</t>
  </si>
  <si>
    <t>Dveřní spínač pro nástěnné skříně</t>
  </si>
  <si>
    <t>-1469775211</t>
  </si>
  <si>
    <t>Pol8</t>
  </si>
  <si>
    <t>Hlavní vypínač, panelový, 3F/32A</t>
  </si>
  <si>
    <t>1329007415</t>
  </si>
  <si>
    <t>Pol9</t>
  </si>
  <si>
    <t>Pro vypínač N můstek</t>
  </si>
  <si>
    <t>-1005305675</t>
  </si>
  <si>
    <t>Pol10</t>
  </si>
  <si>
    <t>Kryt svorek 3pol - červený</t>
  </si>
  <si>
    <t>-1791414230</t>
  </si>
  <si>
    <t>Pol11</t>
  </si>
  <si>
    <t>Kryt svorek 1pol - červený</t>
  </si>
  <si>
    <t>1235788267</t>
  </si>
  <si>
    <t>Pol12</t>
  </si>
  <si>
    <t>Instalační jistič 3F/20A/C 10kA</t>
  </si>
  <si>
    <t>-1223995667</t>
  </si>
  <si>
    <t>Pol13</t>
  </si>
  <si>
    <t>Pojistkový odpínač 3F/32A</t>
  </si>
  <si>
    <t>1388162901</t>
  </si>
  <si>
    <t>Pol14</t>
  </si>
  <si>
    <t>Válcová pojistka 10x38mm 2A/gG</t>
  </si>
  <si>
    <t>1198240423</t>
  </si>
  <si>
    <t>Pol15</t>
  </si>
  <si>
    <t>Svodič přepětí 3F/T1+T2/275/12,5 TN-S</t>
  </si>
  <si>
    <t>-854472153</t>
  </si>
  <si>
    <t>Pol16</t>
  </si>
  <si>
    <t>Kombi jistič 1F/16A/B/30mA 10kA</t>
  </si>
  <si>
    <t>-909117948</t>
  </si>
  <si>
    <t>Pol17</t>
  </si>
  <si>
    <t>Kombi jistič 1F/10A/B/30mA 10kA</t>
  </si>
  <si>
    <t>-1408432691</t>
  </si>
  <si>
    <t>Pol18</t>
  </si>
  <si>
    <t>Instalační jistič 1F/4A/B 10kA</t>
  </si>
  <si>
    <t>-62938668</t>
  </si>
  <si>
    <t>Pol19</t>
  </si>
  <si>
    <t>Instalační jistič 1F/6A/B 10kA</t>
  </si>
  <si>
    <t>437695292</t>
  </si>
  <si>
    <t>Pol20</t>
  </si>
  <si>
    <t>Instalační jistič 1F/6A/C 10kA</t>
  </si>
  <si>
    <t>-959063209</t>
  </si>
  <si>
    <t>Pol21</t>
  </si>
  <si>
    <t>Instalační indikátor fází 3F s kontaktem</t>
  </si>
  <si>
    <t>1037679068</t>
  </si>
  <si>
    <t>Pol22</t>
  </si>
  <si>
    <t>Proudový chránič 3F/40A/30mA 10kA</t>
  </si>
  <si>
    <t>-50766159</t>
  </si>
  <si>
    <t>Pol23</t>
  </si>
  <si>
    <t>Zásuvka na din 230V/16A</t>
  </si>
  <si>
    <t>17179157</t>
  </si>
  <si>
    <t>Pol24</t>
  </si>
  <si>
    <t>Elektroměr přímý 3F/100A M-Bus, modbus</t>
  </si>
  <si>
    <t>1313504288</t>
  </si>
  <si>
    <t>Pol25</t>
  </si>
  <si>
    <t>Vyrážecí cívka 230V</t>
  </si>
  <si>
    <t>566911119</t>
  </si>
  <si>
    <t>Pol26</t>
  </si>
  <si>
    <t>Stykač 1F/20A 1xspínací, 1x rozpínací</t>
  </si>
  <si>
    <t>885884554</t>
  </si>
  <si>
    <t>Pol27</t>
  </si>
  <si>
    <t>Časové relé - multifunkční 230VAC</t>
  </si>
  <si>
    <t>-1026853312</t>
  </si>
  <si>
    <t>Pol28</t>
  </si>
  <si>
    <t>Spínaný zdroj 24VDC/6A</t>
  </si>
  <si>
    <t>1685383589</t>
  </si>
  <si>
    <t>Pol29</t>
  </si>
  <si>
    <t>Instalační jistič 2pol DC 6A/C</t>
  </si>
  <si>
    <t>751811731</t>
  </si>
  <si>
    <t>Pol30</t>
  </si>
  <si>
    <t>Propojovací lišta 3F</t>
  </si>
  <si>
    <t>-702681933</t>
  </si>
  <si>
    <t>Pol31</t>
  </si>
  <si>
    <t>Koncovka na 3F lištu</t>
  </si>
  <si>
    <t>615283975</t>
  </si>
  <si>
    <t>Pol32</t>
  </si>
  <si>
    <t>Zásuvka nástěnná IP54 230V</t>
  </si>
  <si>
    <t>10823864</t>
  </si>
  <si>
    <t>Poznámka k položce:_x000D_
(zásuvka určená pro switch SW1)</t>
  </si>
  <si>
    <t>Pol33</t>
  </si>
  <si>
    <t>Relé 4x přepínací, 24VDC</t>
  </si>
  <si>
    <t>-1777038404</t>
  </si>
  <si>
    <t>Pol34</t>
  </si>
  <si>
    <t>Patice pro relé 4x přepínací</t>
  </si>
  <si>
    <t>-1258639371</t>
  </si>
  <si>
    <t>Pol35</t>
  </si>
  <si>
    <t>Upevňovací spona pro patici 4x přepínací</t>
  </si>
  <si>
    <t>1816718871</t>
  </si>
  <si>
    <t>Pol36</t>
  </si>
  <si>
    <t>Signalizace do patice 24VDC zelená</t>
  </si>
  <si>
    <t>271818202</t>
  </si>
  <si>
    <t>Pol37</t>
  </si>
  <si>
    <t>Relé 2x přepínací, 24VDC</t>
  </si>
  <si>
    <t>-503380290</t>
  </si>
  <si>
    <t>Pol38</t>
  </si>
  <si>
    <t>Patice pro relé 2xpřepínací</t>
  </si>
  <si>
    <t>-1211223484</t>
  </si>
  <si>
    <t>Pol39</t>
  </si>
  <si>
    <t>Upevňovací spona pro patici 2xpřepínací</t>
  </si>
  <si>
    <t>1270695278</t>
  </si>
  <si>
    <t>-1471308991</t>
  </si>
  <si>
    <t>Pol40</t>
  </si>
  <si>
    <t>Ventilátor 230V IP54, 61m3</t>
  </si>
  <si>
    <t>-1591470200</t>
  </si>
  <si>
    <t>Pol41</t>
  </si>
  <si>
    <t>Výstupní mřížka s filtrem IP54</t>
  </si>
  <si>
    <t>-504825943</t>
  </si>
  <si>
    <t>Pol42</t>
  </si>
  <si>
    <t>Termostat 0-60°C 1xNO</t>
  </si>
  <si>
    <t>1823606825</t>
  </si>
  <si>
    <t>Pol43</t>
  </si>
  <si>
    <t>Nástěnné nebo magnetické osvětlení 8W/4000K, 230VAC</t>
  </si>
  <si>
    <t>516086102</t>
  </si>
  <si>
    <t>Poznámka k položce:_x000D_
(osvětlení rozvaděče)</t>
  </si>
  <si>
    <t>Pol44</t>
  </si>
  <si>
    <t>Led signálka kompletní 230V žlutá</t>
  </si>
  <si>
    <t>1042597089</t>
  </si>
  <si>
    <t>Pol45</t>
  </si>
  <si>
    <t>Led signálka kompletní 230V zelená</t>
  </si>
  <si>
    <t>-1918406719</t>
  </si>
  <si>
    <t>Pol46</t>
  </si>
  <si>
    <t>Tlačítko prosvětlené červené</t>
  </si>
  <si>
    <t>-418142974</t>
  </si>
  <si>
    <t>Pol47</t>
  </si>
  <si>
    <t>Kontakt 1R šroubové svorky</t>
  </si>
  <si>
    <t>143106428</t>
  </si>
  <si>
    <t>Pol48</t>
  </si>
  <si>
    <t>Kontakt 1Z šroubové svorky</t>
  </si>
  <si>
    <t>-447319119</t>
  </si>
  <si>
    <t>Pol49</t>
  </si>
  <si>
    <t>Propojovací díl na signálku</t>
  </si>
  <si>
    <t>-1023409234</t>
  </si>
  <si>
    <t>Pol50</t>
  </si>
  <si>
    <t>Led signálka červená 230V</t>
  </si>
  <si>
    <t>-658197088</t>
  </si>
  <si>
    <t>Pol51</t>
  </si>
  <si>
    <t>Pojistková svorka pro 5x20mm</t>
  </si>
  <si>
    <t>-368659549</t>
  </si>
  <si>
    <t>Pol52</t>
  </si>
  <si>
    <t>Čelo k pojiskové svorce</t>
  </si>
  <si>
    <t>-1313620573</t>
  </si>
  <si>
    <t>Pol53</t>
  </si>
  <si>
    <t>Lišta NSCH 6,5x9x1000mm</t>
  </si>
  <si>
    <t>166706967</t>
  </si>
  <si>
    <t>Pol54</t>
  </si>
  <si>
    <t>Držák NSCH lišty</t>
  </si>
  <si>
    <t>-1063496586</t>
  </si>
  <si>
    <t>Pol55</t>
  </si>
  <si>
    <t>Spotřební materiál na výrobu rozvaděče</t>
  </si>
  <si>
    <t>195295003</t>
  </si>
  <si>
    <t>Pol56</t>
  </si>
  <si>
    <t>Veškeré svorkovnice</t>
  </si>
  <si>
    <t>2110537147</t>
  </si>
  <si>
    <t>Pol57</t>
  </si>
  <si>
    <t>Veškeré kabelové žlaby</t>
  </si>
  <si>
    <t>-915226745</t>
  </si>
  <si>
    <t>Pol58</t>
  </si>
  <si>
    <t>Veškeré kabelové průchodky</t>
  </si>
  <si>
    <t>1277399525</t>
  </si>
  <si>
    <t>Pol59</t>
  </si>
  <si>
    <t>Vekeré popisky na vodiče a svorkovnice</t>
  </si>
  <si>
    <t>65877655</t>
  </si>
  <si>
    <t>Periférie</t>
  </si>
  <si>
    <t>Pol60</t>
  </si>
  <si>
    <t>Detektor plynu pro CO, 230V</t>
  </si>
  <si>
    <t>-1191844049</t>
  </si>
  <si>
    <t>Pol61</t>
  </si>
  <si>
    <t>Detektor plynu pro Metan, 230V</t>
  </si>
  <si>
    <t>1082558184</t>
  </si>
  <si>
    <t>Pol62</t>
  </si>
  <si>
    <t>Držák detektoru na strop pro E2630, E2632</t>
  </si>
  <si>
    <t>889413814</t>
  </si>
  <si>
    <t>Pol63</t>
  </si>
  <si>
    <t>Kombinovaná světelná a zvuková signalizace 230V</t>
  </si>
  <si>
    <t>91793614</t>
  </si>
  <si>
    <t>Poznámka k položce:_x000D_
(maják s houkačkou)</t>
  </si>
  <si>
    <t>Pol64</t>
  </si>
  <si>
    <t>Snímač zaplavení 24VDC SZ4</t>
  </si>
  <si>
    <t>-1261086299</t>
  </si>
  <si>
    <t>Pol65</t>
  </si>
  <si>
    <t>Venkovní senzor teploty PT1000</t>
  </si>
  <si>
    <t>864636182</t>
  </si>
  <si>
    <t>Pol66</t>
  </si>
  <si>
    <t>Prostorové čidlo teploty PT1000</t>
  </si>
  <si>
    <t>-2039377293</t>
  </si>
  <si>
    <t>Pol67</t>
  </si>
  <si>
    <t>Příložný snímač teploty PT1000</t>
  </si>
  <si>
    <t>1272661310</t>
  </si>
  <si>
    <t>Pol68</t>
  </si>
  <si>
    <t>Kabelový snímač teploty PT1000</t>
  </si>
  <si>
    <t>-1490319130</t>
  </si>
  <si>
    <t>Poznámka k položce:_x000D_
(umístění do jímky bojleru)</t>
  </si>
  <si>
    <t>Pol69</t>
  </si>
  <si>
    <t>Elektromagnetický ventil na vodu DN25 230VAC</t>
  </si>
  <si>
    <t>-798428152</t>
  </si>
  <si>
    <t>Poznámka k položce:_x000D_
(Dopouštěcí a havarijní uzávěr vodovodu)</t>
  </si>
  <si>
    <t>Pol70</t>
  </si>
  <si>
    <t>Snímač tlaku 0-10bar, 0-10V</t>
  </si>
  <si>
    <t>-609245654</t>
  </si>
  <si>
    <t>Poznámka k položce:_x000D_
(topný systém, studená voda)</t>
  </si>
  <si>
    <t>Pol71</t>
  </si>
  <si>
    <t>Bytový vodoměr na studenou vodu ENBRA ER-AM DN20/SV</t>
  </si>
  <si>
    <t>1654357638</t>
  </si>
  <si>
    <t>Pol72</t>
  </si>
  <si>
    <t>M-BUS modul na vodoměr ENBRA</t>
  </si>
  <si>
    <t>474130148</t>
  </si>
  <si>
    <t>Nadřazená regulace</t>
  </si>
  <si>
    <t>Pol73</t>
  </si>
  <si>
    <t>Nadřazená regulace M567 LTE</t>
  </si>
  <si>
    <t>-244606993</t>
  </si>
  <si>
    <t>Poznámka k položce:_x000D_
(8xDI,4xDO,5xAI,4xAO,5xRO,3xRS485)</t>
  </si>
  <si>
    <t>Pol74</t>
  </si>
  <si>
    <t>Rozšiřující modul xS51</t>
  </si>
  <si>
    <t>-1885590785</t>
  </si>
  <si>
    <t>Poznámka k položce:_x000D_
(4xDI,5xRO,4xAI,4xAO,1xRS485)</t>
  </si>
  <si>
    <t>Pol75</t>
  </si>
  <si>
    <t>Zobrazovací zařízení HMI 7" Weintek MT8072iP</t>
  </si>
  <si>
    <t>-1510690532</t>
  </si>
  <si>
    <t>Poznámka k položce:_x000D_
(displey na dveřích rozvaděče pro ovládání)</t>
  </si>
  <si>
    <t>Pol76</t>
  </si>
  <si>
    <t>Převodník z sběrnice na Mbus 5xzařízení</t>
  </si>
  <si>
    <t>-1333465738</t>
  </si>
  <si>
    <t>Poznámka k položce:_x000D_
(pro vyčítání elektroměru a vodoměru M-bus, atd.)</t>
  </si>
  <si>
    <t>Pol77</t>
  </si>
  <si>
    <t>Ethernet switch 5port</t>
  </si>
  <si>
    <t>-1086482344</t>
  </si>
  <si>
    <t>Veškerá kabeláž</t>
  </si>
  <si>
    <t>Pol78</t>
  </si>
  <si>
    <t>Kabel CYKY-J 5x6</t>
  </si>
  <si>
    <t>677214973</t>
  </si>
  <si>
    <t>Pol79</t>
  </si>
  <si>
    <t>Kabel CYKY-J 5x1,5</t>
  </si>
  <si>
    <t>93368089</t>
  </si>
  <si>
    <t>Pol80</t>
  </si>
  <si>
    <t>Kabel CYKY-J 3x1,5</t>
  </si>
  <si>
    <t>-529589167</t>
  </si>
  <si>
    <t>Pol81</t>
  </si>
  <si>
    <t>Kabel H05RR-F 5G1,5</t>
  </si>
  <si>
    <t>1217978555</t>
  </si>
  <si>
    <t>Pol82</t>
  </si>
  <si>
    <t>Kabel H07RN-F 3G1,5</t>
  </si>
  <si>
    <t>383796690</t>
  </si>
  <si>
    <t>Pol83</t>
  </si>
  <si>
    <t>Kabel JYTY-O 4x1</t>
  </si>
  <si>
    <t>948888268</t>
  </si>
  <si>
    <t>Pol84</t>
  </si>
  <si>
    <t>Kabel JYTY-O 2x1</t>
  </si>
  <si>
    <t>-1658333922</t>
  </si>
  <si>
    <t>Pol85</t>
  </si>
  <si>
    <t>Kabel CXKH-R-O 3x1,5</t>
  </si>
  <si>
    <t>1921588618</t>
  </si>
  <si>
    <t>Pol86</t>
  </si>
  <si>
    <t>Kabel J-Y(ST)Y 1x2x0,8</t>
  </si>
  <si>
    <t>-326642977</t>
  </si>
  <si>
    <t>Pol87</t>
  </si>
  <si>
    <t>Vodič CY 6 zeleno/žlutý</t>
  </si>
  <si>
    <t>-2017979976</t>
  </si>
  <si>
    <t>Pol88</t>
  </si>
  <si>
    <t>Vodič CYA 10 zeleno/žlutý</t>
  </si>
  <si>
    <t>1493121275</t>
  </si>
  <si>
    <t>Poznámka k položce:_x000D_
( z hlavního rozvaděče do HOP sběrnice)</t>
  </si>
  <si>
    <t>Pol89</t>
  </si>
  <si>
    <t>Kabel ethernet CAT5e FTP černý</t>
  </si>
  <si>
    <t>-1718957040</t>
  </si>
  <si>
    <t>Pol90</t>
  </si>
  <si>
    <t>Nosič popisky na kabely 30x8mm uzavírací</t>
  </si>
  <si>
    <t>1611368778</t>
  </si>
  <si>
    <t>Pol91</t>
  </si>
  <si>
    <t>Popisovací kazeta žluto/černá 12mm</t>
  </si>
  <si>
    <t>-326925680</t>
  </si>
  <si>
    <t>Pol92</t>
  </si>
  <si>
    <t>Veškeré vodiče na vydrátování rozvaděče</t>
  </si>
  <si>
    <t>-1973893836</t>
  </si>
  <si>
    <t>Poznámka k položce:_x000D_
(vodiče CYA)</t>
  </si>
  <si>
    <t>Pol93</t>
  </si>
  <si>
    <t>Nouzové tlačítko na povrch, aretovaný</t>
  </si>
  <si>
    <t>842976909</t>
  </si>
  <si>
    <t>Poznámka k položce:_x000D_
(IP55, hříbek, Centrál stop)</t>
  </si>
  <si>
    <t>Pol94</t>
  </si>
  <si>
    <t>Nouzové tlačítko na povrch se sklem GW42201</t>
  </si>
  <si>
    <t>947544141</t>
  </si>
  <si>
    <t>Poznámka k položce:_x000D_
(IP55, Totál stop)</t>
  </si>
  <si>
    <t>Pol95</t>
  </si>
  <si>
    <t>Nouzové bezpečnostní kladívko na sklo</t>
  </si>
  <si>
    <t>-1679445988</t>
  </si>
  <si>
    <t>Pol96</t>
  </si>
  <si>
    <t>Ekvipotencionální svorkovnice</t>
  </si>
  <si>
    <t>1950082594</t>
  </si>
  <si>
    <t>Pol97</t>
  </si>
  <si>
    <t>Nouzové osvětlení 230V, nástěnné</t>
  </si>
  <si>
    <t>2028349711</t>
  </si>
  <si>
    <t>Pol98</t>
  </si>
  <si>
    <t>Led svítidlo 230V přisazené 4000K IP65, 32W včetně zdroje</t>
  </si>
  <si>
    <t>276293656</t>
  </si>
  <si>
    <t>Pol99</t>
  </si>
  <si>
    <t>Vypínač nástěnný č.1 IP54</t>
  </si>
  <si>
    <t>210276433</t>
  </si>
  <si>
    <t>101</t>
  </si>
  <si>
    <t>Pol100</t>
  </si>
  <si>
    <t>Zásuvka 230V nástěnná IP54</t>
  </si>
  <si>
    <t>1423393188</t>
  </si>
  <si>
    <t>102</t>
  </si>
  <si>
    <t>Pol101</t>
  </si>
  <si>
    <t>Uzemňovací materiál na veškeré železné periférie</t>
  </si>
  <si>
    <t>632795284</t>
  </si>
  <si>
    <t>Poznámka k položce:_x000D_
(Cu pásky, svorka, atd.)</t>
  </si>
  <si>
    <t>Dozbrojení stávajícího silového rozvaděče RH</t>
  </si>
  <si>
    <t>103</t>
  </si>
  <si>
    <t>Pol102</t>
  </si>
  <si>
    <t>Instalační jistič 3F/32A/C 10kA</t>
  </si>
  <si>
    <t>-1658007512</t>
  </si>
  <si>
    <t>104</t>
  </si>
  <si>
    <t>Pol103</t>
  </si>
  <si>
    <t>Kryt jističů 4 moduly nástěnný IP30</t>
  </si>
  <si>
    <t>-1120822442</t>
  </si>
  <si>
    <t>105</t>
  </si>
  <si>
    <t>Pol104</t>
  </si>
  <si>
    <t>Spotřební materiál na přezbrojení rozvaděče</t>
  </si>
  <si>
    <t>1922673820</t>
  </si>
  <si>
    <t>Poznámka k položce:_x000D_
(šrouby, din lišta, atd.)</t>
  </si>
  <si>
    <t>Úložný materiál</t>
  </si>
  <si>
    <t>106</t>
  </si>
  <si>
    <t>Pol105</t>
  </si>
  <si>
    <t>Drátěný žlab 100x50</t>
  </si>
  <si>
    <t>955984083</t>
  </si>
  <si>
    <t>107</t>
  </si>
  <si>
    <t>Pol106</t>
  </si>
  <si>
    <t>Drátěný žlab 50x50</t>
  </si>
  <si>
    <t>1113657110</t>
  </si>
  <si>
    <t>108</t>
  </si>
  <si>
    <t>Pol107</t>
  </si>
  <si>
    <t>Veškeré příslušenství pro drátěné žlaby</t>
  </si>
  <si>
    <t>535828743</t>
  </si>
  <si>
    <t>109</t>
  </si>
  <si>
    <t>Pol108</t>
  </si>
  <si>
    <t>Instalační trubka tuhá 20mm</t>
  </si>
  <si>
    <t>1611801618</t>
  </si>
  <si>
    <t>110</t>
  </si>
  <si>
    <t>Pol109</t>
  </si>
  <si>
    <t>Instalační trubka ohebná 20mm</t>
  </si>
  <si>
    <t>1180472510</t>
  </si>
  <si>
    <t>111</t>
  </si>
  <si>
    <t>Pol110</t>
  </si>
  <si>
    <t>Instalační trubka ohebná 16mm černá</t>
  </si>
  <si>
    <t>-1578654710</t>
  </si>
  <si>
    <t>112</t>
  </si>
  <si>
    <t>Pol111</t>
  </si>
  <si>
    <t>Veškeré příslušenství pro trubky</t>
  </si>
  <si>
    <t>556742142</t>
  </si>
  <si>
    <t>113</t>
  </si>
  <si>
    <t>Pol112</t>
  </si>
  <si>
    <t>Rozbočovací krabice 75x75x40mm IP54</t>
  </si>
  <si>
    <t>-278777891</t>
  </si>
  <si>
    <t>114</t>
  </si>
  <si>
    <t>Pol113</t>
  </si>
  <si>
    <t>Spotřební materiál</t>
  </si>
  <si>
    <t>-1357004575</t>
  </si>
  <si>
    <t>Poznámka k položce:_x000D_
(stahovací pásky, šrouby, podložky, wago svorky, _x000D_
ohebné trubky, atd.)</t>
  </si>
  <si>
    <t>Montáže, programování a ostatní</t>
  </si>
  <si>
    <t>115</t>
  </si>
  <si>
    <t>Pol114</t>
  </si>
  <si>
    <t>Doprava</t>
  </si>
  <si>
    <t>-1318319745</t>
  </si>
  <si>
    <t>116</t>
  </si>
  <si>
    <t>Pol115</t>
  </si>
  <si>
    <t>Revize elektro</t>
  </si>
  <si>
    <t>547585459</t>
  </si>
  <si>
    <t>Poznámka k položce:_x000D_
(revize elektro kotelna)</t>
  </si>
  <si>
    <t>117</t>
  </si>
  <si>
    <t>Pol116</t>
  </si>
  <si>
    <t>Trasování  a zapojení periférií na stavbě</t>
  </si>
  <si>
    <t>h</t>
  </si>
  <si>
    <t>1261031528</t>
  </si>
  <si>
    <t>Poznámka k položce:_x000D_
(kompletní zapojení veškerých periférií)</t>
  </si>
  <si>
    <t>118</t>
  </si>
  <si>
    <t>Pol117</t>
  </si>
  <si>
    <t>Výroba rozvaděče na dílně</t>
  </si>
  <si>
    <t>-782909516</t>
  </si>
  <si>
    <t>119</t>
  </si>
  <si>
    <t>Pol118</t>
  </si>
  <si>
    <t>Přezbrojení stávajícího rozvaděče</t>
  </si>
  <si>
    <t>-2117989249</t>
  </si>
  <si>
    <t>Poznámka k položce:_x000D_
(montáž hlavního jističe pro kotelnu, rozvaděč MaR)</t>
  </si>
  <si>
    <t>120</t>
  </si>
  <si>
    <t>Pol119</t>
  </si>
  <si>
    <t>Odzkoušení rozvaděče</t>
  </si>
  <si>
    <t>1301389200</t>
  </si>
  <si>
    <t>Poznámka k položce:_x000D_
(odzkoušení a vytvoření protokolu o zkoušce,_x000D_
výpočet oteplení, prohlášení o shodě, atd.)</t>
  </si>
  <si>
    <t>121</t>
  </si>
  <si>
    <t>Pol120</t>
  </si>
  <si>
    <t>Programování</t>
  </si>
  <si>
    <t>-1283636854</t>
  </si>
  <si>
    <t>Poznámka k položce:_x000D_
(naprogramování nadřazené regulace)</t>
  </si>
  <si>
    <t>122</t>
  </si>
  <si>
    <t>Pol121</t>
  </si>
  <si>
    <t>Vizualizace na displey</t>
  </si>
  <si>
    <t>-762020165</t>
  </si>
  <si>
    <t>123</t>
  </si>
  <si>
    <t>Pol122</t>
  </si>
  <si>
    <t>Vizualizace na webové rozhraní - pro vzdálenou správu</t>
  </si>
  <si>
    <t>-144389840</t>
  </si>
  <si>
    <t>124</t>
  </si>
  <si>
    <t>Pol123</t>
  </si>
  <si>
    <t>Zapojení a oživení rozvaděče na stavbě</t>
  </si>
  <si>
    <t>439068137</t>
  </si>
  <si>
    <t>125</t>
  </si>
  <si>
    <t>Pol124</t>
  </si>
  <si>
    <t>Dílenská a realizační dokumentace</t>
  </si>
  <si>
    <t>920043347</t>
  </si>
  <si>
    <t>126</t>
  </si>
  <si>
    <t>Pol125</t>
  </si>
  <si>
    <t>Dokumentace skutečného stavu</t>
  </si>
  <si>
    <t>1720720390</t>
  </si>
  <si>
    <t>Poznámka k položce:_x000D_
(kompletní zkreslení skutečného stavu elektro)</t>
  </si>
  <si>
    <t>05 - Stavební část</t>
  </si>
  <si>
    <t xml:space="preserve">    732 - Místnost nové kotelny</t>
  </si>
  <si>
    <t>Ostatní - Ostatní</t>
  </si>
  <si>
    <t xml:space="preserve">    855 - Ostatní</t>
  </si>
  <si>
    <t>Místnost nové kotelny</t>
  </si>
  <si>
    <t>978011191</t>
  </si>
  <si>
    <t>Otlučení (osekání) vnitřní vápenné nebo vápenocementové omítky stropů v rozsahu do 100 %</t>
  </si>
  <si>
    <t>m2</t>
  </si>
  <si>
    <t>1007644882</t>
  </si>
  <si>
    <t>978013191</t>
  </si>
  <si>
    <t>Otlučení (osekání) vnitřní vápenné nebo vápenocementové omítky stěn v rozsahu do 100 %</t>
  </si>
  <si>
    <t>-122726806</t>
  </si>
  <si>
    <t>985111211</t>
  </si>
  <si>
    <t>Odsekání betonu stěn tl do 80 mm</t>
  </si>
  <si>
    <t>1324505290</t>
  </si>
  <si>
    <t>310237251</t>
  </si>
  <si>
    <t>Zazdívka otvorů pl do 0,25 m2 ve zdivu nadzákladovém cihlami pálenými tl do 450 mm</t>
  </si>
  <si>
    <t>-2011898380</t>
  </si>
  <si>
    <t>612316121</t>
  </si>
  <si>
    <t>Sanační omítka vápenná jednovrstvá vnitřních stěn nanášená ručně</t>
  </si>
  <si>
    <t>1617239208</t>
  </si>
  <si>
    <t>611316121</t>
  </si>
  <si>
    <t>Sanační omítka vápenná jednovrstvá vnitřních stropů rovných nanášená ručně</t>
  </si>
  <si>
    <t>-800456675</t>
  </si>
  <si>
    <t>611311141</t>
  </si>
  <si>
    <t>Vápenná omítka štuková dvouvrstvá vnitřních stropů rovných nanášená ručně</t>
  </si>
  <si>
    <t>2119819728</t>
  </si>
  <si>
    <t>612311141</t>
  </si>
  <si>
    <t>Vápenná omítka štuková dvouvrstvá vnitřních stěn nanášená ručně</t>
  </si>
  <si>
    <t>-1128619861</t>
  </si>
  <si>
    <t>962051116</t>
  </si>
  <si>
    <t>Bourání příček ze ŽB tl do 150 mm</t>
  </si>
  <si>
    <t>-1845820692</t>
  </si>
  <si>
    <t>962052210</t>
  </si>
  <si>
    <t>Bourání zdiva základového ze ŽB do 1 m3</t>
  </si>
  <si>
    <t>m3</t>
  </si>
  <si>
    <t>2090866235</t>
  </si>
  <si>
    <t>962052210.1</t>
  </si>
  <si>
    <t>Bourání zdiva nadzákladového ze ŽB do 1 m3</t>
  </si>
  <si>
    <t>-1792955345</t>
  </si>
  <si>
    <t>631311114</t>
  </si>
  <si>
    <t>Mazanina tl přes 50 do 80 mm z betonu prostého bez zvýšených nároků na prostředí tř. C 16/20</t>
  </si>
  <si>
    <t>-1412898554</t>
  </si>
  <si>
    <t>R114566</t>
  </si>
  <si>
    <t>Vybourání otvoru pro odkouření včetně následného zapravení</t>
  </si>
  <si>
    <t>1814306134</t>
  </si>
  <si>
    <t>971042341</t>
  </si>
  <si>
    <t>Vybourání otvorů v betonových příčkách a zdech pl do 0,09 m2 tl do 300 mm</t>
  </si>
  <si>
    <t>1042659244</t>
  </si>
  <si>
    <t>977151113</t>
  </si>
  <si>
    <t>Jádrové vrty diamantovými korunkami do D 50 mm do stavebních materiálů</t>
  </si>
  <si>
    <t>-1518596641</t>
  </si>
  <si>
    <t>977151115</t>
  </si>
  <si>
    <t>Jádrové vrty diamantovými korunkami do D 70 mm do stavebních materiálů</t>
  </si>
  <si>
    <t>-594495297</t>
  </si>
  <si>
    <t>997013213</t>
  </si>
  <si>
    <t>Vnitrostaveništní doprava suti a vybouraných hmot pro budovy v přes 9 do 12 m ručně</t>
  </si>
  <si>
    <t>1236067015</t>
  </si>
  <si>
    <t>997002611</t>
  </si>
  <si>
    <t>Nakládání suti a vybouraných hmot</t>
  </si>
  <si>
    <t>-1758082683</t>
  </si>
  <si>
    <t>997013501</t>
  </si>
  <si>
    <t>Odvoz suti a vybouraných hmot na skládku nebo meziskládku do 1 km se složením</t>
  </si>
  <si>
    <t>1925590959</t>
  </si>
  <si>
    <t>R11455634</t>
  </si>
  <si>
    <t>Rozšíření stávajícího otvoru po dveřích</t>
  </si>
  <si>
    <t>1697102386</t>
  </si>
  <si>
    <t>000574</t>
  </si>
  <si>
    <t>Samozavírač  vč. montáže</t>
  </si>
  <si>
    <t>1976927666</t>
  </si>
  <si>
    <t>766660022</t>
  </si>
  <si>
    <t>Montáž dveřních křídel otvíravých jednokřídlových š přes 0,8 m požárních do ocelové zárubně</t>
  </si>
  <si>
    <t>-1084350506</t>
  </si>
  <si>
    <t>55341202</t>
  </si>
  <si>
    <t>Dveře bezpečnostní protipožární 5-bodový rozvorový mechanismus EI 30 D2 900x1970 mm</t>
  </si>
  <si>
    <t>1153936724</t>
  </si>
  <si>
    <t>766682212</t>
  </si>
  <si>
    <t>Montáž zárubní obložkových protipožárních pro dveře jednokřídlové tl stěny do 350 mm</t>
  </si>
  <si>
    <t>-195175205</t>
  </si>
  <si>
    <t>61182259</t>
  </si>
  <si>
    <t xml:space="preserve">zárubeň protipožární pro dveře 1křídlé 600,700,800,900x1970mm tl 60-170mm </t>
  </si>
  <si>
    <t>-999407961</t>
  </si>
  <si>
    <t>0005747</t>
  </si>
  <si>
    <t>Podlahová vpusť včetně montáže</t>
  </si>
  <si>
    <t>-1931904302</t>
  </si>
  <si>
    <t>771151014</t>
  </si>
  <si>
    <t>Samonivelační stěrka podlah pevnosti 20 MPa tl přes 8 do 10 mm</t>
  </si>
  <si>
    <t>1454187955</t>
  </si>
  <si>
    <t>777131101</t>
  </si>
  <si>
    <t>Penetrační epoxidový nátěr podlahy na suchý a vyzrálý podklad</t>
  </si>
  <si>
    <t>1602597172</t>
  </si>
  <si>
    <t>777612103</t>
  </si>
  <si>
    <t>Uzavírací epoxidový transparentní nátěr podlahy</t>
  </si>
  <si>
    <t>1177020065</t>
  </si>
  <si>
    <t>783913151</t>
  </si>
  <si>
    <t>Penetrační nátěr hladkých betonových podlah</t>
  </si>
  <si>
    <t>-32659383</t>
  </si>
  <si>
    <t>784111001</t>
  </si>
  <si>
    <t>Oprášení (ometení) podkladu v místnostech výšky do 3,80 m</t>
  </si>
  <si>
    <t>1135518940</t>
  </si>
  <si>
    <t>784121001</t>
  </si>
  <si>
    <t>Oškrabání malby v mísnostech výšky do 3,80 m</t>
  </si>
  <si>
    <t>-1274461486</t>
  </si>
  <si>
    <t>784181101</t>
  </si>
  <si>
    <t>Základní akrylátová jednonásobná penetrace podkladu v místnostech výšky do 3,80m</t>
  </si>
  <si>
    <t>-1281747633</t>
  </si>
  <si>
    <t>784211131</t>
  </si>
  <si>
    <t>Dvojnásobné bílé malby ze směsí za mokra minimálně otěruvzdorných v místnostech do 3,80 m</t>
  </si>
  <si>
    <t>1919465583</t>
  </si>
  <si>
    <t>032103000.1</t>
  </si>
  <si>
    <t>Hasicí přístroj PHP S5 –  přenosný 1 ks s náplní 5 kg hasiva CO2, s hasící schopností 70B/C</t>
  </si>
  <si>
    <t>1815681327</t>
  </si>
  <si>
    <t>032103000.2</t>
  </si>
  <si>
    <t>Vybavení kotelny: lékárnička pro první pomoc, bateriová svítilna, pěnotvorným prostředkem pro kontrolu těsnosti spojů plynového zařízení, tabulky na zeď první pomoci</t>
  </si>
  <si>
    <t>416491908</t>
  </si>
  <si>
    <t>032103000.3</t>
  </si>
  <si>
    <t>Tabulka na dveře PLYNOVÁ KOTELNA NEPOVOLANÝM VSTUP ZAKÁZÁN</t>
  </si>
  <si>
    <t>-2072143153</t>
  </si>
  <si>
    <t>855</t>
  </si>
  <si>
    <t>R112541</t>
  </si>
  <si>
    <t>512</t>
  </si>
  <si>
    <t>-664603239</t>
  </si>
  <si>
    <t>R4477554</t>
  </si>
  <si>
    <t>Kompletní protipožární ucpávky</t>
  </si>
  <si>
    <t>-2057034235</t>
  </si>
  <si>
    <t>06 - VRN</t>
  </si>
  <si>
    <t>VRN - Vedlejší rozpočtové náklady</t>
  </si>
  <si>
    <t>Vedlejší rozpočtové náklady</t>
  </si>
  <si>
    <t>013254000.1</t>
  </si>
  <si>
    <t>Dokumentace skutečného provedení stavby</t>
  </si>
  <si>
    <t>-255722428</t>
  </si>
  <si>
    <t>020001000.1</t>
  </si>
  <si>
    <t>Příprava staveniště</t>
  </si>
  <si>
    <t>685014037</t>
  </si>
  <si>
    <t>030001000.1</t>
  </si>
  <si>
    <t>Zařízení staveniště</t>
  </si>
  <si>
    <t>744319710</t>
  </si>
  <si>
    <t>043002000</t>
  </si>
  <si>
    <t>Zkoušky a ostatní měření</t>
  </si>
  <si>
    <t>-1360625743</t>
  </si>
  <si>
    <t>043103010K</t>
  </si>
  <si>
    <t>Vyvěšení zalaminovaného schéma skutečného stavu zdroje tepla ve strojovně</t>
  </si>
  <si>
    <t>-1641553394</t>
  </si>
  <si>
    <t>-735759777</t>
  </si>
  <si>
    <t>045203000.1</t>
  </si>
  <si>
    <t>Kompletační činnost</t>
  </si>
  <si>
    <t>1796276584</t>
  </si>
  <si>
    <t>045303000.1</t>
  </si>
  <si>
    <t>Koordinační činnost</t>
  </si>
  <si>
    <t>670859089</t>
  </si>
  <si>
    <t>053002000</t>
  </si>
  <si>
    <t>Poplatky</t>
  </si>
  <si>
    <t>235435187</t>
  </si>
  <si>
    <t xml:space="preserve">Poznámka k položce:_x000D_
likvidace odpadu_x000D_
parkovné_x000D_
</t>
  </si>
  <si>
    <t>065002000</t>
  </si>
  <si>
    <t>Mimostaveništní doprava materiálů</t>
  </si>
  <si>
    <t>-1376471810</t>
  </si>
  <si>
    <t>081002000</t>
  </si>
  <si>
    <t>Doprava zaměstnanců</t>
  </si>
  <si>
    <t>2072870827</t>
  </si>
  <si>
    <t>090001000.1</t>
  </si>
  <si>
    <t>Ostatní náklady</t>
  </si>
  <si>
    <t>192628574</t>
  </si>
  <si>
    <t>092103001</t>
  </si>
  <si>
    <t>Náklady na zkušební provoz</t>
  </si>
  <si>
    <t>-1390581220</t>
  </si>
  <si>
    <t>049303000</t>
  </si>
  <si>
    <t>Náklady vzniklé v souvislosti s předáním stavby</t>
  </si>
  <si>
    <t>1151007877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</si>
</sst>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7" t="s">
        <v>14</v>
      </c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19"/>
      <c r="AL5" s="19"/>
      <c r="AM5" s="19"/>
      <c r="AN5" s="19"/>
      <c r="AO5" s="19"/>
      <c r="AP5" s="19"/>
      <c r="AQ5" s="19"/>
      <c r="AR5" s="17"/>
      <c r="BE5" s="244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49" t="s">
        <v>17</v>
      </c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19"/>
      <c r="AL6" s="19"/>
      <c r="AM6" s="19"/>
      <c r="AN6" s="19"/>
      <c r="AO6" s="19"/>
      <c r="AP6" s="19"/>
      <c r="AQ6" s="19"/>
      <c r="AR6" s="17"/>
      <c r="BE6" s="245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45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45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45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45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45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45"/>
      <c r="BS12" s="14" t="s">
        <v>6</v>
      </c>
    </row>
    <row r="13" spans="1:74" s="1" customFormat="1" ht="12" customHeight="1">
      <c r="B13" s="18"/>
      <c r="C13" s="19"/>
      <c r="D13" s="26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28</v>
      </c>
      <c r="AO13" s="19"/>
      <c r="AP13" s="19"/>
      <c r="AQ13" s="19"/>
      <c r="AR13" s="17"/>
      <c r="BE13" s="245"/>
      <c r="BS13" s="14" t="s">
        <v>6</v>
      </c>
    </row>
    <row r="14" spans="1:74" ht="12.75">
      <c r="B14" s="18"/>
      <c r="C14" s="19"/>
      <c r="D14" s="19"/>
      <c r="E14" s="250" t="s">
        <v>28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6" t="s">
        <v>26</v>
      </c>
      <c r="AL14" s="19"/>
      <c r="AM14" s="19"/>
      <c r="AN14" s="28" t="s">
        <v>28</v>
      </c>
      <c r="AO14" s="19"/>
      <c r="AP14" s="19"/>
      <c r="AQ14" s="19"/>
      <c r="AR14" s="17"/>
      <c r="BE14" s="245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45"/>
      <c r="BS15" s="14" t="s">
        <v>4</v>
      </c>
    </row>
    <row r="16" spans="1:74" s="1" customFormat="1" ht="12" customHeight="1">
      <c r="B16" s="18"/>
      <c r="C16" s="19"/>
      <c r="D16" s="26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45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45"/>
      <c r="BS17" s="14" t="s">
        <v>30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45"/>
      <c r="BS18" s="14" t="s">
        <v>6</v>
      </c>
    </row>
    <row r="19" spans="1:71" s="1" customFormat="1" ht="12" customHeight="1">
      <c r="B19" s="18"/>
      <c r="C19" s="19"/>
      <c r="D19" s="26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45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45"/>
      <c r="BS20" s="14" t="s">
        <v>30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45"/>
    </row>
    <row r="22" spans="1:71" s="1" customFormat="1" ht="12" customHeight="1">
      <c r="B22" s="18"/>
      <c r="C22" s="19"/>
      <c r="D22" s="26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45"/>
    </row>
    <row r="23" spans="1:71" s="1" customFormat="1" ht="16.5" customHeight="1">
      <c r="B23" s="18"/>
      <c r="C23" s="19"/>
      <c r="D23" s="19"/>
      <c r="E23" s="252" t="s">
        <v>1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19"/>
      <c r="AP23" s="19"/>
      <c r="AQ23" s="19"/>
      <c r="AR23" s="17"/>
      <c r="BE23" s="245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45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45"/>
    </row>
    <row r="26" spans="1:71" s="2" customFormat="1" ht="25.9" customHeight="1">
      <c r="A26" s="31"/>
      <c r="B26" s="32"/>
      <c r="C26" s="33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53">
        <f>ROUND(AG94,2)</f>
        <v>0</v>
      </c>
      <c r="AL26" s="254"/>
      <c r="AM26" s="254"/>
      <c r="AN26" s="254"/>
      <c r="AO26" s="254"/>
      <c r="AP26" s="33"/>
      <c r="AQ26" s="33"/>
      <c r="AR26" s="36"/>
      <c r="BE26" s="245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45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55" t="s">
        <v>34</v>
      </c>
      <c r="M28" s="255"/>
      <c r="N28" s="255"/>
      <c r="O28" s="255"/>
      <c r="P28" s="255"/>
      <c r="Q28" s="33"/>
      <c r="R28" s="33"/>
      <c r="S28" s="33"/>
      <c r="T28" s="33"/>
      <c r="U28" s="33"/>
      <c r="V28" s="33"/>
      <c r="W28" s="255" t="s">
        <v>35</v>
      </c>
      <c r="X28" s="255"/>
      <c r="Y28" s="255"/>
      <c r="Z28" s="255"/>
      <c r="AA28" s="255"/>
      <c r="AB28" s="255"/>
      <c r="AC28" s="255"/>
      <c r="AD28" s="255"/>
      <c r="AE28" s="255"/>
      <c r="AF28" s="33"/>
      <c r="AG28" s="33"/>
      <c r="AH28" s="33"/>
      <c r="AI28" s="33"/>
      <c r="AJ28" s="33"/>
      <c r="AK28" s="255" t="s">
        <v>36</v>
      </c>
      <c r="AL28" s="255"/>
      <c r="AM28" s="255"/>
      <c r="AN28" s="255"/>
      <c r="AO28" s="255"/>
      <c r="AP28" s="33"/>
      <c r="AQ28" s="33"/>
      <c r="AR28" s="36"/>
      <c r="BE28" s="245"/>
    </row>
    <row r="29" spans="1:71" s="3" customFormat="1" ht="14.45" customHeight="1">
      <c r="B29" s="37"/>
      <c r="C29" s="38"/>
      <c r="D29" s="26" t="s">
        <v>37</v>
      </c>
      <c r="E29" s="38"/>
      <c r="F29" s="26" t="s">
        <v>38</v>
      </c>
      <c r="G29" s="38"/>
      <c r="H29" s="38"/>
      <c r="I29" s="38"/>
      <c r="J29" s="38"/>
      <c r="K29" s="38"/>
      <c r="L29" s="258">
        <v>0.21</v>
      </c>
      <c r="M29" s="257"/>
      <c r="N29" s="257"/>
      <c r="O29" s="257"/>
      <c r="P29" s="257"/>
      <c r="Q29" s="38"/>
      <c r="R29" s="38"/>
      <c r="S29" s="38"/>
      <c r="T29" s="38"/>
      <c r="U29" s="38"/>
      <c r="V29" s="38"/>
      <c r="W29" s="256">
        <f>ROUND(AZ94, 2)</f>
        <v>0</v>
      </c>
      <c r="X29" s="257"/>
      <c r="Y29" s="257"/>
      <c r="Z29" s="257"/>
      <c r="AA29" s="257"/>
      <c r="AB29" s="257"/>
      <c r="AC29" s="257"/>
      <c r="AD29" s="257"/>
      <c r="AE29" s="257"/>
      <c r="AF29" s="38"/>
      <c r="AG29" s="38"/>
      <c r="AH29" s="38"/>
      <c r="AI29" s="38"/>
      <c r="AJ29" s="38"/>
      <c r="AK29" s="256">
        <f>ROUND(AV94, 2)</f>
        <v>0</v>
      </c>
      <c r="AL29" s="257"/>
      <c r="AM29" s="257"/>
      <c r="AN29" s="257"/>
      <c r="AO29" s="257"/>
      <c r="AP29" s="38"/>
      <c r="AQ29" s="38"/>
      <c r="AR29" s="39"/>
      <c r="BE29" s="246"/>
    </row>
    <row r="30" spans="1:71" s="3" customFormat="1" ht="14.45" customHeight="1">
      <c r="B30" s="37"/>
      <c r="C30" s="38"/>
      <c r="D30" s="38"/>
      <c r="E30" s="38"/>
      <c r="F30" s="26" t="s">
        <v>39</v>
      </c>
      <c r="G30" s="38"/>
      <c r="H30" s="38"/>
      <c r="I30" s="38"/>
      <c r="J30" s="38"/>
      <c r="K30" s="38"/>
      <c r="L30" s="258">
        <v>0.12</v>
      </c>
      <c r="M30" s="257"/>
      <c r="N30" s="257"/>
      <c r="O30" s="257"/>
      <c r="P30" s="257"/>
      <c r="Q30" s="38"/>
      <c r="R30" s="38"/>
      <c r="S30" s="38"/>
      <c r="T30" s="38"/>
      <c r="U30" s="38"/>
      <c r="V30" s="38"/>
      <c r="W30" s="256">
        <f>ROUND(BA94, 2)</f>
        <v>0</v>
      </c>
      <c r="X30" s="257"/>
      <c r="Y30" s="257"/>
      <c r="Z30" s="257"/>
      <c r="AA30" s="257"/>
      <c r="AB30" s="257"/>
      <c r="AC30" s="257"/>
      <c r="AD30" s="257"/>
      <c r="AE30" s="257"/>
      <c r="AF30" s="38"/>
      <c r="AG30" s="38"/>
      <c r="AH30" s="38"/>
      <c r="AI30" s="38"/>
      <c r="AJ30" s="38"/>
      <c r="AK30" s="256">
        <f>ROUND(AW94, 2)</f>
        <v>0</v>
      </c>
      <c r="AL30" s="257"/>
      <c r="AM30" s="257"/>
      <c r="AN30" s="257"/>
      <c r="AO30" s="257"/>
      <c r="AP30" s="38"/>
      <c r="AQ30" s="38"/>
      <c r="AR30" s="39"/>
      <c r="BE30" s="246"/>
    </row>
    <row r="31" spans="1:71" s="3" customFormat="1" ht="14.45" hidden="1" customHeight="1">
      <c r="B31" s="37"/>
      <c r="C31" s="38"/>
      <c r="D31" s="38"/>
      <c r="E31" s="38"/>
      <c r="F31" s="26" t="s">
        <v>40</v>
      </c>
      <c r="G31" s="38"/>
      <c r="H31" s="38"/>
      <c r="I31" s="38"/>
      <c r="J31" s="38"/>
      <c r="K31" s="38"/>
      <c r="L31" s="258">
        <v>0.21</v>
      </c>
      <c r="M31" s="257"/>
      <c r="N31" s="257"/>
      <c r="O31" s="257"/>
      <c r="P31" s="257"/>
      <c r="Q31" s="38"/>
      <c r="R31" s="38"/>
      <c r="S31" s="38"/>
      <c r="T31" s="38"/>
      <c r="U31" s="38"/>
      <c r="V31" s="38"/>
      <c r="W31" s="256">
        <f>ROUND(BB94, 2)</f>
        <v>0</v>
      </c>
      <c r="X31" s="257"/>
      <c r="Y31" s="257"/>
      <c r="Z31" s="257"/>
      <c r="AA31" s="257"/>
      <c r="AB31" s="257"/>
      <c r="AC31" s="257"/>
      <c r="AD31" s="257"/>
      <c r="AE31" s="257"/>
      <c r="AF31" s="38"/>
      <c r="AG31" s="38"/>
      <c r="AH31" s="38"/>
      <c r="AI31" s="38"/>
      <c r="AJ31" s="38"/>
      <c r="AK31" s="256">
        <v>0</v>
      </c>
      <c r="AL31" s="257"/>
      <c r="AM31" s="257"/>
      <c r="AN31" s="257"/>
      <c r="AO31" s="257"/>
      <c r="AP31" s="38"/>
      <c r="AQ31" s="38"/>
      <c r="AR31" s="39"/>
      <c r="BE31" s="246"/>
    </row>
    <row r="32" spans="1:71" s="3" customFormat="1" ht="14.45" hidden="1" customHeight="1">
      <c r="B32" s="37"/>
      <c r="C32" s="38"/>
      <c r="D32" s="38"/>
      <c r="E32" s="38"/>
      <c r="F32" s="26" t="s">
        <v>41</v>
      </c>
      <c r="G32" s="38"/>
      <c r="H32" s="38"/>
      <c r="I32" s="38"/>
      <c r="J32" s="38"/>
      <c r="K32" s="38"/>
      <c r="L32" s="258">
        <v>0.12</v>
      </c>
      <c r="M32" s="257"/>
      <c r="N32" s="257"/>
      <c r="O32" s="257"/>
      <c r="P32" s="257"/>
      <c r="Q32" s="38"/>
      <c r="R32" s="38"/>
      <c r="S32" s="38"/>
      <c r="T32" s="38"/>
      <c r="U32" s="38"/>
      <c r="V32" s="38"/>
      <c r="W32" s="256">
        <f>ROUND(BC94, 2)</f>
        <v>0</v>
      </c>
      <c r="X32" s="257"/>
      <c r="Y32" s="257"/>
      <c r="Z32" s="257"/>
      <c r="AA32" s="257"/>
      <c r="AB32" s="257"/>
      <c r="AC32" s="257"/>
      <c r="AD32" s="257"/>
      <c r="AE32" s="257"/>
      <c r="AF32" s="38"/>
      <c r="AG32" s="38"/>
      <c r="AH32" s="38"/>
      <c r="AI32" s="38"/>
      <c r="AJ32" s="38"/>
      <c r="AK32" s="256">
        <v>0</v>
      </c>
      <c r="AL32" s="257"/>
      <c r="AM32" s="257"/>
      <c r="AN32" s="257"/>
      <c r="AO32" s="257"/>
      <c r="AP32" s="38"/>
      <c r="AQ32" s="38"/>
      <c r="AR32" s="39"/>
      <c r="BE32" s="246"/>
    </row>
    <row r="33" spans="1:57" s="3" customFormat="1" ht="14.45" hidden="1" customHeight="1">
      <c r="B33" s="37"/>
      <c r="C33" s="38"/>
      <c r="D33" s="38"/>
      <c r="E33" s="38"/>
      <c r="F33" s="26" t="s">
        <v>42</v>
      </c>
      <c r="G33" s="38"/>
      <c r="H33" s="38"/>
      <c r="I33" s="38"/>
      <c r="J33" s="38"/>
      <c r="K33" s="38"/>
      <c r="L33" s="258">
        <v>0</v>
      </c>
      <c r="M33" s="257"/>
      <c r="N33" s="257"/>
      <c r="O33" s="257"/>
      <c r="P33" s="257"/>
      <c r="Q33" s="38"/>
      <c r="R33" s="38"/>
      <c r="S33" s="38"/>
      <c r="T33" s="38"/>
      <c r="U33" s="38"/>
      <c r="V33" s="38"/>
      <c r="W33" s="256">
        <f>ROUND(BD94, 2)</f>
        <v>0</v>
      </c>
      <c r="X33" s="257"/>
      <c r="Y33" s="257"/>
      <c r="Z33" s="257"/>
      <c r="AA33" s="257"/>
      <c r="AB33" s="257"/>
      <c r="AC33" s="257"/>
      <c r="AD33" s="257"/>
      <c r="AE33" s="257"/>
      <c r="AF33" s="38"/>
      <c r="AG33" s="38"/>
      <c r="AH33" s="38"/>
      <c r="AI33" s="38"/>
      <c r="AJ33" s="38"/>
      <c r="AK33" s="256">
        <v>0</v>
      </c>
      <c r="AL33" s="257"/>
      <c r="AM33" s="257"/>
      <c r="AN33" s="257"/>
      <c r="AO33" s="257"/>
      <c r="AP33" s="38"/>
      <c r="AQ33" s="38"/>
      <c r="AR33" s="39"/>
      <c r="BE33" s="246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45"/>
    </row>
    <row r="35" spans="1:57" s="2" customFormat="1" ht="25.9" customHeight="1">
      <c r="A35" s="31"/>
      <c r="B35" s="32"/>
      <c r="C35" s="40"/>
      <c r="D35" s="41" t="s">
        <v>43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44</v>
      </c>
      <c r="U35" s="42"/>
      <c r="V35" s="42"/>
      <c r="W35" s="42"/>
      <c r="X35" s="262" t="s">
        <v>45</v>
      </c>
      <c r="Y35" s="260"/>
      <c r="Z35" s="260"/>
      <c r="AA35" s="260"/>
      <c r="AB35" s="260"/>
      <c r="AC35" s="42"/>
      <c r="AD35" s="42"/>
      <c r="AE35" s="42"/>
      <c r="AF35" s="42"/>
      <c r="AG35" s="42"/>
      <c r="AH35" s="42"/>
      <c r="AI35" s="42"/>
      <c r="AJ35" s="42"/>
      <c r="AK35" s="259">
        <f>SUM(AK26:AK33)</f>
        <v>0</v>
      </c>
      <c r="AL35" s="260"/>
      <c r="AM35" s="260"/>
      <c r="AN35" s="260"/>
      <c r="AO35" s="261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46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47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48</v>
      </c>
      <c r="AI60" s="35"/>
      <c r="AJ60" s="35"/>
      <c r="AK60" s="35"/>
      <c r="AL60" s="35"/>
      <c r="AM60" s="49" t="s">
        <v>49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50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51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48</v>
      </c>
      <c r="AI75" s="35"/>
      <c r="AJ75" s="35"/>
      <c r="AK75" s="35"/>
      <c r="AL75" s="35"/>
      <c r="AM75" s="49" t="s">
        <v>49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06_01_2025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23" t="str">
        <f>K6</f>
        <v>SOU Hubálov_nové</v>
      </c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60"/>
      <c r="AL85" s="60"/>
      <c r="AM85" s="60"/>
      <c r="AN85" s="60"/>
      <c r="AO85" s="60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25" t="str">
        <f>IF(AN8= "","",AN8)</f>
        <v>6. 1. 2025</v>
      </c>
      <c r="AN87" s="225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29</v>
      </c>
      <c r="AJ89" s="33"/>
      <c r="AK89" s="33"/>
      <c r="AL89" s="33"/>
      <c r="AM89" s="226" t="str">
        <f>IF(E17="","",E17)</f>
        <v xml:space="preserve"> </v>
      </c>
      <c r="AN89" s="227"/>
      <c r="AO89" s="227"/>
      <c r="AP89" s="227"/>
      <c r="AQ89" s="33"/>
      <c r="AR89" s="36"/>
      <c r="AS89" s="228" t="s">
        <v>53</v>
      </c>
      <c r="AT89" s="229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27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31</v>
      </c>
      <c r="AJ90" s="33"/>
      <c r="AK90" s="33"/>
      <c r="AL90" s="33"/>
      <c r="AM90" s="226" t="str">
        <f>IF(E20="","",E20)</f>
        <v xml:space="preserve"> </v>
      </c>
      <c r="AN90" s="227"/>
      <c r="AO90" s="227"/>
      <c r="AP90" s="227"/>
      <c r="AQ90" s="33"/>
      <c r="AR90" s="36"/>
      <c r="AS90" s="230"/>
      <c r="AT90" s="231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2"/>
      <c r="AT91" s="233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34" t="s">
        <v>54</v>
      </c>
      <c r="D92" s="235"/>
      <c r="E92" s="235"/>
      <c r="F92" s="235"/>
      <c r="G92" s="235"/>
      <c r="H92" s="70"/>
      <c r="I92" s="237" t="s">
        <v>55</v>
      </c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6" t="s">
        <v>56</v>
      </c>
      <c r="AH92" s="235"/>
      <c r="AI92" s="235"/>
      <c r="AJ92" s="235"/>
      <c r="AK92" s="235"/>
      <c r="AL92" s="235"/>
      <c r="AM92" s="235"/>
      <c r="AN92" s="237" t="s">
        <v>57</v>
      </c>
      <c r="AO92" s="235"/>
      <c r="AP92" s="238"/>
      <c r="AQ92" s="71" t="s">
        <v>58</v>
      </c>
      <c r="AR92" s="36"/>
      <c r="AS92" s="72" t="s">
        <v>59</v>
      </c>
      <c r="AT92" s="73" t="s">
        <v>60</v>
      </c>
      <c r="AU92" s="73" t="s">
        <v>61</v>
      </c>
      <c r="AV92" s="73" t="s">
        <v>62</v>
      </c>
      <c r="AW92" s="73" t="s">
        <v>63</v>
      </c>
      <c r="AX92" s="73" t="s">
        <v>64</v>
      </c>
      <c r="AY92" s="73" t="s">
        <v>65</v>
      </c>
      <c r="AZ92" s="73" t="s">
        <v>66</v>
      </c>
      <c r="BA92" s="73" t="s">
        <v>67</v>
      </c>
      <c r="BB92" s="73" t="s">
        <v>68</v>
      </c>
      <c r="BC92" s="73" t="s">
        <v>69</v>
      </c>
      <c r="BD92" s="74" t="s">
        <v>70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71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42">
        <f>ROUND(SUM(AG95:AG100),2)</f>
        <v>0</v>
      </c>
      <c r="AH94" s="242"/>
      <c r="AI94" s="242"/>
      <c r="AJ94" s="242"/>
      <c r="AK94" s="242"/>
      <c r="AL94" s="242"/>
      <c r="AM94" s="242"/>
      <c r="AN94" s="243">
        <f t="shared" ref="AN94:AN100" si="0">SUM(AG94,AT94)</f>
        <v>0</v>
      </c>
      <c r="AO94" s="243"/>
      <c r="AP94" s="243"/>
      <c r="AQ94" s="82" t="s">
        <v>1</v>
      </c>
      <c r="AR94" s="83"/>
      <c r="AS94" s="84">
        <f>ROUND(SUM(AS95:AS100),2)</f>
        <v>0</v>
      </c>
      <c r="AT94" s="85">
        <f t="shared" ref="AT94:AT100" si="1">ROUND(SUM(AV94:AW94),2)</f>
        <v>0</v>
      </c>
      <c r="AU94" s="86">
        <f>ROUND(SUM(AU95:AU100),5)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ROUND(SUM(AZ95:AZ100),2)</f>
        <v>0</v>
      </c>
      <c r="BA94" s="85">
        <f>ROUND(SUM(BA95:BA100),2)</f>
        <v>0</v>
      </c>
      <c r="BB94" s="85">
        <f>ROUND(SUM(BB95:BB100),2)</f>
        <v>0</v>
      </c>
      <c r="BC94" s="85">
        <f>ROUND(SUM(BC95:BC100),2)</f>
        <v>0</v>
      </c>
      <c r="BD94" s="87">
        <f>ROUND(SUM(BD95:BD100),2)</f>
        <v>0</v>
      </c>
      <c r="BS94" s="88" t="s">
        <v>72</v>
      </c>
      <c r="BT94" s="88" t="s">
        <v>73</v>
      </c>
      <c r="BU94" s="89" t="s">
        <v>74</v>
      </c>
      <c r="BV94" s="88" t="s">
        <v>75</v>
      </c>
      <c r="BW94" s="88" t="s">
        <v>5</v>
      </c>
      <c r="BX94" s="88" t="s">
        <v>76</v>
      </c>
      <c r="CL94" s="88" t="s">
        <v>1</v>
      </c>
    </row>
    <row r="95" spans="1:91" s="7" customFormat="1" ht="16.5" customHeight="1">
      <c r="A95" s="90" t="s">
        <v>77</v>
      </c>
      <c r="B95" s="91"/>
      <c r="C95" s="92"/>
      <c r="D95" s="239" t="s">
        <v>78</v>
      </c>
      <c r="E95" s="239"/>
      <c r="F95" s="239"/>
      <c r="G95" s="239"/>
      <c r="H95" s="239"/>
      <c r="I95" s="93"/>
      <c r="J95" s="239" t="s">
        <v>79</v>
      </c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40">
        <f>'01 - Vytápění'!J30</f>
        <v>0</v>
      </c>
      <c r="AH95" s="241"/>
      <c r="AI95" s="241"/>
      <c r="AJ95" s="241"/>
      <c r="AK95" s="241"/>
      <c r="AL95" s="241"/>
      <c r="AM95" s="241"/>
      <c r="AN95" s="240">
        <f t="shared" si="0"/>
        <v>0</v>
      </c>
      <c r="AO95" s="241"/>
      <c r="AP95" s="241"/>
      <c r="AQ95" s="94" t="s">
        <v>80</v>
      </c>
      <c r="AR95" s="95"/>
      <c r="AS95" s="96">
        <v>0</v>
      </c>
      <c r="AT95" s="97">
        <f t="shared" si="1"/>
        <v>0</v>
      </c>
      <c r="AU95" s="98">
        <f>'01 - Vytápění'!P125</f>
        <v>0</v>
      </c>
      <c r="AV95" s="97">
        <f>'01 - Vytápění'!J33</f>
        <v>0</v>
      </c>
      <c r="AW95" s="97">
        <f>'01 - Vytápění'!J34</f>
        <v>0</v>
      </c>
      <c r="AX95" s="97">
        <f>'01 - Vytápění'!J35</f>
        <v>0</v>
      </c>
      <c r="AY95" s="97">
        <f>'01 - Vytápění'!J36</f>
        <v>0</v>
      </c>
      <c r="AZ95" s="97">
        <f>'01 - Vytápění'!F33</f>
        <v>0</v>
      </c>
      <c r="BA95" s="97">
        <f>'01 - Vytápění'!F34</f>
        <v>0</v>
      </c>
      <c r="BB95" s="97">
        <f>'01 - Vytápění'!F35</f>
        <v>0</v>
      </c>
      <c r="BC95" s="97">
        <f>'01 - Vytápění'!F36</f>
        <v>0</v>
      </c>
      <c r="BD95" s="99">
        <f>'01 - Vytápění'!F37</f>
        <v>0</v>
      </c>
      <c r="BT95" s="100" t="s">
        <v>81</v>
      </c>
      <c r="BV95" s="100" t="s">
        <v>75</v>
      </c>
      <c r="BW95" s="100" t="s">
        <v>82</v>
      </c>
      <c r="BX95" s="100" t="s">
        <v>5</v>
      </c>
      <c r="CL95" s="100" t="s">
        <v>1</v>
      </c>
      <c r="CM95" s="100" t="s">
        <v>83</v>
      </c>
    </row>
    <row r="96" spans="1:91" s="7" customFormat="1" ht="16.5" customHeight="1">
      <c r="A96" s="90" t="s">
        <v>77</v>
      </c>
      <c r="B96" s="91"/>
      <c r="C96" s="92"/>
      <c r="D96" s="239" t="s">
        <v>84</v>
      </c>
      <c r="E96" s="239"/>
      <c r="F96" s="239"/>
      <c r="G96" s="239"/>
      <c r="H96" s="239"/>
      <c r="I96" s="93"/>
      <c r="J96" s="239" t="s">
        <v>85</v>
      </c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40">
        <f>'02 - Plyn'!J30</f>
        <v>0</v>
      </c>
      <c r="AH96" s="241"/>
      <c r="AI96" s="241"/>
      <c r="AJ96" s="241"/>
      <c r="AK96" s="241"/>
      <c r="AL96" s="241"/>
      <c r="AM96" s="241"/>
      <c r="AN96" s="240">
        <f t="shared" si="0"/>
        <v>0</v>
      </c>
      <c r="AO96" s="241"/>
      <c r="AP96" s="241"/>
      <c r="AQ96" s="94" t="s">
        <v>80</v>
      </c>
      <c r="AR96" s="95"/>
      <c r="AS96" s="96">
        <v>0</v>
      </c>
      <c r="AT96" s="97">
        <f t="shared" si="1"/>
        <v>0</v>
      </c>
      <c r="AU96" s="98">
        <f>'02 - Plyn'!P120</f>
        <v>0</v>
      </c>
      <c r="AV96" s="97">
        <f>'02 - Plyn'!J33</f>
        <v>0</v>
      </c>
      <c r="AW96" s="97">
        <f>'02 - Plyn'!J34</f>
        <v>0</v>
      </c>
      <c r="AX96" s="97">
        <f>'02 - Plyn'!J35</f>
        <v>0</v>
      </c>
      <c r="AY96" s="97">
        <f>'02 - Plyn'!J36</f>
        <v>0</v>
      </c>
      <c r="AZ96" s="97">
        <f>'02 - Plyn'!F33</f>
        <v>0</v>
      </c>
      <c r="BA96" s="97">
        <f>'02 - Plyn'!F34</f>
        <v>0</v>
      </c>
      <c r="BB96" s="97">
        <f>'02 - Plyn'!F35</f>
        <v>0</v>
      </c>
      <c r="BC96" s="97">
        <f>'02 - Plyn'!F36</f>
        <v>0</v>
      </c>
      <c r="BD96" s="99">
        <f>'02 - Plyn'!F37</f>
        <v>0</v>
      </c>
      <c r="BT96" s="100" t="s">
        <v>81</v>
      </c>
      <c r="BV96" s="100" t="s">
        <v>75</v>
      </c>
      <c r="BW96" s="100" t="s">
        <v>86</v>
      </c>
      <c r="BX96" s="100" t="s">
        <v>5</v>
      </c>
      <c r="CL96" s="100" t="s">
        <v>1</v>
      </c>
      <c r="CM96" s="100" t="s">
        <v>83</v>
      </c>
    </row>
    <row r="97" spans="1:91" s="7" customFormat="1" ht="16.5" customHeight="1">
      <c r="A97" s="90" t="s">
        <v>77</v>
      </c>
      <c r="B97" s="91"/>
      <c r="C97" s="92"/>
      <c r="D97" s="239" t="s">
        <v>87</v>
      </c>
      <c r="E97" s="239"/>
      <c r="F97" s="239"/>
      <c r="G97" s="239"/>
      <c r="H97" s="239"/>
      <c r="I97" s="93"/>
      <c r="J97" s="239" t="s">
        <v>88</v>
      </c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40">
        <f>'03 - VZT'!J30</f>
        <v>0</v>
      </c>
      <c r="AH97" s="241"/>
      <c r="AI97" s="241"/>
      <c r="AJ97" s="241"/>
      <c r="AK97" s="241"/>
      <c r="AL97" s="241"/>
      <c r="AM97" s="241"/>
      <c r="AN97" s="240">
        <f t="shared" si="0"/>
        <v>0</v>
      </c>
      <c r="AO97" s="241"/>
      <c r="AP97" s="241"/>
      <c r="AQ97" s="94" t="s">
        <v>80</v>
      </c>
      <c r="AR97" s="95"/>
      <c r="AS97" s="96">
        <v>0</v>
      </c>
      <c r="AT97" s="97">
        <f t="shared" si="1"/>
        <v>0</v>
      </c>
      <c r="AU97" s="98">
        <f>'03 - VZT'!P120</f>
        <v>0</v>
      </c>
      <c r="AV97" s="97">
        <f>'03 - VZT'!J33</f>
        <v>0</v>
      </c>
      <c r="AW97" s="97">
        <f>'03 - VZT'!J34</f>
        <v>0</v>
      </c>
      <c r="AX97" s="97">
        <f>'03 - VZT'!J35</f>
        <v>0</v>
      </c>
      <c r="AY97" s="97">
        <f>'03 - VZT'!J36</f>
        <v>0</v>
      </c>
      <c r="AZ97" s="97">
        <f>'03 - VZT'!F33</f>
        <v>0</v>
      </c>
      <c r="BA97" s="97">
        <f>'03 - VZT'!F34</f>
        <v>0</v>
      </c>
      <c r="BB97" s="97">
        <f>'03 - VZT'!F35</f>
        <v>0</v>
      </c>
      <c r="BC97" s="97">
        <f>'03 - VZT'!F36</f>
        <v>0</v>
      </c>
      <c r="BD97" s="99">
        <f>'03 - VZT'!F37</f>
        <v>0</v>
      </c>
      <c r="BT97" s="100" t="s">
        <v>81</v>
      </c>
      <c r="BV97" s="100" t="s">
        <v>75</v>
      </c>
      <c r="BW97" s="100" t="s">
        <v>89</v>
      </c>
      <c r="BX97" s="100" t="s">
        <v>5</v>
      </c>
      <c r="CL97" s="100" t="s">
        <v>1</v>
      </c>
      <c r="CM97" s="100" t="s">
        <v>83</v>
      </c>
    </row>
    <row r="98" spans="1:91" s="7" customFormat="1" ht="16.5" customHeight="1">
      <c r="A98" s="90" t="s">
        <v>77</v>
      </c>
      <c r="B98" s="91"/>
      <c r="C98" s="92"/>
      <c r="D98" s="239" t="s">
        <v>90</v>
      </c>
      <c r="E98" s="239"/>
      <c r="F98" s="239"/>
      <c r="G98" s="239"/>
      <c r="H98" s="239"/>
      <c r="I98" s="93"/>
      <c r="J98" s="239" t="s">
        <v>91</v>
      </c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40">
        <f>'04 - Elektro a MaR'!J30</f>
        <v>0</v>
      </c>
      <c r="AH98" s="241"/>
      <c r="AI98" s="241"/>
      <c r="AJ98" s="241"/>
      <c r="AK98" s="241"/>
      <c r="AL98" s="241"/>
      <c r="AM98" s="241"/>
      <c r="AN98" s="240">
        <f t="shared" si="0"/>
        <v>0</v>
      </c>
      <c r="AO98" s="241"/>
      <c r="AP98" s="241"/>
      <c r="AQ98" s="94" t="s">
        <v>80</v>
      </c>
      <c r="AR98" s="95"/>
      <c r="AS98" s="96">
        <v>0</v>
      </c>
      <c r="AT98" s="97">
        <f t="shared" si="1"/>
        <v>0</v>
      </c>
      <c r="AU98" s="98">
        <f>'04 - Elektro a MaR'!P125</f>
        <v>0</v>
      </c>
      <c r="AV98" s="97">
        <f>'04 - Elektro a MaR'!J33</f>
        <v>0</v>
      </c>
      <c r="AW98" s="97">
        <f>'04 - Elektro a MaR'!J34</f>
        <v>0</v>
      </c>
      <c r="AX98" s="97">
        <f>'04 - Elektro a MaR'!J35</f>
        <v>0</v>
      </c>
      <c r="AY98" s="97">
        <f>'04 - Elektro a MaR'!J36</f>
        <v>0</v>
      </c>
      <c r="AZ98" s="97">
        <f>'04 - Elektro a MaR'!F33</f>
        <v>0</v>
      </c>
      <c r="BA98" s="97">
        <f>'04 - Elektro a MaR'!F34</f>
        <v>0</v>
      </c>
      <c r="BB98" s="97">
        <f>'04 - Elektro a MaR'!F35</f>
        <v>0</v>
      </c>
      <c r="BC98" s="97">
        <f>'04 - Elektro a MaR'!F36</f>
        <v>0</v>
      </c>
      <c r="BD98" s="99">
        <f>'04 - Elektro a MaR'!F37</f>
        <v>0</v>
      </c>
      <c r="BT98" s="100" t="s">
        <v>81</v>
      </c>
      <c r="BV98" s="100" t="s">
        <v>75</v>
      </c>
      <c r="BW98" s="100" t="s">
        <v>92</v>
      </c>
      <c r="BX98" s="100" t="s">
        <v>5</v>
      </c>
      <c r="CL98" s="100" t="s">
        <v>1</v>
      </c>
      <c r="CM98" s="100" t="s">
        <v>83</v>
      </c>
    </row>
    <row r="99" spans="1:91" s="7" customFormat="1" ht="16.5" customHeight="1">
      <c r="A99" s="90" t="s">
        <v>77</v>
      </c>
      <c r="B99" s="91"/>
      <c r="C99" s="92"/>
      <c r="D99" s="239" t="s">
        <v>93</v>
      </c>
      <c r="E99" s="239"/>
      <c r="F99" s="239"/>
      <c r="G99" s="239"/>
      <c r="H99" s="239"/>
      <c r="I99" s="93"/>
      <c r="J99" s="239" t="s">
        <v>94</v>
      </c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40">
        <f>'05 - Stavební část'!J30</f>
        <v>0</v>
      </c>
      <c r="AH99" s="241"/>
      <c r="AI99" s="241"/>
      <c r="AJ99" s="241"/>
      <c r="AK99" s="241"/>
      <c r="AL99" s="241"/>
      <c r="AM99" s="241"/>
      <c r="AN99" s="240">
        <f t="shared" si="0"/>
        <v>0</v>
      </c>
      <c r="AO99" s="241"/>
      <c r="AP99" s="241"/>
      <c r="AQ99" s="94" t="s">
        <v>80</v>
      </c>
      <c r="AR99" s="95"/>
      <c r="AS99" s="96">
        <v>0</v>
      </c>
      <c r="AT99" s="97">
        <f t="shared" si="1"/>
        <v>0</v>
      </c>
      <c r="AU99" s="98">
        <f>'05 - Stavební část'!P120</f>
        <v>0</v>
      </c>
      <c r="AV99" s="97">
        <f>'05 - Stavební část'!J33</f>
        <v>0</v>
      </c>
      <c r="AW99" s="97">
        <f>'05 - Stavební část'!J34</f>
        <v>0</v>
      </c>
      <c r="AX99" s="97">
        <f>'05 - Stavební část'!J35</f>
        <v>0</v>
      </c>
      <c r="AY99" s="97">
        <f>'05 - Stavební část'!J36</f>
        <v>0</v>
      </c>
      <c r="AZ99" s="97">
        <f>'05 - Stavební část'!F33</f>
        <v>0</v>
      </c>
      <c r="BA99" s="97">
        <f>'05 - Stavební část'!F34</f>
        <v>0</v>
      </c>
      <c r="BB99" s="97">
        <f>'05 - Stavební část'!F35</f>
        <v>0</v>
      </c>
      <c r="BC99" s="97">
        <f>'05 - Stavební část'!F36</f>
        <v>0</v>
      </c>
      <c r="BD99" s="99">
        <f>'05 - Stavební část'!F37</f>
        <v>0</v>
      </c>
      <c r="BT99" s="100" t="s">
        <v>81</v>
      </c>
      <c r="BV99" s="100" t="s">
        <v>75</v>
      </c>
      <c r="BW99" s="100" t="s">
        <v>95</v>
      </c>
      <c r="BX99" s="100" t="s">
        <v>5</v>
      </c>
      <c r="CL99" s="100" t="s">
        <v>1</v>
      </c>
      <c r="CM99" s="100" t="s">
        <v>83</v>
      </c>
    </row>
    <row r="100" spans="1:91" s="7" customFormat="1" ht="16.5" customHeight="1">
      <c r="A100" s="90" t="s">
        <v>77</v>
      </c>
      <c r="B100" s="91"/>
      <c r="C100" s="92"/>
      <c r="D100" s="239" t="s">
        <v>96</v>
      </c>
      <c r="E100" s="239"/>
      <c r="F100" s="239"/>
      <c r="G100" s="239"/>
      <c r="H100" s="239"/>
      <c r="I100" s="93"/>
      <c r="J100" s="239" t="s">
        <v>97</v>
      </c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40">
        <f>'06 - VRN'!J30</f>
        <v>0</v>
      </c>
      <c r="AH100" s="241"/>
      <c r="AI100" s="241"/>
      <c r="AJ100" s="241"/>
      <c r="AK100" s="241"/>
      <c r="AL100" s="241"/>
      <c r="AM100" s="241"/>
      <c r="AN100" s="240">
        <f t="shared" si="0"/>
        <v>0</v>
      </c>
      <c r="AO100" s="241"/>
      <c r="AP100" s="241"/>
      <c r="AQ100" s="94" t="s">
        <v>80</v>
      </c>
      <c r="AR100" s="95"/>
      <c r="AS100" s="101">
        <v>0</v>
      </c>
      <c r="AT100" s="102">
        <f t="shared" si="1"/>
        <v>0</v>
      </c>
      <c r="AU100" s="103">
        <f>'06 - VRN'!P118</f>
        <v>0</v>
      </c>
      <c r="AV100" s="102">
        <f>'06 - VRN'!J33</f>
        <v>0</v>
      </c>
      <c r="AW100" s="102">
        <f>'06 - VRN'!J34</f>
        <v>0</v>
      </c>
      <c r="AX100" s="102">
        <f>'06 - VRN'!J35</f>
        <v>0</v>
      </c>
      <c r="AY100" s="102">
        <f>'06 - VRN'!J36</f>
        <v>0</v>
      </c>
      <c r="AZ100" s="102">
        <f>'06 - VRN'!F33</f>
        <v>0</v>
      </c>
      <c r="BA100" s="102">
        <f>'06 - VRN'!F34</f>
        <v>0</v>
      </c>
      <c r="BB100" s="102">
        <f>'06 - VRN'!F35</f>
        <v>0</v>
      </c>
      <c r="BC100" s="102">
        <f>'06 - VRN'!F36</f>
        <v>0</v>
      </c>
      <c r="BD100" s="104">
        <f>'06 - VRN'!F37</f>
        <v>0</v>
      </c>
      <c r="BT100" s="100" t="s">
        <v>81</v>
      </c>
      <c r="BV100" s="100" t="s">
        <v>75</v>
      </c>
      <c r="BW100" s="100" t="s">
        <v>98</v>
      </c>
      <c r="BX100" s="100" t="s">
        <v>5</v>
      </c>
      <c r="CL100" s="100" t="s">
        <v>1</v>
      </c>
      <c r="CM100" s="100" t="s">
        <v>83</v>
      </c>
    </row>
    <row r="101" spans="1:91" s="2" customFormat="1" ht="30" customHeight="1">
      <c r="A101" s="31"/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6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91" s="2" customFormat="1" ht="6.95" customHeight="1">
      <c r="A102" s="31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36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</sheetData>
  <sheetProtection algorithmName="SHA-512" hashValue="anQmGIhlccrEOQsmU2tyYYm2CCC/d9icZby1hn/TLtXsxoHqdTXPrMtJNhDgpH49yOBSuKLO4LWbxRQ4F0uz7w==" saltValue="Luo5dLUu5mm8U9Yz8pGdPDgFmTq92wfIwgdYw02UdRQfeKJA+EktELfVHPapMv0GGgFyuEUb4v4jtEj8Hx4xgQ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01 - Vytápění'!C2" display="/"/>
    <hyperlink ref="A96" location="'02 - Plyn'!C2" display="/"/>
    <hyperlink ref="A97" location="'03 - VZT'!C2" display="/"/>
    <hyperlink ref="A98" location="'04 - Elektro a MaR'!C2" display="/"/>
    <hyperlink ref="A99" location="'05 - Stavební část'!C2" display="/"/>
    <hyperlink ref="A100" location="'06 - VRN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4" t="s">
        <v>82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99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64" t="str">
        <f>'Rekapitulace stavby'!K6</f>
        <v>SOU Hubálov_nové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09" t="s">
        <v>100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101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6. 1. 2025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'Rekapitulace stavby'!E14</f>
        <v>Vyplň údaj</v>
      </c>
      <c r="F18" s="269"/>
      <c r="G18" s="269"/>
      <c r="H18" s="269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0" t="s">
        <v>1</v>
      </c>
      <c r="F27" s="270"/>
      <c r="G27" s="270"/>
      <c r="H27" s="27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ROUND(J125,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ROUND((SUM(BE125:BE254)),  2)</f>
        <v>0</v>
      </c>
      <c r="G33" s="31"/>
      <c r="H33" s="31"/>
      <c r="I33" s="121">
        <v>0.21</v>
      </c>
      <c r="J33" s="120">
        <f>ROUND(((SUM(BE125:BE254))*I33),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ROUND((SUM(BF125:BF254)),  2)</f>
        <v>0</v>
      </c>
      <c r="G34" s="31"/>
      <c r="H34" s="31"/>
      <c r="I34" s="121">
        <v>0.12</v>
      </c>
      <c r="J34" s="120">
        <f>ROUND(((SUM(BF125:BF254))*I34),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ROUND((SUM(BG125:BG254)),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ROUND((SUM(BH125:BH254)),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ROUND((SUM(BI125:BI254)),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102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1" t="str">
        <f>E7</f>
        <v>SOU Hubálov_nové</v>
      </c>
      <c r="F85" s="272"/>
      <c r="G85" s="272"/>
      <c r="H85" s="272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100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3" t="str">
        <f>E9</f>
        <v>01 - Vytápění</v>
      </c>
      <c r="F87" s="273"/>
      <c r="G87" s="273"/>
      <c r="H87" s="273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6. 1. 2025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103</v>
      </c>
      <c r="D94" s="141"/>
      <c r="E94" s="141"/>
      <c r="F94" s="141"/>
      <c r="G94" s="141"/>
      <c r="H94" s="141"/>
      <c r="I94" s="141"/>
      <c r="J94" s="142" t="s">
        <v>104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105</v>
      </c>
      <c r="D96" s="33"/>
      <c r="E96" s="33"/>
      <c r="F96" s="33"/>
      <c r="G96" s="33"/>
      <c r="H96" s="33"/>
      <c r="I96" s="33"/>
      <c r="J96" s="81">
        <f>J125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106</v>
      </c>
    </row>
    <row r="97" spans="1:31" s="9" customFormat="1" ht="24.95" customHeight="1">
      <c r="B97" s="144"/>
      <c r="C97" s="145"/>
      <c r="D97" s="146" t="s">
        <v>107</v>
      </c>
      <c r="E97" s="147"/>
      <c r="F97" s="147"/>
      <c r="G97" s="147"/>
      <c r="H97" s="147"/>
      <c r="I97" s="147"/>
      <c r="J97" s="148">
        <f>J126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108</v>
      </c>
      <c r="E98" s="153"/>
      <c r="F98" s="153"/>
      <c r="G98" s="153"/>
      <c r="H98" s="153"/>
      <c r="I98" s="153"/>
      <c r="J98" s="154">
        <f>J127</f>
        <v>0</v>
      </c>
      <c r="K98" s="151"/>
      <c r="L98" s="155"/>
    </row>
    <row r="99" spans="1:31" s="10" customFormat="1" ht="19.899999999999999" customHeight="1">
      <c r="B99" s="150"/>
      <c r="C99" s="151"/>
      <c r="D99" s="152" t="s">
        <v>109</v>
      </c>
      <c r="E99" s="153"/>
      <c r="F99" s="153"/>
      <c r="G99" s="153"/>
      <c r="H99" s="153"/>
      <c r="I99" s="153"/>
      <c r="J99" s="154">
        <f>J133</f>
        <v>0</v>
      </c>
      <c r="K99" s="151"/>
      <c r="L99" s="155"/>
    </row>
    <row r="100" spans="1:31" s="10" customFormat="1" ht="19.899999999999999" customHeight="1">
      <c r="B100" s="150"/>
      <c r="C100" s="151"/>
      <c r="D100" s="152" t="s">
        <v>110</v>
      </c>
      <c r="E100" s="153"/>
      <c r="F100" s="153"/>
      <c r="G100" s="153"/>
      <c r="H100" s="153"/>
      <c r="I100" s="153"/>
      <c r="J100" s="154">
        <f>J163</f>
        <v>0</v>
      </c>
      <c r="K100" s="151"/>
      <c r="L100" s="155"/>
    </row>
    <row r="101" spans="1:31" s="10" customFormat="1" ht="19.899999999999999" customHeight="1">
      <c r="B101" s="150"/>
      <c r="C101" s="151"/>
      <c r="D101" s="152" t="s">
        <v>111</v>
      </c>
      <c r="E101" s="153"/>
      <c r="F101" s="153"/>
      <c r="G101" s="153"/>
      <c r="H101" s="153"/>
      <c r="I101" s="153"/>
      <c r="J101" s="154">
        <f>J179</f>
        <v>0</v>
      </c>
      <c r="K101" s="151"/>
      <c r="L101" s="155"/>
    </row>
    <row r="102" spans="1:31" s="10" customFormat="1" ht="19.899999999999999" customHeight="1">
      <c r="B102" s="150"/>
      <c r="C102" s="151"/>
      <c r="D102" s="152" t="s">
        <v>112</v>
      </c>
      <c r="E102" s="153"/>
      <c r="F102" s="153"/>
      <c r="G102" s="153"/>
      <c r="H102" s="153"/>
      <c r="I102" s="153"/>
      <c r="J102" s="154">
        <f>J203</f>
        <v>0</v>
      </c>
      <c r="K102" s="151"/>
      <c r="L102" s="155"/>
    </row>
    <row r="103" spans="1:31" s="10" customFormat="1" ht="19.899999999999999" customHeight="1">
      <c r="B103" s="150"/>
      <c r="C103" s="151"/>
      <c r="D103" s="152" t="s">
        <v>113</v>
      </c>
      <c r="E103" s="153"/>
      <c r="F103" s="153"/>
      <c r="G103" s="153"/>
      <c r="H103" s="153"/>
      <c r="I103" s="153"/>
      <c r="J103" s="154">
        <f>J217</f>
        <v>0</v>
      </c>
      <c r="K103" s="151"/>
      <c r="L103" s="155"/>
    </row>
    <row r="104" spans="1:31" s="9" customFormat="1" ht="24.95" customHeight="1">
      <c r="B104" s="144"/>
      <c r="C104" s="145"/>
      <c r="D104" s="146" t="s">
        <v>114</v>
      </c>
      <c r="E104" s="147"/>
      <c r="F104" s="147"/>
      <c r="G104" s="147"/>
      <c r="H104" s="147"/>
      <c r="I104" s="147"/>
      <c r="J104" s="148">
        <f>J239</f>
        <v>0</v>
      </c>
      <c r="K104" s="145"/>
      <c r="L104" s="149"/>
    </row>
    <row r="105" spans="1:31" s="10" customFormat="1" ht="19.899999999999999" customHeight="1">
      <c r="B105" s="150"/>
      <c r="C105" s="151"/>
      <c r="D105" s="152" t="s">
        <v>115</v>
      </c>
      <c r="E105" s="153"/>
      <c r="F105" s="153"/>
      <c r="G105" s="153"/>
      <c r="H105" s="153"/>
      <c r="I105" s="153"/>
      <c r="J105" s="154">
        <f>J240</f>
        <v>0</v>
      </c>
      <c r="K105" s="151"/>
      <c r="L105" s="155"/>
    </row>
    <row r="106" spans="1:31" s="2" customFormat="1" ht="21.7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customHeight="1">
      <c r="A107" s="31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31" s="2" customFormat="1" ht="6.95" customHeight="1">
      <c r="A111" s="31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4.95" customHeight="1">
      <c r="A112" s="31"/>
      <c r="B112" s="32"/>
      <c r="C112" s="20" t="s">
        <v>116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16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71" t="str">
        <f>E7</f>
        <v>SOU Hubálov_nové</v>
      </c>
      <c r="F115" s="272"/>
      <c r="G115" s="272"/>
      <c r="H115" s="272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100</v>
      </c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6.5" customHeight="1">
      <c r="A117" s="31"/>
      <c r="B117" s="32"/>
      <c r="C117" s="33"/>
      <c r="D117" s="33"/>
      <c r="E117" s="223" t="str">
        <f>E9</f>
        <v>01 - Vytápění</v>
      </c>
      <c r="F117" s="273"/>
      <c r="G117" s="273"/>
      <c r="H117" s="27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2" customHeight="1">
      <c r="A119" s="31"/>
      <c r="B119" s="32"/>
      <c r="C119" s="26" t="s">
        <v>20</v>
      </c>
      <c r="D119" s="33"/>
      <c r="E119" s="33"/>
      <c r="F119" s="24" t="str">
        <f>F12</f>
        <v xml:space="preserve"> </v>
      </c>
      <c r="G119" s="33"/>
      <c r="H119" s="33"/>
      <c r="I119" s="26" t="s">
        <v>22</v>
      </c>
      <c r="J119" s="63" t="str">
        <f>IF(J12="","",J12)</f>
        <v>6. 1. 2025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24</v>
      </c>
      <c r="D121" s="33"/>
      <c r="E121" s="33"/>
      <c r="F121" s="24" t="str">
        <f>E15</f>
        <v xml:space="preserve"> </v>
      </c>
      <c r="G121" s="33"/>
      <c r="H121" s="33"/>
      <c r="I121" s="26" t="s">
        <v>29</v>
      </c>
      <c r="J121" s="29" t="str">
        <f>E21</f>
        <v xml:space="preserve"> 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5.2" customHeight="1">
      <c r="A122" s="31"/>
      <c r="B122" s="32"/>
      <c r="C122" s="26" t="s">
        <v>27</v>
      </c>
      <c r="D122" s="33"/>
      <c r="E122" s="33"/>
      <c r="F122" s="24" t="str">
        <f>IF(E18="","",E18)</f>
        <v>Vyplň údaj</v>
      </c>
      <c r="G122" s="33"/>
      <c r="H122" s="33"/>
      <c r="I122" s="26" t="s">
        <v>31</v>
      </c>
      <c r="J122" s="29" t="str">
        <f>E24</f>
        <v xml:space="preserve"> </v>
      </c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0.3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11" customFormat="1" ht="29.25" customHeight="1">
      <c r="A124" s="156"/>
      <c r="B124" s="157"/>
      <c r="C124" s="158" t="s">
        <v>117</v>
      </c>
      <c r="D124" s="159" t="s">
        <v>58</v>
      </c>
      <c r="E124" s="159" t="s">
        <v>54</v>
      </c>
      <c r="F124" s="159" t="s">
        <v>55</v>
      </c>
      <c r="G124" s="159" t="s">
        <v>118</v>
      </c>
      <c r="H124" s="159" t="s">
        <v>119</v>
      </c>
      <c r="I124" s="159" t="s">
        <v>120</v>
      </c>
      <c r="J124" s="160" t="s">
        <v>104</v>
      </c>
      <c r="K124" s="161" t="s">
        <v>121</v>
      </c>
      <c r="L124" s="162"/>
      <c r="M124" s="72" t="s">
        <v>1</v>
      </c>
      <c r="N124" s="73" t="s">
        <v>37</v>
      </c>
      <c r="O124" s="73" t="s">
        <v>122</v>
      </c>
      <c r="P124" s="73" t="s">
        <v>123</v>
      </c>
      <c r="Q124" s="73" t="s">
        <v>124</v>
      </c>
      <c r="R124" s="73" t="s">
        <v>125</v>
      </c>
      <c r="S124" s="73" t="s">
        <v>126</v>
      </c>
      <c r="T124" s="74" t="s">
        <v>127</v>
      </c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</row>
    <row r="125" spans="1:65" s="2" customFormat="1" ht="22.9" customHeight="1">
      <c r="A125" s="31"/>
      <c r="B125" s="32"/>
      <c r="C125" s="79" t="s">
        <v>128</v>
      </c>
      <c r="D125" s="33"/>
      <c r="E125" s="33"/>
      <c r="F125" s="33"/>
      <c r="G125" s="33"/>
      <c r="H125" s="33"/>
      <c r="I125" s="33"/>
      <c r="J125" s="163">
        <f>BK125</f>
        <v>0</v>
      </c>
      <c r="K125" s="33"/>
      <c r="L125" s="36"/>
      <c r="M125" s="75"/>
      <c r="N125" s="164"/>
      <c r="O125" s="76"/>
      <c r="P125" s="165">
        <f>P126+P239</f>
        <v>0</v>
      </c>
      <c r="Q125" s="76"/>
      <c r="R125" s="165">
        <f>R126+R239</f>
        <v>1.7726499999999998</v>
      </c>
      <c r="S125" s="76"/>
      <c r="T125" s="166">
        <f>T126+T239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4" t="s">
        <v>72</v>
      </c>
      <c r="AU125" s="14" t="s">
        <v>106</v>
      </c>
      <c r="BK125" s="167">
        <f>BK126+BK239</f>
        <v>0</v>
      </c>
    </row>
    <row r="126" spans="1:65" s="12" customFormat="1" ht="25.9" customHeight="1">
      <c r="B126" s="168"/>
      <c r="C126" s="169"/>
      <c r="D126" s="170" t="s">
        <v>72</v>
      </c>
      <c r="E126" s="171" t="s">
        <v>129</v>
      </c>
      <c r="F126" s="171" t="s">
        <v>130</v>
      </c>
      <c r="G126" s="169"/>
      <c r="H126" s="169"/>
      <c r="I126" s="172"/>
      <c r="J126" s="173">
        <f>BK126</f>
        <v>0</v>
      </c>
      <c r="K126" s="169"/>
      <c r="L126" s="174"/>
      <c r="M126" s="175"/>
      <c r="N126" s="176"/>
      <c r="O126" s="176"/>
      <c r="P126" s="177">
        <f>P127+P133+P163+P179+P203+P217</f>
        <v>0</v>
      </c>
      <c r="Q126" s="176"/>
      <c r="R126" s="177">
        <f>R127+R133+R163+R179+R203+R217</f>
        <v>1.7726499999999998</v>
      </c>
      <c r="S126" s="176"/>
      <c r="T126" s="178">
        <f>T127+T133+T163+T179+T203+T217</f>
        <v>0</v>
      </c>
      <c r="AR126" s="179" t="s">
        <v>83</v>
      </c>
      <c r="AT126" s="180" t="s">
        <v>72</v>
      </c>
      <c r="AU126" s="180" t="s">
        <v>73</v>
      </c>
      <c r="AY126" s="179" t="s">
        <v>131</v>
      </c>
      <c r="BK126" s="181">
        <f>BK127+BK133+BK163+BK179+BK203+BK217</f>
        <v>0</v>
      </c>
    </row>
    <row r="127" spans="1:65" s="12" customFormat="1" ht="22.9" customHeight="1">
      <c r="B127" s="168"/>
      <c r="C127" s="169"/>
      <c r="D127" s="170" t="s">
        <v>72</v>
      </c>
      <c r="E127" s="182" t="s">
        <v>132</v>
      </c>
      <c r="F127" s="182" t="s">
        <v>133</v>
      </c>
      <c r="G127" s="169"/>
      <c r="H127" s="169"/>
      <c r="I127" s="172"/>
      <c r="J127" s="183">
        <f>BK127</f>
        <v>0</v>
      </c>
      <c r="K127" s="169"/>
      <c r="L127" s="174"/>
      <c r="M127" s="175"/>
      <c r="N127" s="176"/>
      <c r="O127" s="176"/>
      <c r="P127" s="177">
        <f>SUM(P128:P132)</f>
        <v>0</v>
      </c>
      <c r="Q127" s="176"/>
      <c r="R127" s="177">
        <f>SUM(R128:R132)</f>
        <v>4.3E-3</v>
      </c>
      <c r="S127" s="176"/>
      <c r="T127" s="178">
        <f>SUM(T128:T132)</f>
        <v>0</v>
      </c>
      <c r="AR127" s="179" t="s">
        <v>83</v>
      </c>
      <c r="AT127" s="180" t="s">
        <v>72</v>
      </c>
      <c r="AU127" s="180" t="s">
        <v>81</v>
      </c>
      <c r="AY127" s="179" t="s">
        <v>131</v>
      </c>
      <c r="BK127" s="181">
        <f>SUM(BK128:BK132)</f>
        <v>0</v>
      </c>
    </row>
    <row r="128" spans="1:65" s="2" customFormat="1" ht="16.5" customHeight="1">
      <c r="A128" s="31"/>
      <c r="B128" s="32"/>
      <c r="C128" s="184" t="s">
        <v>81</v>
      </c>
      <c r="D128" s="184" t="s">
        <v>134</v>
      </c>
      <c r="E128" s="185" t="s">
        <v>135</v>
      </c>
      <c r="F128" s="186" t="s">
        <v>136</v>
      </c>
      <c r="G128" s="187" t="s">
        <v>137</v>
      </c>
      <c r="H128" s="188">
        <v>10</v>
      </c>
      <c r="I128" s="189"/>
      <c r="J128" s="190">
        <f>ROUND(I128*H128,2)</f>
        <v>0</v>
      </c>
      <c r="K128" s="191"/>
      <c r="L128" s="36"/>
      <c r="M128" s="192" t="s">
        <v>1</v>
      </c>
      <c r="N128" s="193" t="s">
        <v>38</v>
      </c>
      <c r="O128" s="68"/>
      <c r="P128" s="194">
        <f>O128*H128</f>
        <v>0</v>
      </c>
      <c r="Q128" s="194">
        <v>4.2999999999999999E-4</v>
      </c>
      <c r="R128" s="194">
        <f>Q128*H128</f>
        <v>4.3E-3</v>
      </c>
      <c r="S128" s="194">
        <v>0</v>
      </c>
      <c r="T128" s="195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6" t="s">
        <v>138</v>
      </c>
      <c r="AT128" s="196" t="s">
        <v>134</v>
      </c>
      <c r="AU128" s="196" t="s">
        <v>83</v>
      </c>
      <c r="AY128" s="14" t="s">
        <v>131</v>
      </c>
      <c r="BE128" s="197">
        <f>IF(N128="základní",J128,0)</f>
        <v>0</v>
      </c>
      <c r="BF128" s="197">
        <f>IF(N128="snížená",J128,0)</f>
        <v>0</v>
      </c>
      <c r="BG128" s="197">
        <f>IF(N128="zákl. přenesená",J128,0)</f>
        <v>0</v>
      </c>
      <c r="BH128" s="197">
        <f>IF(N128="sníž. přenesená",J128,0)</f>
        <v>0</v>
      </c>
      <c r="BI128" s="197">
        <f>IF(N128="nulová",J128,0)</f>
        <v>0</v>
      </c>
      <c r="BJ128" s="14" t="s">
        <v>81</v>
      </c>
      <c r="BK128" s="197">
        <f>ROUND(I128*H128,2)</f>
        <v>0</v>
      </c>
      <c r="BL128" s="14" t="s">
        <v>138</v>
      </c>
      <c r="BM128" s="196" t="s">
        <v>139</v>
      </c>
    </row>
    <row r="129" spans="1:65" s="2" customFormat="1" ht="16.5" customHeight="1">
      <c r="A129" s="31"/>
      <c r="B129" s="32"/>
      <c r="C129" s="184" t="s">
        <v>83</v>
      </c>
      <c r="D129" s="184" t="s">
        <v>134</v>
      </c>
      <c r="E129" s="185" t="s">
        <v>140</v>
      </c>
      <c r="F129" s="186" t="s">
        <v>141</v>
      </c>
      <c r="G129" s="187" t="s">
        <v>142</v>
      </c>
      <c r="H129" s="188">
        <v>1</v>
      </c>
      <c r="I129" s="189"/>
      <c r="J129" s="190">
        <f>ROUND(I129*H129,2)</f>
        <v>0</v>
      </c>
      <c r="K129" s="191"/>
      <c r="L129" s="36"/>
      <c r="M129" s="192" t="s">
        <v>1</v>
      </c>
      <c r="N129" s="193" t="s">
        <v>38</v>
      </c>
      <c r="O129" s="68"/>
      <c r="P129" s="194">
        <f>O129*H129</f>
        <v>0</v>
      </c>
      <c r="Q129" s="194">
        <v>0</v>
      </c>
      <c r="R129" s="194">
        <f>Q129*H129</f>
        <v>0</v>
      </c>
      <c r="S129" s="194">
        <v>0</v>
      </c>
      <c r="T129" s="195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6" t="s">
        <v>138</v>
      </c>
      <c r="AT129" s="196" t="s">
        <v>134</v>
      </c>
      <c r="AU129" s="196" t="s">
        <v>83</v>
      </c>
      <c r="AY129" s="14" t="s">
        <v>131</v>
      </c>
      <c r="BE129" s="197">
        <f>IF(N129="základní",J129,0)</f>
        <v>0</v>
      </c>
      <c r="BF129" s="197">
        <f>IF(N129="snížená",J129,0)</f>
        <v>0</v>
      </c>
      <c r="BG129" s="197">
        <f>IF(N129="zákl. přenesená",J129,0)</f>
        <v>0</v>
      </c>
      <c r="BH129" s="197">
        <f>IF(N129="sníž. přenesená",J129,0)</f>
        <v>0</v>
      </c>
      <c r="BI129" s="197">
        <f>IF(N129="nulová",J129,0)</f>
        <v>0</v>
      </c>
      <c r="BJ129" s="14" t="s">
        <v>81</v>
      </c>
      <c r="BK129" s="197">
        <f>ROUND(I129*H129,2)</f>
        <v>0</v>
      </c>
      <c r="BL129" s="14" t="s">
        <v>138</v>
      </c>
      <c r="BM129" s="196" t="s">
        <v>143</v>
      </c>
    </row>
    <row r="130" spans="1:65" s="2" customFormat="1" ht="58.5">
      <c r="A130" s="31"/>
      <c r="B130" s="32"/>
      <c r="C130" s="33"/>
      <c r="D130" s="198" t="s">
        <v>144</v>
      </c>
      <c r="E130" s="33"/>
      <c r="F130" s="199" t="s">
        <v>145</v>
      </c>
      <c r="G130" s="33"/>
      <c r="H130" s="33"/>
      <c r="I130" s="200"/>
      <c r="J130" s="33"/>
      <c r="K130" s="33"/>
      <c r="L130" s="36"/>
      <c r="M130" s="201"/>
      <c r="N130" s="202"/>
      <c r="O130" s="68"/>
      <c r="P130" s="68"/>
      <c r="Q130" s="68"/>
      <c r="R130" s="68"/>
      <c r="S130" s="68"/>
      <c r="T130" s="69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4" t="s">
        <v>144</v>
      </c>
      <c r="AU130" s="14" t="s">
        <v>83</v>
      </c>
    </row>
    <row r="131" spans="1:65" s="2" customFormat="1" ht="16.5" customHeight="1">
      <c r="A131" s="31"/>
      <c r="B131" s="32"/>
      <c r="C131" s="184" t="s">
        <v>146</v>
      </c>
      <c r="D131" s="184" t="s">
        <v>134</v>
      </c>
      <c r="E131" s="185" t="s">
        <v>147</v>
      </c>
      <c r="F131" s="186" t="s">
        <v>148</v>
      </c>
      <c r="G131" s="187" t="s">
        <v>142</v>
      </c>
      <c r="H131" s="188">
        <v>1</v>
      </c>
      <c r="I131" s="189"/>
      <c r="J131" s="190">
        <f>ROUND(I131*H131,2)</f>
        <v>0</v>
      </c>
      <c r="K131" s="191"/>
      <c r="L131" s="36"/>
      <c r="M131" s="192" t="s">
        <v>1</v>
      </c>
      <c r="N131" s="193" t="s">
        <v>38</v>
      </c>
      <c r="O131" s="68"/>
      <c r="P131" s="194">
        <f>O131*H131</f>
        <v>0</v>
      </c>
      <c r="Q131" s="194">
        <v>0</v>
      </c>
      <c r="R131" s="194">
        <f>Q131*H131</f>
        <v>0</v>
      </c>
      <c r="S131" s="194">
        <v>0</v>
      </c>
      <c r="T131" s="195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6" t="s">
        <v>138</v>
      </c>
      <c r="AT131" s="196" t="s">
        <v>134</v>
      </c>
      <c r="AU131" s="196" t="s">
        <v>83</v>
      </c>
      <c r="AY131" s="14" t="s">
        <v>131</v>
      </c>
      <c r="BE131" s="197">
        <f>IF(N131="základní",J131,0)</f>
        <v>0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4" t="s">
        <v>81</v>
      </c>
      <c r="BK131" s="197">
        <f>ROUND(I131*H131,2)</f>
        <v>0</v>
      </c>
      <c r="BL131" s="14" t="s">
        <v>138</v>
      </c>
      <c r="BM131" s="196" t="s">
        <v>149</v>
      </c>
    </row>
    <row r="132" spans="1:65" s="2" customFormat="1" ht="24.2" customHeight="1">
      <c r="A132" s="31"/>
      <c r="B132" s="32"/>
      <c r="C132" s="184" t="s">
        <v>150</v>
      </c>
      <c r="D132" s="184" t="s">
        <v>134</v>
      </c>
      <c r="E132" s="185" t="s">
        <v>151</v>
      </c>
      <c r="F132" s="186" t="s">
        <v>152</v>
      </c>
      <c r="G132" s="187" t="s">
        <v>153</v>
      </c>
      <c r="H132" s="188">
        <v>0.01</v>
      </c>
      <c r="I132" s="189"/>
      <c r="J132" s="190">
        <f>ROUND(I132*H132,2)</f>
        <v>0</v>
      </c>
      <c r="K132" s="191"/>
      <c r="L132" s="36"/>
      <c r="M132" s="192" t="s">
        <v>1</v>
      </c>
      <c r="N132" s="193" t="s">
        <v>38</v>
      </c>
      <c r="O132" s="68"/>
      <c r="P132" s="194">
        <f>O132*H132</f>
        <v>0</v>
      </c>
      <c r="Q132" s="194">
        <v>0</v>
      </c>
      <c r="R132" s="194">
        <f>Q132*H132</f>
        <v>0</v>
      </c>
      <c r="S132" s="194">
        <v>0</v>
      </c>
      <c r="T132" s="195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138</v>
      </c>
      <c r="AT132" s="196" t="s">
        <v>134</v>
      </c>
      <c r="AU132" s="196" t="s">
        <v>83</v>
      </c>
      <c r="AY132" s="14" t="s">
        <v>131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4" t="s">
        <v>81</v>
      </c>
      <c r="BK132" s="197">
        <f>ROUND(I132*H132,2)</f>
        <v>0</v>
      </c>
      <c r="BL132" s="14" t="s">
        <v>138</v>
      </c>
      <c r="BM132" s="196" t="s">
        <v>154</v>
      </c>
    </row>
    <row r="133" spans="1:65" s="12" customFormat="1" ht="22.9" customHeight="1">
      <c r="B133" s="168"/>
      <c r="C133" s="169"/>
      <c r="D133" s="170" t="s">
        <v>72</v>
      </c>
      <c r="E133" s="182" t="s">
        <v>155</v>
      </c>
      <c r="F133" s="182" t="s">
        <v>156</v>
      </c>
      <c r="G133" s="169"/>
      <c r="H133" s="169"/>
      <c r="I133" s="172"/>
      <c r="J133" s="183">
        <f>BK133</f>
        <v>0</v>
      </c>
      <c r="K133" s="169"/>
      <c r="L133" s="174"/>
      <c r="M133" s="175"/>
      <c r="N133" s="176"/>
      <c r="O133" s="176"/>
      <c r="P133" s="177">
        <f>SUM(P134:P162)</f>
        <v>0</v>
      </c>
      <c r="Q133" s="176"/>
      <c r="R133" s="177">
        <f>SUM(R134:R162)</f>
        <v>0.21840000000000001</v>
      </c>
      <c r="S133" s="176"/>
      <c r="T133" s="178">
        <f>SUM(T134:T162)</f>
        <v>0</v>
      </c>
      <c r="AR133" s="179" t="s">
        <v>83</v>
      </c>
      <c r="AT133" s="180" t="s">
        <v>72</v>
      </c>
      <c r="AU133" s="180" t="s">
        <v>81</v>
      </c>
      <c r="AY133" s="179" t="s">
        <v>131</v>
      </c>
      <c r="BK133" s="181">
        <f>SUM(BK134:BK162)</f>
        <v>0</v>
      </c>
    </row>
    <row r="134" spans="1:65" s="2" customFormat="1" ht="24.2" customHeight="1">
      <c r="A134" s="31"/>
      <c r="B134" s="32"/>
      <c r="C134" s="184" t="s">
        <v>157</v>
      </c>
      <c r="D134" s="184" t="s">
        <v>134</v>
      </c>
      <c r="E134" s="185" t="s">
        <v>158</v>
      </c>
      <c r="F134" s="186" t="s">
        <v>159</v>
      </c>
      <c r="G134" s="187" t="s">
        <v>142</v>
      </c>
      <c r="H134" s="188">
        <v>1</v>
      </c>
      <c r="I134" s="189"/>
      <c r="J134" s="190">
        <f>ROUND(I134*H134,2)</f>
        <v>0</v>
      </c>
      <c r="K134" s="191"/>
      <c r="L134" s="36"/>
      <c r="M134" s="192" t="s">
        <v>1</v>
      </c>
      <c r="N134" s="193" t="s">
        <v>38</v>
      </c>
      <c r="O134" s="68"/>
      <c r="P134" s="194">
        <f>O134*H134</f>
        <v>0</v>
      </c>
      <c r="Q134" s="194">
        <v>0</v>
      </c>
      <c r="R134" s="194">
        <f>Q134*H134</f>
        <v>0</v>
      </c>
      <c r="S134" s="194">
        <v>0</v>
      </c>
      <c r="T134" s="195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138</v>
      </c>
      <c r="AT134" s="196" t="s">
        <v>134</v>
      </c>
      <c r="AU134" s="196" t="s">
        <v>83</v>
      </c>
      <c r="AY134" s="14" t="s">
        <v>131</v>
      </c>
      <c r="BE134" s="197">
        <f>IF(N134="základní",J134,0)</f>
        <v>0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4" t="s">
        <v>81</v>
      </c>
      <c r="BK134" s="197">
        <f>ROUND(I134*H134,2)</f>
        <v>0</v>
      </c>
      <c r="BL134" s="14" t="s">
        <v>138</v>
      </c>
      <c r="BM134" s="196" t="s">
        <v>160</v>
      </c>
    </row>
    <row r="135" spans="1:65" s="2" customFormat="1" ht="16.5" customHeight="1">
      <c r="A135" s="31"/>
      <c r="B135" s="32"/>
      <c r="C135" s="184" t="s">
        <v>161</v>
      </c>
      <c r="D135" s="184" t="s">
        <v>134</v>
      </c>
      <c r="E135" s="185" t="s">
        <v>162</v>
      </c>
      <c r="F135" s="186" t="s">
        <v>163</v>
      </c>
      <c r="G135" s="187" t="s">
        <v>142</v>
      </c>
      <c r="H135" s="188">
        <v>1</v>
      </c>
      <c r="I135" s="189"/>
      <c r="J135" s="190">
        <f>ROUND(I135*H135,2)</f>
        <v>0</v>
      </c>
      <c r="K135" s="191"/>
      <c r="L135" s="36"/>
      <c r="M135" s="192" t="s">
        <v>1</v>
      </c>
      <c r="N135" s="193" t="s">
        <v>38</v>
      </c>
      <c r="O135" s="68"/>
      <c r="P135" s="194">
        <f>O135*H135</f>
        <v>0</v>
      </c>
      <c r="Q135" s="194">
        <v>0</v>
      </c>
      <c r="R135" s="194">
        <f>Q135*H135</f>
        <v>0</v>
      </c>
      <c r="S135" s="194">
        <v>0</v>
      </c>
      <c r="T135" s="195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138</v>
      </c>
      <c r="AT135" s="196" t="s">
        <v>134</v>
      </c>
      <c r="AU135" s="196" t="s">
        <v>83</v>
      </c>
      <c r="AY135" s="14" t="s">
        <v>131</v>
      </c>
      <c r="BE135" s="197">
        <f>IF(N135="základní",J135,0)</f>
        <v>0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4" t="s">
        <v>81</v>
      </c>
      <c r="BK135" s="197">
        <f>ROUND(I135*H135,2)</f>
        <v>0</v>
      </c>
      <c r="BL135" s="14" t="s">
        <v>138</v>
      </c>
      <c r="BM135" s="196" t="s">
        <v>164</v>
      </c>
    </row>
    <row r="136" spans="1:65" s="2" customFormat="1" ht="16.5" customHeight="1">
      <c r="A136" s="31"/>
      <c r="B136" s="32"/>
      <c r="C136" s="184" t="s">
        <v>165</v>
      </c>
      <c r="D136" s="184" t="s">
        <v>134</v>
      </c>
      <c r="E136" s="185" t="s">
        <v>166</v>
      </c>
      <c r="F136" s="186" t="s">
        <v>167</v>
      </c>
      <c r="G136" s="187" t="s">
        <v>142</v>
      </c>
      <c r="H136" s="188">
        <v>1</v>
      </c>
      <c r="I136" s="189"/>
      <c r="J136" s="190">
        <f>ROUND(I136*H136,2)</f>
        <v>0</v>
      </c>
      <c r="K136" s="191"/>
      <c r="L136" s="36"/>
      <c r="M136" s="192" t="s">
        <v>1</v>
      </c>
      <c r="N136" s="193" t="s">
        <v>38</v>
      </c>
      <c r="O136" s="68"/>
      <c r="P136" s="194">
        <f>O136*H136</f>
        <v>0</v>
      </c>
      <c r="Q136" s="194">
        <v>0</v>
      </c>
      <c r="R136" s="194">
        <f>Q136*H136</f>
        <v>0</v>
      </c>
      <c r="S136" s="194">
        <v>0</v>
      </c>
      <c r="T136" s="195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6" t="s">
        <v>138</v>
      </c>
      <c r="AT136" s="196" t="s">
        <v>134</v>
      </c>
      <c r="AU136" s="196" t="s">
        <v>83</v>
      </c>
      <c r="AY136" s="14" t="s">
        <v>131</v>
      </c>
      <c r="BE136" s="197">
        <f>IF(N136="základní",J136,0)</f>
        <v>0</v>
      </c>
      <c r="BF136" s="197">
        <f>IF(N136="snížená",J136,0)</f>
        <v>0</v>
      </c>
      <c r="BG136" s="197">
        <f>IF(N136="zákl. přenesená",J136,0)</f>
        <v>0</v>
      </c>
      <c r="BH136" s="197">
        <f>IF(N136="sníž. přenesená",J136,0)</f>
        <v>0</v>
      </c>
      <c r="BI136" s="197">
        <f>IF(N136="nulová",J136,0)</f>
        <v>0</v>
      </c>
      <c r="BJ136" s="14" t="s">
        <v>81</v>
      </c>
      <c r="BK136" s="197">
        <f>ROUND(I136*H136,2)</f>
        <v>0</v>
      </c>
      <c r="BL136" s="14" t="s">
        <v>138</v>
      </c>
      <c r="BM136" s="196" t="s">
        <v>168</v>
      </c>
    </row>
    <row r="137" spans="1:65" s="2" customFormat="1" ht="39">
      <c r="A137" s="31"/>
      <c r="B137" s="32"/>
      <c r="C137" s="33"/>
      <c r="D137" s="198" t="s">
        <v>144</v>
      </c>
      <c r="E137" s="33"/>
      <c r="F137" s="199" t="s">
        <v>169</v>
      </c>
      <c r="G137" s="33"/>
      <c r="H137" s="33"/>
      <c r="I137" s="200"/>
      <c r="J137" s="33"/>
      <c r="K137" s="33"/>
      <c r="L137" s="36"/>
      <c r="M137" s="201"/>
      <c r="N137" s="202"/>
      <c r="O137" s="68"/>
      <c r="P137" s="68"/>
      <c r="Q137" s="68"/>
      <c r="R137" s="68"/>
      <c r="S137" s="68"/>
      <c r="T137" s="69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4" t="s">
        <v>144</v>
      </c>
      <c r="AU137" s="14" t="s">
        <v>83</v>
      </c>
    </row>
    <row r="138" spans="1:65" s="2" customFormat="1" ht="16.5" customHeight="1">
      <c r="A138" s="31"/>
      <c r="B138" s="32"/>
      <c r="C138" s="184" t="s">
        <v>170</v>
      </c>
      <c r="D138" s="184" t="s">
        <v>134</v>
      </c>
      <c r="E138" s="185" t="s">
        <v>171</v>
      </c>
      <c r="F138" s="186" t="s">
        <v>172</v>
      </c>
      <c r="G138" s="187" t="s">
        <v>142</v>
      </c>
      <c r="H138" s="188">
        <v>1</v>
      </c>
      <c r="I138" s="189"/>
      <c r="J138" s="190">
        <f>ROUND(I138*H138,2)</f>
        <v>0</v>
      </c>
      <c r="K138" s="191"/>
      <c r="L138" s="36"/>
      <c r="M138" s="192" t="s">
        <v>1</v>
      </c>
      <c r="N138" s="193" t="s">
        <v>38</v>
      </c>
      <c r="O138" s="68"/>
      <c r="P138" s="194">
        <f>O138*H138</f>
        <v>0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138</v>
      </c>
      <c r="AT138" s="196" t="s">
        <v>134</v>
      </c>
      <c r="AU138" s="196" t="s">
        <v>83</v>
      </c>
      <c r="AY138" s="14" t="s">
        <v>131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4" t="s">
        <v>81</v>
      </c>
      <c r="BK138" s="197">
        <f>ROUND(I138*H138,2)</f>
        <v>0</v>
      </c>
      <c r="BL138" s="14" t="s">
        <v>138</v>
      </c>
      <c r="BM138" s="196" t="s">
        <v>173</v>
      </c>
    </row>
    <row r="139" spans="1:65" s="2" customFormat="1" ht="29.25">
      <c r="A139" s="31"/>
      <c r="B139" s="32"/>
      <c r="C139" s="33"/>
      <c r="D139" s="198" t="s">
        <v>144</v>
      </c>
      <c r="E139" s="33"/>
      <c r="F139" s="199" t="s">
        <v>174</v>
      </c>
      <c r="G139" s="33"/>
      <c r="H139" s="33"/>
      <c r="I139" s="200"/>
      <c r="J139" s="33"/>
      <c r="K139" s="33"/>
      <c r="L139" s="36"/>
      <c r="M139" s="201"/>
      <c r="N139" s="202"/>
      <c r="O139" s="68"/>
      <c r="P139" s="68"/>
      <c r="Q139" s="68"/>
      <c r="R139" s="68"/>
      <c r="S139" s="68"/>
      <c r="T139" s="69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4" t="s">
        <v>144</v>
      </c>
      <c r="AU139" s="14" t="s">
        <v>83</v>
      </c>
    </row>
    <row r="140" spans="1:65" s="2" customFormat="1" ht="24.2" customHeight="1">
      <c r="A140" s="31"/>
      <c r="B140" s="32"/>
      <c r="C140" s="184" t="s">
        <v>175</v>
      </c>
      <c r="D140" s="184" t="s">
        <v>134</v>
      </c>
      <c r="E140" s="185" t="s">
        <v>176</v>
      </c>
      <c r="F140" s="186" t="s">
        <v>177</v>
      </c>
      <c r="G140" s="187" t="s">
        <v>137</v>
      </c>
      <c r="H140" s="188">
        <v>6</v>
      </c>
      <c r="I140" s="189"/>
      <c r="J140" s="190">
        <f t="shared" ref="J140:J149" si="0">ROUND(I140*H140,2)</f>
        <v>0</v>
      </c>
      <c r="K140" s="191"/>
      <c r="L140" s="36"/>
      <c r="M140" s="192" t="s">
        <v>1</v>
      </c>
      <c r="N140" s="193" t="s">
        <v>38</v>
      </c>
      <c r="O140" s="68"/>
      <c r="P140" s="194">
        <f t="shared" ref="P140:P149" si="1">O140*H140</f>
        <v>0</v>
      </c>
      <c r="Q140" s="194">
        <v>1.24E-3</v>
      </c>
      <c r="R140" s="194">
        <f t="shared" ref="R140:R149" si="2">Q140*H140</f>
        <v>7.4400000000000004E-3</v>
      </c>
      <c r="S140" s="194">
        <v>0</v>
      </c>
      <c r="T140" s="195">
        <f t="shared" ref="T140:T149" si="3"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138</v>
      </c>
      <c r="AT140" s="196" t="s">
        <v>134</v>
      </c>
      <c r="AU140" s="196" t="s">
        <v>83</v>
      </c>
      <c r="AY140" s="14" t="s">
        <v>131</v>
      </c>
      <c r="BE140" s="197">
        <f t="shared" ref="BE140:BE149" si="4">IF(N140="základní",J140,0)</f>
        <v>0</v>
      </c>
      <c r="BF140" s="197">
        <f t="shared" ref="BF140:BF149" si="5">IF(N140="snížená",J140,0)</f>
        <v>0</v>
      </c>
      <c r="BG140" s="197">
        <f t="shared" ref="BG140:BG149" si="6">IF(N140="zákl. přenesená",J140,0)</f>
        <v>0</v>
      </c>
      <c r="BH140" s="197">
        <f t="shared" ref="BH140:BH149" si="7">IF(N140="sníž. přenesená",J140,0)</f>
        <v>0</v>
      </c>
      <c r="BI140" s="197">
        <f t="shared" ref="BI140:BI149" si="8">IF(N140="nulová",J140,0)</f>
        <v>0</v>
      </c>
      <c r="BJ140" s="14" t="s">
        <v>81</v>
      </c>
      <c r="BK140" s="197">
        <f t="shared" ref="BK140:BK149" si="9">ROUND(I140*H140,2)</f>
        <v>0</v>
      </c>
      <c r="BL140" s="14" t="s">
        <v>138</v>
      </c>
      <c r="BM140" s="196" t="s">
        <v>178</v>
      </c>
    </row>
    <row r="141" spans="1:65" s="2" customFormat="1" ht="24.2" customHeight="1">
      <c r="A141" s="31"/>
      <c r="B141" s="32"/>
      <c r="C141" s="184" t="s">
        <v>179</v>
      </c>
      <c r="D141" s="184" t="s">
        <v>134</v>
      </c>
      <c r="E141" s="185" t="s">
        <v>180</v>
      </c>
      <c r="F141" s="186" t="s">
        <v>181</v>
      </c>
      <c r="G141" s="187" t="s">
        <v>137</v>
      </c>
      <c r="H141" s="188">
        <v>16</v>
      </c>
      <c r="I141" s="189"/>
      <c r="J141" s="190">
        <f t="shared" si="0"/>
        <v>0</v>
      </c>
      <c r="K141" s="191"/>
      <c r="L141" s="36"/>
      <c r="M141" s="192" t="s">
        <v>1</v>
      </c>
      <c r="N141" s="193" t="s">
        <v>38</v>
      </c>
      <c r="O141" s="68"/>
      <c r="P141" s="194">
        <f t="shared" si="1"/>
        <v>0</v>
      </c>
      <c r="Q141" s="194">
        <v>1.15E-3</v>
      </c>
      <c r="R141" s="194">
        <f t="shared" si="2"/>
        <v>1.84E-2</v>
      </c>
      <c r="S141" s="194">
        <v>0</v>
      </c>
      <c r="T141" s="195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138</v>
      </c>
      <c r="AT141" s="196" t="s">
        <v>134</v>
      </c>
      <c r="AU141" s="196" t="s">
        <v>83</v>
      </c>
      <c r="AY141" s="14" t="s">
        <v>131</v>
      </c>
      <c r="BE141" s="197">
        <f t="shared" si="4"/>
        <v>0</v>
      </c>
      <c r="BF141" s="197">
        <f t="shared" si="5"/>
        <v>0</v>
      </c>
      <c r="BG141" s="197">
        <f t="shared" si="6"/>
        <v>0</v>
      </c>
      <c r="BH141" s="197">
        <f t="shared" si="7"/>
        <v>0</v>
      </c>
      <c r="BI141" s="197">
        <f t="shared" si="8"/>
        <v>0</v>
      </c>
      <c r="BJ141" s="14" t="s">
        <v>81</v>
      </c>
      <c r="BK141" s="197">
        <f t="shared" si="9"/>
        <v>0</v>
      </c>
      <c r="BL141" s="14" t="s">
        <v>138</v>
      </c>
      <c r="BM141" s="196" t="s">
        <v>182</v>
      </c>
    </row>
    <row r="142" spans="1:65" s="2" customFormat="1" ht="24.2" customHeight="1">
      <c r="A142" s="31"/>
      <c r="B142" s="32"/>
      <c r="C142" s="184" t="s">
        <v>183</v>
      </c>
      <c r="D142" s="184" t="s">
        <v>134</v>
      </c>
      <c r="E142" s="185" t="s">
        <v>184</v>
      </c>
      <c r="F142" s="186" t="s">
        <v>185</v>
      </c>
      <c r="G142" s="187" t="s">
        <v>137</v>
      </c>
      <c r="H142" s="188">
        <v>22</v>
      </c>
      <c r="I142" s="189"/>
      <c r="J142" s="190">
        <f t="shared" si="0"/>
        <v>0</v>
      </c>
      <c r="K142" s="191"/>
      <c r="L142" s="36"/>
      <c r="M142" s="192" t="s">
        <v>1</v>
      </c>
      <c r="N142" s="193" t="s">
        <v>38</v>
      </c>
      <c r="O142" s="68"/>
      <c r="P142" s="194">
        <f t="shared" si="1"/>
        <v>0</v>
      </c>
      <c r="Q142" s="194">
        <v>1.2999999999999999E-3</v>
      </c>
      <c r="R142" s="194">
        <f t="shared" si="2"/>
        <v>2.86E-2</v>
      </c>
      <c r="S142" s="194">
        <v>0</v>
      </c>
      <c r="T142" s="195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6" t="s">
        <v>138</v>
      </c>
      <c r="AT142" s="196" t="s">
        <v>134</v>
      </c>
      <c r="AU142" s="196" t="s">
        <v>83</v>
      </c>
      <c r="AY142" s="14" t="s">
        <v>131</v>
      </c>
      <c r="BE142" s="197">
        <f t="shared" si="4"/>
        <v>0</v>
      </c>
      <c r="BF142" s="197">
        <f t="shared" si="5"/>
        <v>0</v>
      </c>
      <c r="BG142" s="197">
        <f t="shared" si="6"/>
        <v>0</v>
      </c>
      <c r="BH142" s="197">
        <f t="shared" si="7"/>
        <v>0</v>
      </c>
      <c r="BI142" s="197">
        <f t="shared" si="8"/>
        <v>0</v>
      </c>
      <c r="BJ142" s="14" t="s">
        <v>81</v>
      </c>
      <c r="BK142" s="197">
        <f t="shared" si="9"/>
        <v>0</v>
      </c>
      <c r="BL142" s="14" t="s">
        <v>138</v>
      </c>
      <c r="BM142" s="196" t="s">
        <v>186</v>
      </c>
    </row>
    <row r="143" spans="1:65" s="2" customFormat="1" ht="24.2" customHeight="1">
      <c r="A143" s="31"/>
      <c r="B143" s="32"/>
      <c r="C143" s="184" t="s">
        <v>8</v>
      </c>
      <c r="D143" s="184" t="s">
        <v>134</v>
      </c>
      <c r="E143" s="185" t="s">
        <v>187</v>
      </c>
      <c r="F143" s="186" t="s">
        <v>188</v>
      </c>
      <c r="G143" s="187" t="s">
        <v>137</v>
      </c>
      <c r="H143" s="188">
        <v>11</v>
      </c>
      <c r="I143" s="189"/>
      <c r="J143" s="190">
        <f t="shared" si="0"/>
        <v>0</v>
      </c>
      <c r="K143" s="191"/>
      <c r="L143" s="36"/>
      <c r="M143" s="192" t="s">
        <v>1</v>
      </c>
      <c r="N143" s="193" t="s">
        <v>38</v>
      </c>
      <c r="O143" s="68"/>
      <c r="P143" s="194">
        <f t="shared" si="1"/>
        <v>0</v>
      </c>
      <c r="Q143" s="194">
        <v>2.5500000000000002E-3</v>
      </c>
      <c r="R143" s="194">
        <f t="shared" si="2"/>
        <v>2.8050000000000002E-2</v>
      </c>
      <c r="S143" s="194">
        <v>0</v>
      </c>
      <c r="T143" s="195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138</v>
      </c>
      <c r="AT143" s="196" t="s">
        <v>134</v>
      </c>
      <c r="AU143" s="196" t="s">
        <v>83</v>
      </c>
      <c r="AY143" s="14" t="s">
        <v>131</v>
      </c>
      <c r="BE143" s="197">
        <f t="shared" si="4"/>
        <v>0</v>
      </c>
      <c r="BF143" s="197">
        <f t="shared" si="5"/>
        <v>0</v>
      </c>
      <c r="BG143" s="197">
        <f t="shared" si="6"/>
        <v>0</v>
      </c>
      <c r="BH143" s="197">
        <f t="shared" si="7"/>
        <v>0</v>
      </c>
      <c r="BI143" s="197">
        <f t="shared" si="8"/>
        <v>0</v>
      </c>
      <c r="BJ143" s="14" t="s">
        <v>81</v>
      </c>
      <c r="BK143" s="197">
        <f t="shared" si="9"/>
        <v>0</v>
      </c>
      <c r="BL143" s="14" t="s">
        <v>138</v>
      </c>
      <c r="BM143" s="196" t="s">
        <v>189</v>
      </c>
    </row>
    <row r="144" spans="1:65" s="2" customFormat="1" ht="24.2" customHeight="1">
      <c r="A144" s="31"/>
      <c r="B144" s="32"/>
      <c r="C144" s="184" t="s">
        <v>190</v>
      </c>
      <c r="D144" s="184" t="s">
        <v>134</v>
      </c>
      <c r="E144" s="185" t="s">
        <v>191</v>
      </c>
      <c r="F144" s="186" t="s">
        <v>192</v>
      </c>
      <c r="G144" s="187" t="s">
        <v>137</v>
      </c>
      <c r="H144" s="188">
        <v>18</v>
      </c>
      <c r="I144" s="189"/>
      <c r="J144" s="190">
        <f t="shared" si="0"/>
        <v>0</v>
      </c>
      <c r="K144" s="191"/>
      <c r="L144" s="36"/>
      <c r="M144" s="192" t="s">
        <v>1</v>
      </c>
      <c r="N144" s="193" t="s">
        <v>38</v>
      </c>
      <c r="O144" s="68"/>
      <c r="P144" s="194">
        <f t="shared" si="1"/>
        <v>0</v>
      </c>
      <c r="Q144" s="194">
        <v>6.1000000000000004E-3</v>
      </c>
      <c r="R144" s="194">
        <f t="shared" si="2"/>
        <v>0.10980000000000001</v>
      </c>
      <c r="S144" s="194">
        <v>0</v>
      </c>
      <c r="T144" s="195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138</v>
      </c>
      <c r="AT144" s="196" t="s">
        <v>134</v>
      </c>
      <c r="AU144" s="196" t="s">
        <v>83</v>
      </c>
      <c r="AY144" s="14" t="s">
        <v>131</v>
      </c>
      <c r="BE144" s="197">
        <f t="shared" si="4"/>
        <v>0</v>
      </c>
      <c r="BF144" s="197">
        <f t="shared" si="5"/>
        <v>0</v>
      </c>
      <c r="BG144" s="197">
        <f t="shared" si="6"/>
        <v>0</v>
      </c>
      <c r="BH144" s="197">
        <f t="shared" si="7"/>
        <v>0</v>
      </c>
      <c r="BI144" s="197">
        <f t="shared" si="8"/>
        <v>0</v>
      </c>
      <c r="BJ144" s="14" t="s">
        <v>81</v>
      </c>
      <c r="BK144" s="197">
        <f t="shared" si="9"/>
        <v>0</v>
      </c>
      <c r="BL144" s="14" t="s">
        <v>138</v>
      </c>
      <c r="BM144" s="196" t="s">
        <v>193</v>
      </c>
    </row>
    <row r="145" spans="1:65" s="2" customFormat="1" ht="37.9" customHeight="1">
      <c r="A145" s="31"/>
      <c r="B145" s="32"/>
      <c r="C145" s="184" t="s">
        <v>194</v>
      </c>
      <c r="D145" s="184" t="s">
        <v>134</v>
      </c>
      <c r="E145" s="185" t="s">
        <v>195</v>
      </c>
      <c r="F145" s="186" t="s">
        <v>196</v>
      </c>
      <c r="G145" s="187" t="s">
        <v>137</v>
      </c>
      <c r="H145" s="188">
        <v>55</v>
      </c>
      <c r="I145" s="189"/>
      <c r="J145" s="190">
        <f t="shared" si="0"/>
        <v>0</v>
      </c>
      <c r="K145" s="191"/>
      <c r="L145" s="36"/>
      <c r="M145" s="192" t="s">
        <v>1</v>
      </c>
      <c r="N145" s="193" t="s">
        <v>38</v>
      </c>
      <c r="O145" s="68"/>
      <c r="P145" s="194">
        <f t="shared" si="1"/>
        <v>0</v>
      </c>
      <c r="Q145" s="194">
        <v>8.0000000000000007E-5</v>
      </c>
      <c r="R145" s="194">
        <f t="shared" si="2"/>
        <v>4.4000000000000003E-3</v>
      </c>
      <c r="S145" s="194">
        <v>0</v>
      </c>
      <c r="T145" s="195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6" t="s">
        <v>138</v>
      </c>
      <c r="AT145" s="196" t="s">
        <v>134</v>
      </c>
      <c r="AU145" s="196" t="s">
        <v>83</v>
      </c>
      <c r="AY145" s="14" t="s">
        <v>131</v>
      </c>
      <c r="BE145" s="197">
        <f t="shared" si="4"/>
        <v>0</v>
      </c>
      <c r="BF145" s="197">
        <f t="shared" si="5"/>
        <v>0</v>
      </c>
      <c r="BG145" s="197">
        <f t="shared" si="6"/>
        <v>0</v>
      </c>
      <c r="BH145" s="197">
        <f t="shared" si="7"/>
        <v>0</v>
      </c>
      <c r="BI145" s="197">
        <f t="shared" si="8"/>
        <v>0</v>
      </c>
      <c r="BJ145" s="14" t="s">
        <v>81</v>
      </c>
      <c r="BK145" s="197">
        <f t="shared" si="9"/>
        <v>0</v>
      </c>
      <c r="BL145" s="14" t="s">
        <v>138</v>
      </c>
      <c r="BM145" s="196" t="s">
        <v>197</v>
      </c>
    </row>
    <row r="146" spans="1:65" s="2" customFormat="1" ht="37.9" customHeight="1">
      <c r="A146" s="31"/>
      <c r="B146" s="32"/>
      <c r="C146" s="184" t="s">
        <v>198</v>
      </c>
      <c r="D146" s="184" t="s">
        <v>134</v>
      </c>
      <c r="E146" s="185" t="s">
        <v>199</v>
      </c>
      <c r="F146" s="186" t="s">
        <v>200</v>
      </c>
      <c r="G146" s="187" t="s">
        <v>137</v>
      </c>
      <c r="H146" s="188">
        <v>18</v>
      </c>
      <c r="I146" s="189"/>
      <c r="J146" s="190">
        <f t="shared" si="0"/>
        <v>0</v>
      </c>
      <c r="K146" s="191"/>
      <c r="L146" s="36"/>
      <c r="M146" s="192" t="s">
        <v>1</v>
      </c>
      <c r="N146" s="193" t="s">
        <v>38</v>
      </c>
      <c r="O146" s="68"/>
      <c r="P146" s="194">
        <f t="shared" si="1"/>
        <v>0</v>
      </c>
      <c r="Q146" s="194">
        <v>1.1E-4</v>
      </c>
      <c r="R146" s="194">
        <f t="shared" si="2"/>
        <v>1.98E-3</v>
      </c>
      <c r="S146" s="194">
        <v>0</v>
      </c>
      <c r="T146" s="195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138</v>
      </c>
      <c r="AT146" s="196" t="s">
        <v>134</v>
      </c>
      <c r="AU146" s="196" t="s">
        <v>83</v>
      </c>
      <c r="AY146" s="14" t="s">
        <v>131</v>
      </c>
      <c r="BE146" s="197">
        <f t="shared" si="4"/>
        <v>0</v>
      </c>
      <c r="BF146" s="197">
        <f t="shared" si="5"/>
        <v>0</v>
      </c>
      <c r="BG146" s="197">
        <f t="shared" si="6"/>
        <v>0</v>
      </c>
      <c r="BH146" s="197">
        <f t="shared" si="7"/>
        <v>0</v>
      </c>
      <c r="BI146" s="197">
        <f t="shared" si="8"/>
        <v>0</v>
      </c>
      <c r="BJ146" s="14" t="s">
        <v>81</v>
      </c>
      <c r="BK146" s="197">
        <f t="shared" si="9"/>
        <v>0</v>
      </c>
      <c r="BL146" s="14" t="s">
        <v>138</v>
      </c>
      <c r="BM146" s="196" t="s">
        <v>201</v>
      </c>
    </row>
    <row r="147" spans="1:65" s="2" customFormat="1" ht="16.5" customHeight="1">
      <c r="A147" s="31"/>
      <c r="B147" s="32"/>
      <c r="C147" s="184" t="s">
        <v>138</v>
      </c>
      <c r="D147" s="184" t="s">
        <v>134</v>
      </c>
      <c r="E147" s="185" t="s">
        <v>202</v>
      </c>
      <c r="F147" s="186" t="s">
        <v>203</v>
      </c>
      <c r="G147" s="187" t="s">
        <v>142</v>
      </c>
      <c r="H147" s="188">
        <v>7</v>
      </c>
      <c r="I147" s="189"/>
      <c r="J147" s="190">
        <f t="shared" si="0"/>
        <v>0</v>
      </c>
      <c r="K147" s="191"/>
      <c r="L147" s="36"/>
      <c r="M147" s="192" t="s">
        <v>1</v>
      </c>
      <c r="N147" s="193" t="s">
        <v>38</v>
      </c>
      <c r="O147" s="68"/>
      <c r="P147" s="194">
        <f t="shared" si="1"/>
        <v>0</v>
      </c>
      <c r="Q147" s="194">
        <v>7.5000000000000002E-4</v>
      </c>
      <c r="R147" s="194">
        <f t="shared" si="2"/>
        <v>5.2500000000000003E-3</v>
      </c>
      <c r="S147" s="194">
        <v>0</v>
      </c>
      <c r="T147" s="195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6" t="s">
        <v>138</v>
      </c>
      <c r="AT147" s="196" t="s">
        <v>134</v>
      </c>
      <c r="AU147" s="196" t="s">
        <v>83</v>
      </c>
      <c r="AY147" s="14" t="s">
        <v>131</v>
      </c>
      <c r="BE147" s="197">
        <f t="shared" si="4"/>
        <v>0</v>
      </c>
      <c r="BF147" s="197">
        <f t="shared" si="5"/>
        <v>0</v>
      </c>
      <c r="BG147" s="197">
        <f t="shared" si="6"/>
        <v>0</v>
      </c>
      <c r="BH147" s="197">
        <f t="shared" si="7"/>
        <v>0</v>
      </c>
      <c r="BI147" s="197">
        <f t="shared" si="8"/>
        <v>0</v>
      </c>
      <c r="BJ147" s="14" t="s">
        <v>81</v>
      </c>
      <c r="BK147" s="197">
        <f t="shared" si="9"/>
        <v>0</v>
      </c>
      <c r="BL147" s="14" t="s">
        <v>138</v>
      </c>
      <c r="BM147" s="196" t="s">
        <v>204</v>
      </c>
    </row>
    <row r="148" spans="1:65" s="2" customFormat="1" ht="16.5" customHeight="1">
      <c r="A148" s="31"/>
      <c r="B148" s="32"/>
      <c r="C148" s="184" t="s">
        <v>205</v>
      </c>
      <c r="D148" s="184" t="s">
        <v>134</v>
      </c>
      <c r="E148" s="185" t="s">
        <v>206</v>
      </c>
      <c r="F148" s="186" t="s">
        <v>207</v>
      </c>
      <c r="G148" s="187" t="s">
        <v>142</v>
      </c>
      <c r="H148" s="188">
        <v>3</v>
      </c>
      <c r="I148" s="189"/>
      <c r="J148" s="190">
        <f t="shared" si="0"/>
        <v>0</v>
      </c>
      <c r="K148" s="191"/>
      <c r="L148" s="36"/>
      <c r="M148" s="192" t="s">
        <v>1</v>
      </c>
      <c r="N148" s="193" t="s">
        <v>38</v>
      </c>
      <c r="O148" s="68"/>
      <c r="P148" s="194">
        <f t="shared" si="1"/>
        <v>0</v>
      </c>
      <c r="Q148" s="194">
        <v>9.7000000000000005E-4</v>
      </c>
      <c r="R148" s="194">
        <f t="shared" si="2"/>
        <v>2.9100000000000003E-3</v>
      </c>
      <c r="S148" s="194">
        <v>0</v>
      </c>
      <c r="T148" s="195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138</v>
      </c>
      <c r="AT148" s="196" t="s">
        <v>134</v>
      </c>
      <c r="AU148" s="196" t="s">
        <v>83</v>
      </c>
      <c r="AY148" s="14" t="s">
        <v>131</v>
      </c>
      <c r="BE148" s="197">
        <f t="shared" si="4"/>
        <v>0</v>
      </c>
      <c r="BF148" s="197">
        <f t="shared" si="5"/>
        <v>0</v>
      </c>
      <c r="BG148" s="197">
        <f t="shared" si="6"/>
        <v>0</v>
      </c>
      <c r="BH148" s="197">
        <f t="shared" si="7"/>
        <v>0</v>
      </c>
      <c r="BI148" s="197">
        <f t="shared" si="8"/>
        <v>0</v>
      </c>
      <c r="BJ148" s="14" t="s">
        <v>81</v>
      </c>
      <c r="BK148" s="197">
        <f t="shared" si="9"/>
        <v>0</v>
      </c>
      <c r="BL148" s="14" t="s">
        <v>138</v>
      </c>
      <c r="BM148" s="196" t="s">
        <v>208</v>
      </c>
    </row>
    <row r="149" spans="1:65" s="2" customFormat="1" ht="16.5" customHeight="1">
      <c r="A149" s="31"/>
      <c r="B149" s="32"/>
      <c r="C149" s="184" t="s">
        <v>209</v>
      </c>
      <c r="D149" s="184" t="s">
        <v>134</v>
      </c>
      <c r="E149" s="185" t="s">
        <v>210</v>
      </c>
      <c r="F149" s="186" t="s">
        <v>211</v>
      </c>
      <c r="G149" s="187" t="s">
        <v>142</v>
      </c>
      <c r="H149" s="188">
        <v>1</v>
      </c>
      <c r="I149" s="189"/>
      <c r="J149" s="190">
        <f t="shared" si="0"/>
        <v>0</v>
      </c>
      <c r="K149" s="191"/>
      <c r="L149" s="36"/>
      <c r="M149" s="192" t="s">
        <v>1</v>
      </c>
      <c r="N149" s="193" t="s">
        <v>38</v>
      </c>
      <c r="O149" s="68"/>
      <c r="P149" s="194">
        <f t="shared" si="1"/>
        <v>0</v>
      </c>
      <c r="Q149" s="194">
        <v>0</v>
      </c>
      <c r="R149" s="194">
        <f t="shared" si="2"/>
        <v>0</v>
      </c>
      <c r="S149" s="194">
        <v>0</v>
      </c>
      <c r="T149" s="195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6" t="s">
        <v>138</v>
      </c>
      <c r="AT149" s="196" t="s">
        <v>134</v>
      </c>
      <c r="AU149" s="196" t="s">
        <v>83</v>
      </c>
      <c r="AY149" s="14" t="s">
        <v>131</v>
      </c>
      <c r="BE149" s="197">
        <f t="shared" si="4"/>
        <v>0</v>
      </c>
      <c r="BF149" s="197">
        <f t="shared" si="5"/>
        <v>0</v>
      </c>
      <c r="BG149" s="197">
        <f t="shared" si="6"/>
        <v>0</v>
      </c>
      <c r="BH149" s="197">
        <f t="shared" si="7"/>
        <v>0</v>
      </c>
      <c r="BI149" s="197">
        <f t="shared" si="8"/>
        <v>0</v>
      </c>
      <c r="BJ149" s="14" t="s">
        <v>81</v>
      </c>
      <c r="BK149" s="197">
        <f t="shared" si="9"/>
        <v>0</v>
      </c>
      <c r="BL149" s="14" t="s">
        <v>138</v>
      </c>
      <c r="BM149" s="196" t="s">
        <v>212</v>
      </c>
    </row>
    <row r="150" spans="1:65" s="2" customFormat="1" ht="29.25">
      <c r="A150" s="31"/>
      <c r="B150" s="32"/>
      <c r="C150" s="33"/>
      <c r="D150" s="198" t="s">
        <v>144</v>
      </c>
      <c r="E150" s="33"/>
      <c r="F150" s="199" t="s">
        <v>213</v>
      </c>
      <c r="G150" s="33"/>
      <c r="H150" s="33"/>
      <c r="I150" s="200"/>
      <c r="J150" s="33"/>
      <c r="K150" s="33"/>
      <c r="L150" s="36"/>
      <c r="M150" s="201"/>
      <c r="N150" s="202"/>
      <c r="O150" s="68"/>
      <c r="P150" s="68"/>
      <c r="Q150" s="68"/>
      <c r="R150" s="68"/>
      <c r="S150" s="68"/>
      <c r="T150" s="69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4" t="s">
        <v>144</v>
      </c>
      <c r="AU150" s="14" t="s">
        <v>83</v>
      </c>
    </row>
    <row r="151" spans="1:65" s="2" customFormat="1" ht="24.2" customHeight="1">
      <c r="A151" s="31"/>
      <c r="B151" s="32"/>
      <c r="C151" s="184" t="s">
        <v>214</v>
      </c>
      <c r="D151" s="184" t="s">
        <v>134</v>
      </c>
      <c r="E151" s="185" t="s">
        <v>215</v>
      </c>
      <c r="F151" s="186" t="s">
        <v>216</v>
      </c>
      <c r="G151" s="187" t="s">
        <v>142</v>
      </c>
      <c r="H151" s="188">
        <v>4</v>
      </c>
      <c r="I151" s="189"/>
      <c r="J151" s="190">
        <f>ROUND(I151*H151,2)</f>
        <v>0</v>
      </c>
      <c r="K151" s="191"/>
      <c r="L151" s="36"/>
      <c r="M151" s="192" t="s">
        <v>1</v>
      </c>
      <c r="N151" s="193" t="s">
        <v>38</v>
      </c>
      <c r="O151" s="68"/>
      <c r="P151" s="194">
        <f>O151*H151</f>
        <v>0</v>
      </c>
      <c r="Q151" s="194">
        <v>2.2000000000000001E-4</v>
      </c>
      <c r="R151" s="194">
        <f>Q151*H151</f>
        <v>8.8000000000000003E-4</v>
      </c>
      <c r="S151" s="194">
        <v>0</v>
      </c>
      <c r="T151" s="195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138</v>
      </c>
      <c r="AT151" s="196" t="s">
        <v>134</v>
      </c>
      <c r="AU151" s="196" t="s">
        <v>83</v>
      </c>
      <c r="AY151" s="14" t="s">
        <v>131</v>
      </c>
      <c r="BE151" s="197">
        <f>IF(N151="základní",J151,0)</f>
        <v>0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4" t="s">
        <v>81</v>
      </c>
      <c r="BK151" s="197">
        <f>ROUND(I151*H151,2)</f>
        <v>0</v>
      </c>
      <c r="BL151" s="14" t="s">
        <v>138</v>
      </c>
      <c r="BM151" s="196" t="s">
        <v>217</v>
      </c>
    </row>
    <row r="152" spans="1:65" s="2" customFormat="1" ht="16.5" customHeight="1">
      <c r="A152" s="31"/>
      <c r="B152" s="32"/>
      <c r="C152" s="184" t="s">
        <v>218</v>
      </c>
      <c r="D152" s="184" t="s">
        <v>134</v>
      </c>
      <c r="E152" s="185" t="s">
        <v>219</v>
      </c>
      <c r="F152" s="186" t="s">
        <v>220</v>
      </c>
      <c r="G152" s="187" t="s">
        <v>142</v>
      </c>
      <c r="H152" s="188">
        <v>1</v>
      </c>
      <c r="I152" s="189"/>
      <c r="J152" s="190">
        <f>ROUND(I152*H152,2)</f>
        <v>0</v>
      </c>
      <c r="K152" s="191"/>
      <c r="L152" s="36"/>
      <c r="M152" s="192" t="s">
        <v>1</v>
      </c>
      <c r="N152" s="193" t="s">
        <v>38</v>
      </c>
      <c r="O152" s="68"/>
      <c r="P152" s="194">
        <f>O152*H152</f>
        <v>0</v>
      </c>
      <c r="Q152" s="194">
        <v>0</v>
      </c>
      <c r="R152" s="194">
        <f>Q152*H152</f>
        <v>0</v>
      </c>
      <c r="S152" s="194">
        <v>0</v>
      </c>
      <c r="T152" s="195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6" t="s">
        <v>138</v>
      </c>
      <c r="AT152" s="196" t="s">
        <v>134</v>
      </c>
      <c r="AU152" s="196" t="s">
        <v>83</v>
      </c>
      <c r="AY152" s="14" t="s">
        <v>131</v>
      </c>
      <c r="BE152" s="197">
        <f>IF(N152="základní",J152,0)</f>
        <v>0</v>
      </c>
      <c r="BF152" s="197">
        <f>IF(N152="snížená",J152,0)</f>
        <v>0</v>
      </c>
      <c r="BG152" s="197">
        <f>IF(N152="zákl. přenesená",J152,0)</f>
        <v>0</v>
      </c>
      <c r="BH152" s="197">
        <f>IF(N152="sníž. přenesená",J152,0)</f>
        <v>0</v>
      </c>
      <c r="BI152" s="197">
        <f>IF(N152="nulová",J152,0)</f>
        <v>0</v>
      </c>
      <c r="BJ152" s="14" t="s">
        <v>81</v>
      </c>
      <c r="BK152" s="197">
        <f>ROUND(I152*H152,2)</f>
        <v>0</v>
      </c>
      <c r="BL152" s="14" t="s">
        <v>138</v>
      </c>
      <c r="BM152" s="196" t="s">
        <v>221</v>
      </c>
    </row>
    <row r="153" spans="1:65" s="2" customFormat="1" ht="16.5" customHeight="1">
      <c r="A153" s="31"/>
      <c r="B153" s="32"/>
      <c r="C153" s="184" t="s">
        <v>7</v>
      </c>
      <c r="D153" s="184" t="s">
        <v>134</v>
      </c>
      <c r="E153" s="185" t="s">
        <v>222</v>
      </c>
      <c r="F153" s="186" t="s">
        <v>223</v>
      </c>
      <c r="G153" s="187" t="s">
        <v>142</v>
      </c>
      <c r="H153" s="188">
        <v>1</v>
      </c>
      <c r="I153" s="189"/>
      <c r="J153" s="190">
        <f>ROUND(I153*H153,2)</f>
        <v>0</v>
      </c>
      <c r="K153" s="191"/>
      <c r="L153" s="36"/>
      <c r="M153" s="192" t="s">
        <v>1</v>
      </c>
      <c r="N153" s="193" t="s">
        <v>38</v>
      </c>
      <c r="O153" s="68"/>
      <c r="P153" s="194">
        <f>O153*H153</f>
        <v>0</v>
      </c>
      <c r="Q153" s="194">
        <v>1.47E-3</v>
      </c>
      <c r="R153" s="194">
        <f>Q153*H153</f>
        <v>1.47E-3</v>
      </c>
      <c r="S153" s="194">
        <v>0</v>
      </c>
      <c r="T153" s="195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6" t="s">
        <v>138</v>
      </c>
      <c r="AT153" s="196" t="s">
        <v>134</v>
      </c>
      <c r="AU153" s="196" t="s">
        <v>83</v>
      </c>
      <c r="AY153" s="14" t="s">
        <v>131</v>
      </c>
      <c r="BE153" s="197">
        <f>IF(N153="základní",J153,0)</f>
        <v>0</v>
      </c>
      <c r="BF153" s="197">
        <f>IF(N153="snížená",J153,0)</f>
        <v>0</v>
      </c>
      <c r="BG153" s="197">
        <f>IF(N153="zákl. přenesená",J153,0)</f>
        <v>0</v>
      </c>
      <c r="BH153" s="197">
        <f>IF(N153="sníž. přenesená",J153,0)</f>
        <v>0</v>
      </c>
      <c r="BI153" s="197">
        <f>IF(N153="nulová",J153,0)</f>
        <v>0</v>
      </c>
      <c r="BJ153" s="14" t="s">
        <v>81</v>
      </c>
      <c r="BK153" s="197">
        <f>ROUND(I153*H153,2)</f>
        <v>0</v>
      </c>
      <c r="BL153" s="14" t="s">
        <v>138</v>
      </c>
      <c r="BM153" s="196" t="s">
        <v>224</v>
      </c>
    </row>
    <row r="154" spans="1:65" s="2" customFormat="1" ht="16.5" customHeight="1">
      <c r="A154" s="31"/>
      <c r="B154" s="32"/>
      <c r="C154" s="184" t="s">
        <v>225</v>
      </c>
      <c r="D154" s="184" t="s">
        <v>134</v>
      </c>
      <c r="E154" s="185" t="s">
        <v>226</v>
      </c>
      <c r="F154" s="186" t="s">
        <v>227</v>
      </c>
      <c r="G154" s="187" t="s">
        <v>142</v>
      </c>
      <c r="H154" s="188">
        <v>1</v>
      </c>
      <c r="I154" s="189"/>
      <c r="J154" s="190">
        <f>ROUND(I154*H154,2)</f>
        <v>0</v>
      </c>
      <c r="K154" s="191"/>
      <c r="L154" s="36"/>
      <c r="M154" s="192" t="s">
        <v>1</v>
      </c>
      <c r="N154" s="193" t="s">
        <v>38</v>
      </c>
      <c r="O154" s="68"/>
      <c r="P154" s="194">
        <f>O154*H154</f>
        <v>0</v>
      </c>
      <c r="Q154" s="194">
        <v>0</v>
      </c>
      <c r="R154" s="194">
        <f>Q154*H154</f>
        <v>0</v>
      </c>
      <c r="S154" s="194">
        <v>0</v>
      </c>
      <c r="T154" s="195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6" t="s">
        <v>138</v>
      </c>
      <c r="AT154" s="196" t="s">
        <v>134</v>
      </c>
      <c r="AU154" s="196" t="s">
        <v>83</v>
      </c>
      <c r="AY154" s="14" t="s">
        <v>131</v>
      </c>
      <c r="BE154" s="197">
        <f>IF(N154="základní",J154,0)</f>
        <v>0</v>
      </c>
      <c r="BF154" s="197">
        <f>IF(N154="snížená",J154,0)</f>
        <v>0</v>
      </c>
      <c r="BG154" s="197">
        <f>IF(N154="zákl. přenesená",J154,0)</f>
        <v>0</v>
      </c>
      <c r="BH154" s="197">
        <f>IF(N154="sníž. přenesená",J154,0)</f>
        <v>0</v>
      </c>
      <c r="BI154" s="197">
        <f>IF(N154="nulová",J154,0)</f>
        <v>0</v>
      </c>
      <c r="BJ154" s="14" t="s">
        <v>81</v>
      </c>
      <c r="BK154" s="197">
        <f>ROUND(I154*H154,2)</f>
        <v>0</v>
      </c>
      <c r="BL154" s="14" t="s">
        <v>138</v>
      </c>
      <c r="BM154" s="196" t="s">
        <v>228</v>
      </c>
    </row>
    <row r="155" spans="1:65" s="2" customFormat="1" ht="39">
      <c r="A155" s="31"/>
      <c r="B155" s="32"/>
      <c r="C155" s="33"/>
      <c r="D155" s="198" t="s">
        <v>144</v>
      </c>
      <c r="E155" s="33"/>
      <c r="F155" s="199" t="s">
        <v>229</v>
      </c>
      <c r="G155" s="33"/>
      <c r="H155" s="33"/>
      <c r="I155" s="200"/>
      <c r="J155" s="33"/>
      <c r="K155" s="33"/>
      <c r="L155" s="36"/>
      <c r="M155" s="201"/>
      <c r="N155" s="202"/>
      <c r="O155" s="68"/>
      <c r="P155" s="68"/>
      <c r="Q155" s="68"/>
      <c r="R155" s="68"/>
      <c r="S155" s="68"/>
      <c r="T155" s="69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T155" s="14" t="s">
        <v>144</v>
      </c>
      <c r="AU155" s="14" t="s">
        <v>83</v>
      </c>
    </row>
    <row r="156" spans="1:65" s="2" customFormat="1" ht="16.5" customHeight="1">
      <c r="A156" s="31"/>
      <c r="B156" s="32"/>
      <c r="C156" s="184" t="s">
        <v>230</v>
      </c>
      <c r="D156" s="184" t="s">
        <v>134</v>
      </c>
      <c r="E156" s="185" t="s">
        <v>231</v>
      </c>
      <c r="F156" s="186" t="s">
        <v>232</v>
      </c>
      <c r="G156" s="187" t="s">
        <v>142</v>
      </c>
      <c r="H156" s="188">
        <v>1</v>
      </c>
      <c r="I156" s="189"/>
      <c r="J156" s="190">
        <f t="shared" ref="J156:J162" si="10">ROUND(I156*H156,2)</f>
        <v>0</v>
      </c>
      <c r="K156" s="191"/>
      <c r="L156" s="36"/>
      <c r="M156" s="192" t="s">
        <v>1</v>
      </c>
      <c r="N156" s="193" t="s">
        <v>38</v>
      </c>
      <c r="O156" s="68"/>
      <c r="P156" s="194">
        <f t="shared" ref="P156:P162" si="11">O156*H156</f>
        <v>0</v>
      </c>
      <c r="Q156" s="194">
        <v>0</v>
      </c>
      <c r="R156" s="194">
        <f t="shared" ref="R156:R162" si="12">Q156*H156</f>
        <v>0</v>
      </c>
      <c r="S156" s="194">
        <v>0</v>
      </c>
      <c r="T156" s="195">
        <f t="shared" ref="T156:T162" si="13"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6" t="s">
        <v>138</v>
      </c>
      <c r="AT156" s="196" t="s">
        <v>134</v>
      </c>
      <c r="AU156" s="196" t="s">
        <v>83</v>
      </c>
      <c r="AY156" s="14" t="s">
        <v>131</v>
      </c>
      <c r="BE156" s="197">
        <f t="shared" ref="BE156:BE162" si="14">IF(N156="základní",J156,0)</f>
        <v>0</v>
      </c>
      <c r="BF156" s="197">
        <f t="shared" ref="BF156:BF162" si="15">IF(N156="snížená",J156,0)</f>
        <v>0</v>
      </c>
      <c r="BG156" s="197">
        <f t="shared" ref="BG156:BG162" si="16">IF(N156="zákl. přenesená",J156,0)</f>
        <v>0</v>
      </c>
      <c r="BH156" s="197">
        <f t="shared" ref="BH156:BH162" si="17">IF(N156="sníž. přenesená",J156,0)</f>
        <v>0</v>
      </c>
      <c r="BI156" s="197">
        <f t="shared" ref="BI156:BI162" si="18">IF(N156="nulová",J156,0)</f>
        <v>0</v>
      </c>
      <c r="BJ156" s="14" t="s">
        <v>81</v>
      </c>
      <c r="BK156" s="197">
        <f t="shared" ref="BK156:BK162" si="19">ROUND(I156*H156,2)</f>
        <v>0</v>
      </c>
      <c r="BL156" s="14" t="s">
        <v>138</v>
      </c>
      <c r="BM156" s="196" t="s">
        <v>233</v>
      </c>
    </row>
    <row r="157" spans="1:65" s="2" customFormat="1" ht="21.75" customHeight="1">
      <c r="A157" s="31"/>
      <c r="B157" s="32"/>
      <c r="C157" s="184" t="s">
        <v>234</v>
      </c>
      <c r="D157" s="184" t="s">
        <v>134</v>
      </c>
      <c r="E157" s="185" t="s">
        <v>235</v>
      </c>
      <c r="F157" s="186" t="s">
        <v>236</v>
      </c>
      <c r="G157" s="187" t="s">
        <v>142</v>
      </c>
      <c r="H157" s="188">
        <v>2</v>
      </c>
      <c r="I157" s="189"/>
      <c r="J157" s="190">
        <f t="shared" si="10"/>
        <v>0</v>
      </c>
      <c r="K157" s="191"/>
      <c r="L157" s="36"/>
      <c r="M157" s="192" t="s">
        <v>1</v>
      </c>
      <c r="N157" s="193" t="s">
        <v>38</v>
      </c>
      <c r="O157" s="68"/>
      <c r="P157" s="194">
        <f t="shared" si="11"/>
        <v>0</v>
      </c>
      <c r="Q157" s="194">
        <v>1.7000000000000001E-4</v>
      </c>
      <c r="R157" s="194">
        <f t="shared" si="12"/>
        <v>3.4000000000000002E-4</v>
      </c>
      <c r="S157" s="194">
        <v>0</v>
      </c>
      <c r="T157" s="195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6" t="s">
        <v>138</v>
      </c>
      <c r="AT157" s="196" t="s">
        <v>134</v>
      </c>
      <c r="AU157" s="196" t="s">
        <v>83</v>
      </c>
      <c r="AY157" s="14" t="s">
        <v>131</v>
      </c>
      <c r="BE157" s="197">
        <f t="shared" si="14"/>
        <v>0</v>
      </c>
      <c r="BF157" s="197">
        <f t="shared" si="15"/>
        <v>0</v>
      </c>
      <c r="BG157" s="197">
        <f t="shared" si="16"/>
        <v>0</v>
      </c>
      <c r="BH157" s="197">
        <f t="shared" si="17"/>
        <v>0</v>
      </c>
      <c r="BI157" s="197">
        <f t="shared" si="18"/>
        <v>0</v>
      </c>
      <c r="BJ157" s="14" t="s">
        <v>81</v>
      </c>
      <c r="BK157" s="197">
        <f t="shared" si="19"/>
        <v>0</v>
      </c>
      <c r="BL157" s="14" t="s">
        <v>138</v>
      </c>
      <c r="BM157" s="196" t="s">
        <v>237</v>
      </c>
    </row>
    <row r="158" spans="1:65" s="2" customFormat="1" ht="16.5" customHeight="1">
      <c r="A158" s="31"/>
      <c r="B158" s="32"/>
      <c r="C158" s="184" t="s">
        <v>238</v>
      </c>
      <c r="D158" s="184" t="s">
        <v>134</v>
      </c>
      <c r="E158" s="185" t="s">
        <v>239</v>
      </c>
      <c r="F158" s="186" t="s">
        <v>240</v>
      </c>
      <c r="G158" s="187" t="s">
        <v>142</v>
      </c>
      <c r="H158" s="188">
        <v>1</v>
      </c>
      <c r="I158" s="189"/>
      <c r="J158" s="190">
        <f t="shared" si="10"/>
        <v>0</v>
      </c>
      <c r="K158" s="191"/>
      <c r="L158" s="36"/>
      <c r="M158" s="192" t="s">
        <v>1</v>
      </c>
      <c r="N158" s="193" t="s">
        <v>38</v>
      </c>
      <c r="O158" s="68"/>
      <c r="P158" s="194">
        <f t="shared" si="11"/>
        <v>0</v>
      </c>
      <c r="Q158" s="194">
        <v>2.9E-4</v>
      </c>
      <c r="R158" s="194">
        <f t="shared" si="12"/>
        <v>2.9E-4</v>
      </c>
      <c r="S158" s="194">
        <v>0</v>
      </c>
      <c r="T158" s="195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6" t="s">
        <v>138</v>
      </c>
      <c r="AT158" s="196" t="s">
        <v>134</v>
      </c>
      <c r="AU158" s="196" t="s">
        <v>83</v>
      </c>
      <c r="AY158" s="14" t="s">
        <v>131</v>
      </c>
      <c r="BE158" s="197">
        <f t="shared" si="14"/>
        <v>0</v>
      </c>
      <c r="BF158" s="197">
        <f t="shared" si="15"/>
        <v>0</v>
      </c>
      <c r="BG158" s="197">
        <f t="shared" si="16"/>
        <v>0</v>
      </c>
      <c r="BH158" s="197">
        <f t="shared" si="17"/>
        <v>0</v>
      </c>
      <c r="BI158" s="197">
        <f t="shared" si="18"/>
        <v>0</v>
      </c>
      <c r="BJ158" s="14" t="s">
        <v>81</v>
      </c>
      <c r="BK158" s="197">
        <f t="shared" si="19"/>
        <v>0</v>
      </c>
      <c r="BL158" s="14" t="s">
        <v>138</v>
      </c>
      <c r="BM158" s="196" t="s">
        <v>241</v>
      </c>
    </row>
    <row r="159" spans="1:65" s="2" customFormat="1" ht="24.2" customHeight="1">
      <c r="A159" s="31"/>
      <c r="B159" s="32"/>
      <c r="C159" s="184" t="s">
        <v>242</v>
      </c>
      <c r="D159" s="184" t="s">
        <v>134</v>
      </c>
      <c r="E159" s="185" t="s">
        <v>243</v>
      </c>
      <c r="F159" s="186" t="s">
        <v>244</v>
      </c>
      <c r="G159" s="187" t="s">
        <v>142</v>
      </c>
      <c r="H159" s="188">
        <v>1</v>
      </c>
      <c r="I159" s="189"/>
      <c r="J159" s="190">
        <f t="shared" si="10"/>
        <v>0</v>
      </c>
      <c r="K159" s="191"/>
      <c r="L159" s="36"/>
      <c r="M159" s="192" t="s">
        <v>1</v>
      </c>
      <c r="N159" s="193" t="s">
        <v>38</v>
      </c>
      <c r="O159" s="68"/>
      <c r="P159" s="194">
        <f t="shared" si="11"/>
        <v>0</v>
      </c>
      <c r="Q159" s="194">
        <v>1.2700000000000001E-3</v>
      </c>
      <c r="R159" s="194">
        <f t="shared" si="12"/>
        <v>1.2700000000000001E-3</v>
      </c>
      <c r="S159" s="194">
        <v>0</v>
      </c>
      <c r="T159" s="195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6" t="s">
        <v>138</v>
      </c>
      <c r="AT159" s="196" t="s">
        <v>134</v>
      </c>
      <c r="AU159" s="196" t="s">
        <v>83</v>
      </c>
      <c r="AY159" s="14" t="s">
        <v>131</v>
      </c>
      <c r="BE159" s="197">
        <f t="shared" si="14"/>
        <v>0</v>
      </c>
      <c r="BF159" s="197">
        <f t="shared" si="15"/>
        <v>0</v>
      </c>
      <c r="BG159" s="197">
        <f t="shared" si="16"/>
        <v>0</v>
      </c>
      <c r="BH159" s="197">
        <f t="shared" si="17"/>
        <v>0</v>
      </c>
      <c r="BI159" s="197">
        <f t="shared" si="18"/>
        <v>0</v>
      </c>
      <c r="BJ159" s="14" t="s">
        <v>81</v>
      </c>
      <c r="BK159" s="197">
        <f t="shared" si="19"/>
        <v>0</v>
      </c>
      <c r="BL159" s="14" t="s">
        <v>138</v>
      </c>
      <c r="BM159" s="196" t="s">
        <v>245</v>
      </c>
    </row>
    <row r="160" spans="1:65" s="2" customFormat="1" ht="37.9" customHeight="1">
      <c r="A160" s="31"/>
      <c r="B160" s="32"/>
      <c r="C160" s="184" t="s">
        <v>246</v>
      </c>
      <c r="D160" s="184" t="s">
        <v>134</v>
      </c>
      <c r="E160" s="185" t="s">
        <v>247</v>
      </c>
      <c r="F160" s="186" t="s">
        <v>248</v>
      </c>
      <c r="G160" s="187" t="s">
        <v>249</v>
      </c>
      <c r="H160" s="188">
        <v>1</v>
      </c>
      <c r="I160" s="189"/>
      <c r="J160" s="190">
        <f t="shared" si="10"/>
        <v>0</v>
      </c>
      <c r="K160" s="191"/>
      <c r="L160" s="36"/>
      <c r="M160" s="192" t="s">
        <v>1</v>
      </c>
      <c r="N160" s="193" t="s">
        <v>38</v>
      </c>
      <c r="O160" s="68"/>
      <c r="P160" s="194">
        <f t="shared" si="11"/>
        <v>0</v>
      </c>
      <c r="Q160" s="194">
        <v>6.5700000000000003E-3</v>
      </c>
      <c r="R160" s="194">
        <f t="shared" si="12"/>
        <v>6.5700000000000003E-3</v>
      </c>
      <c r="S160" s="194">
        <v>0</v>
      </c>
      <c r="T160" s="195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6" t="s">
        <v>138</v>
      </c>
      <c r="AT160" s="196" t="s">
        <v>134</v>
      </c>
      <c r="AU160" s="196" t="s">
        <v>83</v>
      </c>
      <c r="AY160" s="14" t="s">
        <v>131</v>
      </c>
      <c r="BE160" s="197">
        <f t="shared" si="14"/>
        <v>0</v>
      </c>
      <c r="BF160" s="197">
        <f t="shared" si="15"/>
        <v>0</v>
      </c>
      <c r="BG160" s="197">
        <f t="shared" si="16"/>
        <v>0</v>
      </c>
      <c r="BH160" s="197">
        <f t="shared" si="17"/>
        <v>0</v>
      </c>
      <c r="BI160" s="197">
        <f t="shared" si="18"/>
        <v>0</v>
      </c>
      <c r="BJ160" s="14" t="s">
        <v>81</v>
      </c>
      <c r="BK160" s="197">
        <f t="shared" si="19"/>
        <v>0</v>
      </c>
      <c r="BL160" s="14" t="s">
        <v>138</v>
      </c>
      <c r="BM160" s="196" t="s">
        <v>250</v>
      </c>
    </row>
    <row r="161" spans="1:65" s="2" customFormat="1" ht="24.2" customHeight="1">
      <c r="A161" s="31"/>
      <c r="B161" s="32"/>
      <c r="C161" s="184" t="s">
        <v>251</v>
      </c>
      <c r="D161" s="184" t="s">
        <v>134</v>
      </c>
      <c r="E161" s="185" t="s">
        <v>252</v>
      </c>
      <c r="F161" s="186" t="s">
        <v>253</v>
      </c>
      <c r="G161" s="187" t="s">
        <v>142</v>
      </c>
      <c r="H161" s="188">
        <v>1</v>
      </c>
      <c r="I161" s="189"/>
      <c r="J161" s="190">
        <f t="shared" si="10"/>
        <v>0</v>
      </c>
      <c r="K161" s="191"/>
      <c r="L161" s="36"/>
      <c r="M161" s="192" t="s">
        <v>1</v>
      </c>
      <c r="N161" s="193" t="s">
        <v>38</v>
      </c>
      <c r="O161" s="68"/>
      <c r="P161" s="194">
        <f t="shared" si="11"/>
        <v>0</v>
      </c>
      <c r="Q161" s="194">
        <v>7.5000000000000002E-4</v>
      </c>
      <c r="R161" s="194">
        <f t="shared" si="12"/>
        <v>7.5000000000000002E-4</v>
      </c>
      <c r="S161" s="194">
        <v>0</v>
      </c>
      <c r="T161" s="195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6" t="s">
        <v>138</v>
      </c>
      <c r="AT161" s="196" t="s">
        <v>134</v>
      </c>
      <c r="AU161" s="196" t="s">
        <v>83</v>
      </c>
      <c r="AY161" s="14" t="s">
        <v>131</v>
      </c>
      <c r="BE161" s="197">
        <f t="shared" si="14"/>
        <v>0</v>
      </c>
      <c r="BF161" s="197">
        <f t="shared" si="15"/>
        <v>0</v>
      </c>
      <c r="BG161" s="197">
        <f t="shared" si="16"/>
        <v>0</v>
      </c>
      <c r="BH161" s="197">
        <f t="shared" si="17"/>
        <v>0</v>
      </c>
      <c r="BI161" s="197">
        <f t="shared" si="18"/>
        <v>0</v>
      </c>
      <c r="BJ161" s="14" t="s">
        <v>81</v>
      </c>
      <c r="BK161" s="197">
        <f t="shared" si="19"/>
        <v>0</v>
      </c>
      <c r="BL161" s="14" t="s">
        <v>138</v>
      </c>
      <c r="BM161" s="196" t="s">
        <v>254</v>
      </c>
    </row>
    <row r="162" spans="1:65" s="2" customFormat="1" ht="24.2" customHeight="1">
      <c r="A162" s="31"/>
      <c r="B162" s="32"/>
      <c r="C162" s="184" t="s">
        <v>255</v>
      </c>
      <c r="D162" s="184" t="s">
        <v>134</v>
      </c>
      <c r="E162" s="185" t="s">
        <v>256</v>
      </c>
      <c r="F162" s="186" t="s">
        <v>257</v>
      </c>
      <c r="G162" s="187" t="s">
        <v>153</v>
      </c>
      <c r="H162" s="188">
        <v>0.22</v>
      </c>
      <c r="I162" s="189"/>
      <c r="J162" s="190">
        <f t="shared" si="10"/>
        <v>0</v>
      </c>
      <c r="K162" s="191"/>
      <c r="L162" s="36"/>
      <c r="M162" s="192" t="s">
        <v>1</v>
      </c>
      <c r="N162" s="193" t="s">
        <v>38</v>
      </c>
      <c r="O162" s="68"/>
      <c r="P162" s="194">
        <f t="shared" si="11"/>
        <v>0</v>
      </c>
      <c r="Q162" s="194">
        <v>0</v>
      </c>
      <c r="R162" s="194">
        <f t="shared" si="12"/>
        <v>0</v>
      </c>
      <c r="S162" s="194">
        <v>0</v>
      </c>
      <c r="T162" s="195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6" t="s">
        <v>138</v>
      </c>
      <c r="AT162" s="196" t="s">
        <v>134</v>
      </c>
      <c r="AU162" s="196" t="s">
        <v>83</v>
      </c>
      <c r="AY162" s="14" t="s">
        <v>131</v>
      </c>
      <c r="BE162" s="197">
        <f t="shared" si="14"/>
        <v>0</v>
      </c>
      <c r="BF162" s="197">
        <f t="shared" si="15"/>
        <v>0</v>
      </c>
      <c r="BG162" s="197">
        <f t="shared" si="16"/>
        <v>0</v>
      </c>
      <c r="BH162" s="197">
        <f t="shared" si="17"/>
        <v>0</v>
      </c>
      <c r="BI162" s="197">
        <f t="shared" si="18"/>
        <v>0</v>
      </c>
      <c r="BJ162" s="14" t="s">
        <v>81</v>
      </c>
      <c r="BK162" s="197">
        <f t="shared" si="19"/>
        <v>0</v>
      </c>
      <c r="BL162" s="14" t="s">
        <v>138</v>
      </c>
      <c r="BM162" s="196" t="s">
        <v>258</v>
      </c>
    </row>
    <row r="163" spans="1:65" s="12" customFormat="1" ht="22.9" customHeight="1">
      <c r="B163" s="168"/>
      <c r="C163" s="169"/>
      <c r="D163" s="170" t="s">
        <v>72</v>
      </c>
      <c r="E163" s="182" t="s">
        <v>259</v>
      </c>
      <c r="F163" s="182" t="s">
        <v>260</v>
      </c>
      <c r="G163" s="169"/>
      <c r="H163" s="169"/>
      <c r="I163" s="172"/>
      <c r="J163" s="183">
        <f>BK163</f>
        <v>0</v>
      </c>
      <c r="K163" s="169"/>
      <c r="L163" s="174"/>
      <c r="M163" s="175"/>
      <c r="N163" s="176"/>
      <c r="O163" s="176"/>
      <c r="P163" s="177">
        <f>SUM(P164:P178)</f>
        <v>0</v>
      </c>
      <c r="Q163" s="176"/>
      <c r="R163" s="177">
        <f>SUM(R164:R178)</f>
        <v>0.18432000000000001</v>
      </c>
      <c r="S163" s="176"/>
      <c r="T163" s="178">
        <f>SUM(T164:T178)</f>
        <v>0</v>
      </c>
      <c r="AR163" s="179" t="s">
        <v>83</v>
      </c>
      <c r="AT163" s="180" t="s">
        <v>72</v>
      </c>
      <c r="AU163" s="180" t="s">
        <v>81</v>
      </c>
      <c r="AY163" s="179" t="s">
        <v>131</v>
      </c>
      <c r="BK163" s="181">
        <f>SUM(BK164:BK178)</f>
        <v>0</v>
      </c>
    </row>
    <row r="164" spans="1:65" s="2" customFormat="1" ht="37.9" customHeight="1">
      <c r="A164" s="31"/>
      <c r="B164" s="32"/>
      <c r="C164" s="184" t="s">
        <v>261</v>
      </c>
      <c r="D164" s="184" t="s">
        <v>134</v>
      </c>
      <c r="E164" s="185" t="s">
        <v>262</v>
      </c>
      <c r="F164" s="186" t="s">
        <v>263</v>
      </c>
      <c r="G164" s="187" t="s">
        <v>249</v>
      </c>
      <c r="H164" s="188">
        <v>3</v>
      </c>
      <c r="I164" s="189"/>
      <c r="J164" s="190">
        <f>ROUND(I164*H164,2)</f>
        <v>0</v>
      </c>
      <c r="K164" s="191"/>
      <c r="L164" s="36"/>
      <c r="M164" s="192" t="s">
        <v>1</v>
      </c>
      <c r="N164" s="193" t="s">
        <v>38</v>
      </c>
      <c r="O164" s="68"/>
      <c r="P164" s="194">
        <f>O164*H164</f>
        <v>0</v>
      </c>
      <c r="Q164" s="194">
        <v>6.1440000000000002E-2</v>
      </c>
      <c r="R164" s="194">
        <f>Q164*H164</f>
        <v>0.18432000000000001</v>
      </c>
      <c r="S164" s="194">
        <v>0</v>
      </c>
      <c r="T164" s="195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6" t="s">
        <v>138</v>
      </c>
      <c r="AT164" s="196" t="s">
        <v>134</v>
      </c>
      <c r="AU164" s="196" t="s">
        <v>83</v>
      </c>
      <c r="AY164" s="14" t="s">
        <v>131</v>
      </c>
      <c r="BE164" s="197">
        <f>IF(N164="základní",J164,0)</f>
        <v>0</v>
      </c>
      <c r="BF164" s="197">
        <f>IF(N164="snížená",J164,0)</f>
        <v>0</v>
      </c>
      <c r="BG164" s="197">
        <f>IF(N164="zákl. přenesená",J164,0)</f>
        <v>0</v>
      </c>
      <c r="BH164" s="197">
        <f>IF(N164="sníž. přenesená",J164,0)</f>
        <v>0</v>
      </c>
      <c r="BI164" s="197">
        <f>IF(N164="nulová",J164,0)</f>
        <v>0</v>
      </c>
      <c r="BJ164" s="14" t="s">
        <v>81</v>
      </c>
      <c r="BK164" s="197">
        <f>ROUND(I164*H164,2)</f>
        <v>0</v>
      </c>
      <c r="BL164" s="14" t="s">
        <v>138</v>
      </c>
      <c r="BM164" s="196" t="s">
        <v>264</v>
      </c>
    </row>
    <row r="165" spans="1:65" s="2" customFormat="1" ht="58.5">
      <c r="A165" s="31"/>
      <c r="B165" s="32"/>
      <c r="C165" s="33"/>
      <c r="D165" s="198" t="s">
        <v>144</v>
      </c>
      <c r="E165" s="33"/>
      <c r="F165" s="199" t="s">
        <v>265</v>
      </c>
      <c r="G165" s="33"/>
      <c r="H165" s="33"/>
      <c r="I165" s="200"/>
      <c r="J165" s="33"/>
      <c r="K165" s="33"/>
      <c r="L165" s="36"/>
      <c r="M165" s="201"/>
      <c r="N165" s="202"/>
      <c r="O165" s="68"/>
      <c r="P165" s="68"/>
      <c r="Q165" s="68"/>
      <c r="R165" s="68"/>
      <c r="S165" s="68"/>
      <c r="T165" s="69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T165" s="14" t="s">
        <v>144</v>
      </c>
      <c r="AU165" s="14" t="s">
        <v>83</v>
      </c>
    </row>
    <row r="166" spans="1:65" s="2" customFormat="1" ht="24.2" customHeight="1">
      <c r="A166" s="31"/>
      <c r="B166" s="32"/>
      <c r="C166" s="184" t="s">
        <v>266</v>
      </c>
      <c r="D166" s="184" t="s">
        <v>134</v>
      </c>
      <c r="E166" s="185" t="s">
        <v>267</v>
      </c>
      <c r="F166" s="186" t="s">
        <v>268</v>
      </c>
      <c r="G166" s="187" t="s">
        <v>142</v>
      </c>
      <c r="H166" s="188">
        <v>1</v>
      </c>
      <c r="I166" s="189"/>
      <c r="J166" s="190">
        <f>ROUND(I166*H166,2)</f>
        <v>0</v>
      </c>
      <c r="K166" s="191"/>
      <c r="L166" s="36"/>
      <c r="M166" s="192" t="s">
        <v>1</v>
      </c>
      <c r="N166" s="193" t="s">
        <v>38</v>
      </c>
      <c r="O166" s="68"/>
      <c r="P166" s="194">
        <f>O166*H166</f>
        <v>0</v>
      </c>
      <c r="Q166" s="194">
        <v>0</v>
      </c>
      <c r="R166" s="194">
        <f>Q166*H166</f>
        <v>0</v>
      </c>
      <c r="S166" s="194">
        <v>0</v>
      </c>
      <c r="T166" s="195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6" t="s">
        <v>138</v>
      </c>
      <c r="AT166" s="196" t="s">
        <v>134</v>
      </c>
      <c r="AU166" s="196" t="s">
        <v>83</v>
      </c>
      <c r="AY166" s="14" t="s">
        <v>131</v>
      </c>
      <c r="BE166" s="197">
        <f>IF(N166="základní",J166,0)</f>
        <v>0</v>
      </c>
      <c r="BF166" s="197">
        <f>IF(N166="snížená",J166,0)</f>
        <v>0</v>
      </c>
      <c r="BG166" s="197">
        <f>IF(N166="zákl. přenesená",J166,0)</f>
        <v>0</v>
      </c>
      <c r="BH166" s="197">
        <f>IF(N166="sníž. přenesená",J166,0)</f>
        <v>0</v>
      </c>
      <c r="BI166" s="197">
        <f>IF(N166="nulová",J166,0)</f>
        <v>0</v>
      </c>
      <c r="BJ166" s="14" t="s">
        <v>81</v>
      </c>
      <c r="BK166" s="197">
        <f>ROUND(I166*H166,2)</f>
        <v>0</v>
      </c>
      <c r="BL166" s="14" t="s">
        <v>138</v>
      </c>
      <c r="BM166" s="196" t="s">
        <v>269</v>
      </c>
    </row>
    <row r="167" spans="1:65" s="2" customFormat="1" ht="39">
      <c r="A167" s="31"/>
      <c r="B167" s="32"/>
      <c r="C167" s="33"/>
      <c r="D167" s="198" t="s">
        <v>144</v>
      </c>
      <c r="E167" s="33"/>
      <c r="F167" s="199" t="s">
        <v>270</v>
      </c>
      <c r="G167" s="33"/>
      <c r="H167" s="33"/>
      <c r="I167" s="200"/>
      <c r="J167" s="33"/>
      <c r="K167" s="33"/>
      <c r="L167" s="36"/>
      <c r="M167" s="201"/>
      <c r="N167" s="202"/>
      <c r="O167" s="68"/>
      <c r="P167" s="68"/>
      <c r="Q167" s="68"/>
      <c r="R167" s="68"/>
      <c r="S167" s="68"/>
      <c r="T167" s="69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4" t="s">
        <v>144</v>
      </c>
      <c r="AU167" s="14" t="s">
        <v>83</v>
      </c>
    </row>
    <row r="168" spans="1:65" s="2" customFormat="1" ht="16.5" customHeight="1">
      <c r="A168" s="31"/>
      <c r="B168" s="32"/>
      <c r="C168" s="184" t="s">
        <v>271</v>
      </c>
      <c r="D168" s="184" t="s">
        <v>134</v>
      </c>
      <c r="E168" s="185" t="s">
        <v>272</v>
      </c>
      <c r="F168" s="186" t="s">
        <v>273</v>
      </c>
      <c r="G168" s="187" t="s">
        <v>142</v>
      </c>
      <c r="H168" s="188">
        <v>3</v>
      </c>
      <c r="I168" s="189"/>
      <c r="J168" s="190">
        <f>ROUND(I168*H168,2)</f>
        <v>0</v>
      </c>
      <c r="K168" s="191"/>
      <c r="L168" s="36"/>
      <c r="M168" s="192" t="s">
        <v>1</v>
      </c>
      <c r="N168" s="193" t="s">
        <v>38</v>
      </c>
      <c r="O168" s="68"/>
      <c r="P168" s="194">
        <f>O168*H168</f>
        <v>0</v>
      </c>
      <c r="Q168" s="194">
        <v>0</v>
      </c>
      <c r="R168" s="194">
        <f>Q168*H168</f>
        <v>0</v>
      </c>
      <c r="S168" s="194">
        <v>0</v>
      </c>
      <c r="T168" s="195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6" t="s">
        <v>138</v>
      </c>
      <c r="AT168" s="196" t="s">
        <v>134</v>
      </c>
      <c r="AU168" s="196" t="s">
        <v>83</v>
      </c>
      <c r="AY168" s="14" t="s">
        <v>131</v>
      </c>
      <c r="BE168" s="197">
        <f>IF(N168="základní",J168,0)</f>
        <v>0</v>
      </c>
      <c r="BF168" s="197">
        <f>IF(N168="snížená",J168,0)</f>
        <v>0</v>
      </c>
      <c r="BG168" s="197">
        <f>IF(N168="zákl. přenesená",J168,0)</f>
        <v>0</v>
      </c>
      <c r="BH168" s="197">
        <f>IF(N168="sníž. přenesená",J168,0)</f>
        <v>0</v>
      </c>
      <c r="BI168" s="197">
        <f>IF(N168="nulová",J168,0)</f>
        <v>0</v>
      </c>
      <c r="BJ168" s="14" t="s">
        <v>81</v>
      </c>
      <c r="BK168" s="197">
        <f>ROUND(I168*H168,2)</f>
        <v>0</v>
      </c>
      <c r="BL168" s="14" t="s">
        <v>138</v>
      </c>
      <c r="BM168" s="196" t="s">
        <v>274</v>
      </c>
    </row>
    <row r="169" spans="1:65" s="2" customFormat="1" ht="68.25">
      <c r="A169" s="31"/>
      <c r="B169" s="32"/>
      <c r="C169" s="33"/>
      <c r="D169" s="198" t="s">
        <v>144</v>
      </c>
      <c r="E169" s="33"/>
      <c r="F169" s="199" t="s">
        <v>275</v>
      </c>
      <c r="G169" s="33"/>
      <c r="H169" s="33"/>
      <c r="I169" s="200"/>
      <c r="J169" s="33"/>
      <c r="K169" s="33"/>
      <c r="L169" s="36"/>
      <c r="M169" s="201"/>
      <c r="N169" s="202"/>
      <c r="O169" s="68"/>
      <c r="P169" s="68"/>
      <c r="Q169" s="68"/>
      <c r="R169" s="68"/>
      <c r="S169" s="68"/>
      <c r="T169" s="69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4" t="s">
        <v>144</v>
      </c>
      <c r="AU169" s="14" t="s">
        <v>83</v>
      </c>
    </row>
    <row r="170" spans="1:65" s="2" customFormat="1" ht="16.5" customHeight="1">
      <c r="A170" s="31"/>
      <c r="B170" s="32"/>
      <c r="C170" s="184" t="s">
        <v>276</v>
      </c>
      <c r="D170" s="184" t="s">
        <v>134</v>
      </c>
      <c r="E170" s="185" t="s">
        <v>277</v>
      </c>
      <c r="F170" s="186" t="s">
        <v>278</v>
      </c>
      <c r="G170" s="187" t="s">
        <v>142</v>
      </c>
      <c r="H170" s="188">
        <v>1</v>
      </c>
      <c r="I170" s="189"/>
      <c r="J170" s="190">
        <f>ROUND(I170*H170,2)</f>
        <v>0</v>
      </c>
      <c r="K170" s="191"/>
      <c r="L170" s="36"/>
      <c r="M170" s="192" t="s">
        <v>1</v>
      </c>
      <c r="N170" s="193" t="s">
        <v>38</v>
      </c>
      <c r="O170" s="68"/>
      <c r="P170" s="194">
        <f>O170*H170</f>
        <v>0</v>
      </c>
      <c r="Q170" s="194">
        <v>0</v>
      </c>
      <c r="R170" s="194">
        <f>Q170*H170</f>
        <v>0</v>
      </c>
      <c r="S170" s="194">
        <v>0</v>
      </c>
      <c r="T170" s="195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6" t="s">
        <v>138</v>
      </c>
      <c r="AT170" s="196" t="s">
        <v>134</v>
      </c>
      <c r="AU170" s="196" t="s">
        <v>83</v>
      </c>
      <c r="AY170" s="14" t="s">
        <v>131</v>
      </c>
      <c r="BE170" s="197">
        <f>IF(N170="základní",J170,0)</f>
        <v>0</v>
      </c>
      <c r="BF170" s="197">
        <f>IF(N170="snížená",J170,0)</f>
        <v>0</v>
      </c>
      <c r="BG170" s="197">
        <f>IF(N170="zákl. přenesená",J170,0)</f>
        <v>0</v>
      </c>
      <c r="BH170" s="197">
        <f>IF(N170="sníž. přenesená",J170,0)</f>
        <v>0</v>
      </c>
      <c r="BI170" s="197">
        <f>IF(N170="nulová",J170,0)</f>
        <v>0</v>
      </c>
      <c r="BJ170" s="14" t="s">
        <v>81</v>
      </c>
      <c r="BK170" s="197">
        <f>ROUND(I170*H170,2)</f>
        <v>0</v>
      </c>
      <c r="BL170" s="14" t="s">
        <v>138</v>
      </c>
      <c r="BM170" s="196" t="s">
        <v>279</v>
      </c>
    </row>
    <row r="171" spans="1:65" s="2" customFormat="1" ht="19.5">
      <c r="A171" s="31"/>
      <c r="B171" s="32"/>
      <c r="C171" s="33"/>
      <c r="D171" s="198" t="s">
        <v>144</v>
      </c>
      <c r="E171" s="33"/>
      <c r="F171" s="199" t="s">
        <v>280</v>
      </c>
      <c r="G171" s="33"/>
      <c r="H171" s="33"/>
      <c r="I171" s="200"/>
      <c r="J171" s="33"/>
      <c r="K171" s="33"/>
      <c r="L171" s="36"/>
      <c r="M171" s="201"/>
      <c r="N171" s="202"/>
      <c r="O171" s="68"/>
      <c r="P171" s="68"/>
      <c r="Q171" s="68"/>
      <c r="R171" s="68"/>
      <c r="S171" s="68"/>
      <c r="T171" s="69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T171" s="14" t="s">
        <v>144</v>
      </c>
      <c r="AU171" s="14" t="s">
        <v>83</v>
      </c>
    </row>
    <row r="172" spans="1:65" s="2" customFormat="1" ht="21.75" customHeight="1">
      <c r="A172" s="31"/>
      <c r="B172" s="32"/>
      <c r="C172" s="184" t="s">
        <v>281</v>
      </c>
      <c r="D172" s="184" t="s">
        <v>134</v>
      </c>
      <c r="E172" s="185" t="s">
        <v>282</v>
      </c>
      <c r="F172" s="186" t="s">
        <v>283</v>
      </c>
      <c r="G172" s="187" t="s">
        <v>142</v>
      </c>
      <c r="H172" s="188">
        <v>1</v>
      </c>
      <c r="I172" s="189"/>
      <c r="J172" s="190">
        <f>ROUND(I172*H172,2)</f>
        <v>0</v>
      </c>
      <c r="K172" s="191"/>
      <c r="L172" s="36"/>
      <c r="M172" s="192" t="s">
        <v>1</v>
      </c>
      <c r="N172" s="193" t="s">
        <v>38</v>
      </c>
      <c r="O172" s="68"/>
      <c r="P172" s="194">
        <f>O172*H172</f>
        <v>0</v>
      </c>
      <c r="Q172" s="194">
        <v>0</v>
      </c>
      <c r="R172" s="194">
        <f>Q172*H172</f>
        <v>0</v>
      </c>
      <c r="S172" s="194">
        <v>0</v>
      </c>
      <c r="T172" s="195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6" t="s">
        <v>138</v>
      </c>
      <c r="AT172" s="196" t="s">
        <v>134</v>
      </c>
      <c r="AU172" s="196" t="s">
        <v>83</v>
      </c>
      <c r="AY172" s="14" t="s">
        <v>131</v>
      </c>
      <c r="BE172" s="197">
        <f>IF(N172="základní",J172,0)</f>
        <v>0</v>
      </c>
      <c r="BF172" s="197">
        <f>IF(N172="snížená",J172,0)</f>
        <v>0</v>
      </c>
      <c r="BG172" s="197">
        <f>IF(N172="zákl. přenesená",J172,0)</f>
        <v>0</v>
      </c>
      <c r="BH172" s="197">
        <f>IF(N172="sníž. přenesená",J172,0)</f>
        <v>0</v>
      </c>
      <c r="BI172" s="197">
        <f>IF(N172="nulová",J172,0)</f>
        <v>0</v>
      </c>
      <c r="BJ172" s="14" t="s">
        <v>81</v>
      </c>
      <c r="BK172" s="197">
        <f>ROUND(I172*H172,2)</f>
        <v>0</v>
      </c>
      <c r="BL172" s="14" t="s">
        <v>138</v>
      </c>
      <c r="BM172" s="196" t="s">
        <v>284</v>
      </c>
    </row>
    <row r="173" spans="1:65" s="2" customFormat="1" ht="68.25">
      <c r="A173" s="31"/>
      <c r="B173" s="32"/>
      <c r="C173" s="33"/>
      <c r="D173" s="198" t="s">
        <v>144</v>
      </c>
      <c r="E173" s="33"/>
      <c r="F173" s="199" t="s">
        <v>285</v>
      </c>
      <c r="G173" s="33"/>
      <c r="H173" s="33"/>
      <c r="I173" s="200"/>
      <c r="J173" s="33"/>
      <c r="K173" s="33"/>
      <c r="L173" s="36"/>
      <c r="M173" s="201"/>
      <c r="N173" s="202"/>
      <c r="O173" s="68"/>
      <c r="P173" s="68"/>
      <c r="Q173" s="68"/>
      <c r="R173" s="68"/>
      <c r="S173" s="68"/>
      <c r="T173" s="69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4" t="s">
        <v>144</v>
      </c>
      <c r="AU173" s="14" t="s">
        <v>83</v>
      </c>
    </row>
    <row r="174" spans="1:65" s="2" customFormat="1" ht="16.5" customHeight="1">
      <c r="A174" s="31"/>
      <c r="B174" s="32"/>
      <c r="C174" s="184" t="s">
        <v>286</v>
      </c>
      <c r="D174" s="184" t="s">
        <v>134</v>
      </c>
      <c r="E174" s="185" t="s">
        <v>287</v>
      </c>
      <c r="F174" s="186" t="s">
        <v>288</v>
      </c>
      <c r="G174" s="187" t="s">
        <v>142</v>
      </c>
      <c r="H174" s="188">
        <v>1</v>
      </c>
      <c r="I174" s="189"/>
      <c r="J174" s="190">
        <f>ROUND(I174*H174,2)</f>
        <v>0</v>
      </c>
      <c r="K174" s="191"/>
      <c r="L174" s="36"/>
      <c r="M174" s="192" t="s">
        <v>1</v>
      </c>
      <c r="N174" s="193" t="s">
        <v>38</v>
      </c>
      <c r="O174" s="68"/>
      <c r="P174" s="194">
        <f>O174*H174</f>
        <v>0</v>
      </c>
      <c r="Q174" s="194">
        <v>0</v>
      </c>
      <c r="R174" s="194">
        <f>Q174*H174</f>
        <v>0</v>
      </c>
      <c r="S174" s="194">
        <v>0</v>
      </c>
      <c r="T174" s="195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6" t="s">
        <v>138</v>
      </c>
      <c r="AT174" s="196" t="s">
        <v>134</v>
      </c>
      <c r="AU174" s="196" t="s">
        <v>83</v>
      </c>
      <c r="AY174" s="14" t="s">
        <v>131</v>
      </c>
      <c r="BE174" s="197">
        <f>IF(N174="základní",J174,0)</f>
        <v>0</v>
      </c>
      <c r="BF174" s="197">
        <f>IF(N174="snížená",J174,0)</f>
        <v>0</v>
      </c>
      <c r="BG174" s="197">
        <f>IF(N174="zákl. přenesená",J174,0)</f>
        <v>0</v>
      </c>
      <c r="BH174" s="197">
        <f>IF(N174="sníž. přenesená",J174,0)</f>
        <v>0</v>
      </c>
      <c r="BI174" s="197">
        <f>IF(N174="nulová",J174,0)</f>
        <v>0</v>
      </c>
      <c r="BJ174" s="14" t="s">
        <v>81</v>
      </c>
      <c r="BK174" s="197">
        <f>ROUND(I174*H174,2)</f>
        <v>0</v>
      </c>
      <c r="BL174" s="14" t="s">
        <v>138</v>
      </c>
      <c r="BM174" s="196" t="s">
        <v>289</v>
      </c>
    </row>
    <row r="175" spans="1:65" s="2" customFormat="1" ht="39">
      <c r="A175" s="31"/>
      <c r="B175" s="32"/>
      <c r="C175" s="33"/>
      <c r="D175" s="198" t="s">
        <v>144</v>
      </c>
      <c r="E175" s="33"/>
      <c r="F175" s="199" t="s">
        <v>290</v>
      </c>
      <c r="G175" s="33"/>
      <c r="H175" s="33"/>
      <c r="I175" s="200"/>
      <c r="J175" s="33"/>
      <c r="K175" s="33"/>
      <c r="L175" s="36"/>
      <c r="M175" s="201"/>
      <c r="N175" s="202"/>
      <c r="O175" s="68"/>
      <c r="P175" s="68"/>
      <c r="Q175" s="68"/>
      <c r="R175" s="68"/>
      <c r="S175" s="68"/>
      <c r="T175" s="69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T175" s="14" t="s">
        <v>144</v>
      </c>
      <c r="AU175" s="14" t="s">
        <v>83</v>
      </c>
    </row>
    <row r="176" spans="1:65" s="2" customFormat="1" ht="16.5" customHeight="1">
      <c r="A176" s="31"/>
      <c r="B176" s="32"/>
      <c r="C176" s="184" t="s">
        <v>291</v>
      </c>
      <c r="D176" s="184" t="s">
        <v>134</v>
      </c>
      <c r="E176" s="185" t="s">
        <v>292</v>
      </c>
      <c r="F176" s="186" t="s">
        <v>293</v>
      </c>
      <c r="G176" s="187" t="s">
        <v>294</v>
      </c>
      <c r="H176" s="188">
        <v>1</v>
      </c>
      <c r="I176" s="189"/>
      <c r="J176" s="190">
        <f>ROUND(I176*H176,2)</f>
        <v>0</v>
      </c>
      <c r="K176" s="191"/>
      <c r="L176" s="36"/>
      <c r="M176" s="192" t="s">
        <v>1</v>
      </c>
      <c r="N176" s="193" t="s">
        <v>38</v>
      </c>
      <c r="O176" s="68"/>
      <c r="P176" s="194">
        <f>O176*H176</f>
        <v>0</v>
      </c>
      <c r="Q176" s="194">
        <v>0</v>
      </c>
      <c r="R176" s="194">
        <f>Q176*H176</f>
        <v>0</v>
      </c>
      <c r="S176" s="194">
        <v>0</v>
      </c>
      <c r="T176" s="195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6" t="s">
        <v>138</v>
      </c>
      <c r="AT176" s="196" t="s">
        <v>134</v>
      </c>
      <c r="AU176" s="196" t="s">
        <v>83</v>
      </c>
      <c r="AY176" s="14" t="s">
        <v>131</v>
      </c>
      <c r="BE176" s="197">
        <f>IF(N176="základní",J176,0)</f>
        <v>0</v>
      </c>
      <c r="BF176" s="197">
        <f>IF(N176="snížená",J176,0)</f>
        <v>0</v>
      </c>
      <c r="BG176" s="197">
        <f>IF(N176="zákl. přenesená",J176,0)</f>
        <v>0</v>
      </c>
      <c r="BH176" s="197">
        <f>IF(N176="sníž. přenesená",J176,0)</f>
        <v>0</v>
      </c>
      <c r="BI176" s="197">
        <f>IF(N176="nulová",J176,0)</f>
        <v>0</v>
      </c>
      <c r="BJ176" s="14" t="s">
        <v>81</v>
      </c>
      <c r="BK176" s="197">
        <f>ROUND(I176*H176,2)</f>
        <v>0</v>
      </c>
      <c r="BL176" s="14" t="s">
        <v>138</v>
      </c>
      <c r="BM176" s="196" t="s">
        <v>295</v>
      </c>
    </row>
    <row r="177" spans="1:65" s="2" customFormat="1" ht="48.75">
      <c r="A177" s="31"/>
      <c r="B177" s="32"/>
      <c r="C177" s="33"/>
      <c r="D177" s="198" t="s">
        <v>144</v>
      </c>
      <c r="E177" s="33"/>
      <c r="F177" s="199" t="s">
        <v>296</v>
      </c>
      <c r="G177" s="33"/>
      <c r="H177" s="33"/>
      <c r="I177" s="200"/>
      <c r="J177" s="33"/>
      <c r="K177" s="33"/>
      <c r="L177" s="36"/>
      <c r="M177" s="201"/>
      <c r="N177" s="202"/>
      <c r="O177" s="68"/>
      <c r="P177" s="68"/>
      <c r="Q177" s="68"/>
      <c r="R177" s="68"/>
      <c r="S177" s="68"/>
      <c r="T177" s="69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T177" s="14" t="s">
        <v>144</v>
      </c>
      <c r="AU177" s="14" t="s">
        <v>83</v>
      </c>
    </row>
    <row r="178" spans="1:65" s="2" customFormat="1" ht="21.75" customHeight="1">
      <c r="A178" s="31"/>
      <c r="B178" s="32"/>
      <c r="C178" s="184" t="s">
        <v>297</v>
      </c>
      <c r="D178" s="184" t="s">
        <v>134</v>
      </c>
      <c r="E178" s="185" t="s">
        <v>298</v>
      </c>
      <c r="F178" s="186" t="s">
        <v>299</v>
      </c>
      <c r="G178" s="187" t="s">
        <v>153</v>
      </c>
      <c r="H178" s="188">
        <v>0.36</v>
      </c>
      <c r="I178" s="189"/>
      <c r="J178" s="190">
        <f>ROUND(I178*H178,2)</f>
        <v>0</v>
      </c>
      <c r="K178" s="191"/>
      <c r="L178" s="36"/>
      <c r="M178" s="192" t="s">
        <v>1</v>
      </c>
      <c r="N178" s="193" t="s">
        <v>38</v>
      </c>
      <c r="O178" s="68"/>
      <c r="P178" s="194">
        <f>O178*H178</f>
        <v>0</v>
      </c>
      <c r="Q178" s="194">
        <v>0</v>
      </c>
      <c r="R178" s="194">
        <f>Q178*H178</f>
        <v>0</v>
      </c>
      <c r="S178" s="194">
        <v>0</v>
      </c>
      <c r="T178" s="195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6" t="s">
        <v>138</v>
      </c>
      <c r="AT178" s="196" t="s">
        <v>134</v>
      </c>
      <c r="AU178" s="196" t="s">
        <v>83</v>
      </c>
      <c r="AY178" s="14" t="s">
        <v>131</v>
      </c>
      <c r="BE178" s="197">
        <f>IF(N178="základní",J178,0)</f>
        <v>0</v>
      </c>
      <c r="BF178" s="197">
        <f>IF(N178="snížená",J178,0)</f>
        <v>0</v>
      </c>
      <c r="BG178" s="197">
        <f>IF(N178="zákl. přenesená",J178,0)</f>
        <v>0</v>
      </c>
      <c r="BH178" s="197">
        <f>IF(N178="sníž. přenesená",J178,0)</f>
        <v>0</v>
      </c>
      <c r="BI178" s="197">
        <f>IF(N178="nulová",J178,0)</f>
        <v>0</v>
      </c>
      <c r="BJ178" s="14" t="s">
        <v>81</v>
      </c>
      <c r="BK178" s="197">
        <f>ROUND(I178*H178,2)</f>
        <v>0</v>
      </c>
      <c r="BL178" s="14" t="s">
        <v>138</v>
      </c>
      <c r="BM178" s="196" t="s">
        <v>300</v>
      </c>
    </row>
    <row r="179" spans="1:65" s="12" customFormat="1" ht="22.9" customHeight="1">
      <c r="B179" s="168"/>
      <c r="C179" s="169"/>
      <c r="D179" s="170" t="s">
        <v>72</v>
      </c>
      <c r="E179" s="182" t="s">
        <v>301</v>
      </c>
      <c r="F179" s="182" t="s">
        <v>302</v>
      </c>
      <c r="G179" s="169"/>
      <c r="H179" s="169"/>
      <c r="I179" s="172"/>
      <c r="J179" s="183">
        <f>BK179</f>
        <v>0</v>
      </c>
      <c r="K179" s="169"/>
      <c r="L179" s="174"/>
      <c r="M179" s="175"/>
      <c r="N179" s="176"/>
      <c r="O179" s="176"/>
      <c r="P179" s="177">
        <f>SUM(P180:P202)</f>
        <v>0</v>
      </c>
      <c r="Q179" s="176"/>
      <c r="R179" s="177">
        <f>SUM(R180:R202)</f>
        <v>9.7860000000000003E-2</v>
      </c>
      <c r="S179" s="176"/>
      <c r="T179" s="178">
        <f>SUM(T180:T202)</f>
        <v>0</v>
      </c>
      <c r="AR179" s="179" t="s">
        <v>83</v>
      </c>
      <c r="AT179" s="180" t="s">
        <v>72</v>
      </c>
      <c r="AU179" s="180" t="s">
        <v>81</v>
      </c>
      <c r="AY179" s="179" t="s">
        <v>131</v>
      </c>
      <c r="BK179" s="181">
        <f>SUM(BK180:BK202)</f>
        <v>0</v>
      </c>
    </row>
    <row r="180" spans="1:65" s="2" customFormat="1" ht="21.75" customHeight="1">
      <c r="A180" s="31"/>
      <c r="B180" s="32"/>
      <c r="C180" s="184" t="s">
        <v>303</v>
      </c>
      <c r="D180" s="184" t="s">
        <v>134</v>
      </c>
      <c r="E180" s="185" t="s">
        <v>304</v>
      </c>
      <c r="F180" s="186" t="s">
        <v>305</v>
      </c>
      <c r="G180" s="187" t="s">
        <v>142</v>
      </c>
      <c r="H180" s="188">
        <v>2</v>
      </c>
      <c r="I180" s="189"/>
      <c r="J180" s="190">
        <f>ROUND(I180*H180,2)</f>
        <v>0</v>
      </c>
      <c r="K180" s="191"/>
      <c r="L180" s="36"/>
      <c r="M180" s="192" t="s">
        <v>1</v>
      </c>
      <c r="N180" s="193" t="s">
        <v>38</v>
      </c>
      <c r="O180" s="68"/>
      <c r="P180" s="194">
        <f>O180*H180</f>
        <v>0</v>
      </c>
      <c r="Q180" s="194">
        <v>0</v>
      </c>
      <c r="R180" s="194">
        <f>Q180*H180</f>
        <v>0</v>
      </c>
      <c r="S180" s="194">
        <v>0</v>
      </c>
      <c r="T180" s="195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6" t="s">
        <v>138</v>
      </c>
      <c r="AT180" s="196" t="s">
        <v>134</v>
      </c>
      <c r="AU180" s="196" t="s">
        <v>83</v>
      </c>
      <c r="AY180" s="14" t="s">
        <v>131</v>
      </c>
      <c r="BE180" s="197">
        <f>IF(N180="základní",J180,0)</f>
        <v>0</v>
      </c>
      <c r="BF180" s="197">
        <f>IF(N180="snížená",J180,0)</f>
        <v>0</v>
      </c>
      <c r="BG180" s="197">
        <f>IF(N180="zákl. přenesená",J180,0)</f>
        <v>0</v>
      </c>
      <c r="BH180" s="197">
        <f>IF(N180="sníž. přenesená",J180,0)</f>
        <v>0</v>
      </c>
      <c r="BI180" s="197">
        <f>IF(N180="nulová",J180,0)</f>
        <v>0</v>
      </c>
      <c r="BJ180" s="14" t="s">
        <v>81</v>
      </c>
      <c r="BK180" s="197">
        <f>ROUND(I180*H180,2)</f>
        <v>0</v>
      </c>
      <c r="BL180" s="14" t="s">
        <v>138</v>
      </c>
      <c r="BM180" s="196" t="s">
        <v>306</v>
      </c>
    </row>
    <row r="181" spans="1:65" s="2" customFormat="1" ht="78">
      <c r="A181" s="31"/>
      <c r="B181" s="32"/>
      <c r="C181" s="33"/>
      <c r="D181" s="198" t="s">
        <v>144</v>
      </c>
      <c r="E181" s="33"/>
      <c r="F181" s="199" t="s">
        <v>307</v>
      </c>
      <c r="G181" s="33"/>
      <c r="H181" s="33"/>
      <c r="I181" s="200"/>
      <c r="J181" s="33"/>
      <c r="K181" s="33"/>
      <c r="L181" s="36"/>
      <c r="M181" s="201"/>
      <c r="N181" s="202"/>
      <c r="O181" s="68"/>
      <c r="P181" s="68"/>
      <c r="Q181" s="68"/>
      <c r="R181" s="68"/>
      <c r="S181" s="68"/>
      <c r="T181" s="69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T181" s="14" t="s">
        <v>144</v>
      </c>
      <c r="AU181" s="14" t="s">
        <v>83</v>
      </c>
    </row>
    <row r="182" spans="1:65" s="2" customFormat="1" ht="16.5" customHeight="1">
      <c r="A182" s="31"/>
      <c r="B182" s="32"/>
      <c r="C182" s="184" t="s">
        <v>308</v>
      </c>
      <c r="D182" s="184" t="s">
        <v>134</v>
      </c>
      <c r="E182" s="185" t="s">
        <v>309</v>
      </c>
      <c r="F182" s="186" t="s">
        <v>310</v>
      </c>
      <c r="G182" s="187" t="s">
        <v>142</v>
      </c>
      <c r="H182" s="188">
        <v>1</v>
      </c>
      <c r="I182" s="189"/>
      <c r="J182" s="190">
        <f t="shared" ref="J182:J188" si="20">ROUND(I182*H182,2)</f>
        <v>0</v>
      </c>
      <c r="K182" s="191"/>
      <c r="L182" s="36"/>
      <c r="M182" s="192" t="s">
        <v>1</v>
      </c>
      <c r="N182" s="193" t="s">
        <v>38</v>
      </c>
      <c r="O182" s="68"/>
      <c r="P182" s="194">
        <f t="shared" ref="P182:P188" si="21">O182*H182</f>
        <v>0</v>
      </c>
      <c r="Q182" s="194">
        <v>0</v>
      </c>
      <c r="R182" s="194">
        <f t="shared" ref="R182:R188" si="22">Q182*H182</f>
        <v>0</v>
      </c>
      <c r="S182" s="194">
        <v>0</v>
      </c>
      <c r="T182" s="195">
        <f t="shared" ref="T182:T188" si="23"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6" t="s">
        <v>138</v>
      </c>
      <c r="AT182" s="196" t="s">
        <v>134</v>
      </c>
      <c r="AU182" s="196" t="s">
        <v>83</v>
      </c>
      <c r="AY182" s="14" t="s">
        <v>131</v>
      </c>
      <c r="BE182" s="197">
        <f t="shared" ref="BE182:BE188" si="24">IF(N182="základní",J182,0)</f>
        <v>0</v>
      </c>
      <c r="BF182" s="197">
        <f t="shared" ref="BF182:BF188" si="25">IF(N182="snížená",J182,0)</f>
        <v>0</v>
      </c>
      <c r="BG182" s="197">
        <f t="shared" ref="BG182:BG188" si="26">IF(N182="zákl. přenesená",J182,0)</f>
        <v>0</v>
      </c>
      <c r="BH182" s="197">
        <f t="shared" ref="BH182:BH188" si="27">IF(N182="sníž. přenesená",J182,0)</f>
        <v>0</v>
      </c>
      <c r="BI182" s="197">
        <f t="shared" ref="BI182:BI188" si="28">IF(N182="nulová",J182,0)</f>
        <v>0</v>
      </c>
      <c r="BJ182" s="14" t="s">
        <v>81</v>
      </c>
      <c r="BK182" s="197">
        <f t="shared" ref="BK182:BK188" si="29">ROUND(I182*H182,2)</f>
        <v>0</v>
      </c>
      <c r="BL182" s="14" t="s">
        <v>138</v>
      </c>
      <c r="BM182" s="196" t="s">
        <v>311</v>
      </c>
    </row>
    <row r="183" spans="1:65" s="2" customFormat="1" ht="24.2" customHeight="1">
      <c r="A183" s="31"/>
      <c r="B183" s="32"/>
      <c r="C183" s="184" t="s">
        <v>312</v>
      </c>
      <c r="D183" s="184" t="s">
        <v>134</v>
      </c>
      <c r="E183" s="185" t="s">
        <v>313</v>
      </c>
      <c r="F183" s="186" t="s">
        <v>314</v>
      </c>
      <c r="G183" s="187" t="s">
        <v>249</v>
      </c>
      <c r="H183" s="188">
        <v>1</v>
      </c>
      <c r="I183" s="189"/>
      <c r="J183" s="190">
        <f t="shared" si="20"/>
        <v>0</v>
      </c>
      <c r="K183" s="191"/>
      <c r="L183" s="36"/>
      <c r="M183" s="192" t="s">
        <v>1</v>
      </c>
      <c r="N183" s="193" t="s">
        <v>38</v>
      </c>
      <c r="O183" s="68"/>
      <c r="P183" s="194">
        <f t="shared" si="21"/>
        <v>0</v>
      </c>
      <c r="Q183" s="194">
        <v>3.687E-2</v>
      </c>
      <c r="R183" s="194">
        <f t="shared" si="22"/>
        <v>3.687E-2</v>
      </c>
      <c r="S183" s="194">
        <v>0</v>
      </c>
      <c r="T183" s="195">
        <f t="shared" si="2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6" t="s">
        <v>138</v>
      </c>
      <c r="AT183" s="196" t="s">
        <v>134</v>
      </c>
      <c r="AU183" s="196" t="s">
        <v>83</v>
      </c>
      <c r="AY183" s="14" t="s">
        <v>131</v>
      </c>
      <c r="BE183" s="197">
        <f t="shared" si="24"/>
        <v>0</v>
      </c>
      <c r="BF183" s="197">
        <f t="shared" si="25"/>
        <v>0</v>
      </c>
      <c r="BG183" s="197">
        <f t="shared" si="26"/>
        <v>0</v>
      </c>
      <c r="BH183" s="197">
        <f t="shared" si="27"/>
        <v>0</v>
      </c>
      <c r="BI183" s="197">
        <f t="shared" si="28"/>
        <v>0</v>
      </c>
      <c r="BJ183" s="14" t="s">
        <v>81</v>
      </c>
      <c r="BK183" s="197">
        <f t="shared" si="29"/>
        <v>0</v>
      </c>
      <c r="BL183" s="14" t="s">
        <v>138</v>
      </c>
      <c r="BM183" s="196" t="s">
        <v>315</v>
      </c>
    </row>
    <row r="184" spans="1:65" s="2" customFormat="1" ht="24.2" customHeight="1">
      <c r="A184" s="31"/>
      <c r="B184" s="32"/>
      <c r="C184" s="184" t="s">
        <v>316</v>
      </c>
      <c r="D184" s="184" t="s">
        <v>134</v>
      </c>
      <c r="E184" s="185" t="s">
        <v>317</v>
      </c>
      <c r="F184" s="186" t="s">
        <v>318</v>
      </c>
      <c r="G184" s="187" t="s">
        <v>249</v>
      </c>
      <c r="H184" s="188">
        <v>1</v>
      </c>
      <c r="I184" s="189"/>
      <c r="J184" s="190">
        <f t="shared" si="20"/>
        <v>0</v>
      </c>
      <c r="K184" s="191"/>
      <c r="L184" s="36"/>
      <c r="M184" s="192" t="s">
        <v>1</v>
      </c>
      <c r="N184" s="193" t="s">
        <v>38</v>
      </c>
      <c r="O184" s="68"/>
      <c r="P184" s="194">
        <f t="shared" si="21"/>
        <v>0</v>
      </c>
      <c r="Q184" s="194">
        <v>3.9E-2</v>
      </c>
      <c r="R184" s="194">
        <f t="shared" si="22"/>
        <v>3.9E-2</v>
      </c>
      <c r="S184" s="194">
        <v>0</v>
      </c>
      <c r="T184" s="195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6" t="s">
        <v>138</v>
      </c>
      <c r="AT184" s="196" t="s">
        <v>134</v>
      </c>
      <c r="AU184" s="196" t="s">
        <v>83</v>
      </c>
      <c r="AY184" s="14" t="s">
        <v>131</v>
      </c>
      <c r="BE184" s="197">
        <f t="shared" si="24"/>
        <v>0</v>
      </c>
      <c r="BF184" s="197">
        <f t="shared" si="25"/>
        <v>0</v>
      </c>
      <c r="BG184" s="197">
        <f t="shared" si="26"/>
        <v>0</v>
      </c>
      <c r="BH184" s="197">
        <f t="shared" si="27"/>
        <v>0</v>
      </c>
      <c r="BI184" s="197">
        <f t="shared" si="28"/>
        <v>0</v>
      </c>
      <c r="BJ184" s="14" t="s">
        <v>81</v>
      </c>
      <c r="BK184" s="197">
        <f t="shared" si="29"/>
        <v>0</v>
      </c>
      <c r="BL184" s="14" t="s">
        <v>138</v>
      </c>
      <c r="BM184" s="196" t="s">
        <v>319</v>
      </c>
    </row>
    <row r="185" spans="1:65" s="2" customFormat="1" ht="37.9" customHeight="1">
      <c r="A185" s="31"/>
      <c r="B185" s="32"/>
      <c r="C185" s="184" t="s">
        <v>320</v>
      </c>
      <c r="D185" s="184" t="s">
        <v>134</v>
      </c>
      <c r="E185" s="185" t="s">
        <v>321</v>
      </c>
      <c r="F185" s="186" t="s">
        <v>322</v>
      </c>
      <c r="G185" s="187" t="s">
        <v>249</v>
      </c>
      <c r="H185" s="188">
        <v>3</v>
      </c>
      <c r="I185" s="189"/>
      <c r="J185" s="190">
        <f t="shared" si="20"/>
        <v>0</v>
      </c>
      <c r="K185" s="191"/>
      <c r="L185" s="36"/>
      <c r="M185" s="192" t="s">
        <v>1</v>
      </c>
      <c r="N185" s="193" t="s">
        <v>38</v>
      </c>
      <c r="O185" s="68"/>
      <c r="P185" s="194">
        <f t="shared" si="21"/>
        <v>0</v>
      </c>
      <c r="Q185" s="194">
        <v>4.1399999999999996E-3</v>
      </c>
      <c r="R185" s="194">
        <f t="shared" si="22"/>
        <v>1.2419999999999999E-2</v>
      </c>
      <c r="S185" s="194">
        <v>0</v>
      </c>
      <c r="T185" s="195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6" t="s">
        <v>138</v>
      </c>
      <c r="AT185" s="196" t="s">
        <v>134</v>
      </c>
      <c r="AU185" s="196" t="s">
        <v>83</v>
      </c>
      <c r="AY185" s="14" t="s">
        <v>131</v>
      </c>
      <c r="BE185" s="197">
        <f t="shared" si="24"/>
        <v>0</v>
      </c>
      <c r="BF185" s="197">
        <f t="shared" si="25"/>
        <v>0</v>
      </c>
      <c r="BG185" s="197">
        <f t="shared" si="26"/>
        <v>0</v>
      </c>
      <c r="BH185" s="197">
        <f t="shared" si="27"/>
        <v>0</v>
      </c>
      <c r="BI185" s="197">
        <f t="shared" si="28"/>
        <v>0</v>
      </c>
      <c r="BJ185" s="14" t="s">
        <v>81</v>
      </c>
      <c r="BK185" s="197">
        <f t="shared" si="29"/>
        <v>0</v>
      </c>
      <c r="BL185" s="14" t="s">
        <v>138</v>
      </c>
      <c r="BM185" s="196" t="s">
        <v>323</v>
      </c>
    </row>
    <row r="186" spans="1:65" s="2" customFormat="1" ht="37.9" customHeight="1">
      <c r="A186" s="31"/>
      <c r="B186" s="32"/>
      <c r="C186" s="184" t="s">
        <v>324</v>
      </c>
      <c r="D186" s="184" t="s">
        <v>134</v>
      </c>
      <c r="E186" s="185" t="s">
        <v>247</v>
      </c>
      <c r="F186" s="186" t="s">
        <v>248</v>
      </c>
      <c r="G186" s="187" t="s">
        <v>249</v>
      </c>
      <c r="H186" s="188">
        <v>1</v>
      </c>
      <c r="I186" s="189"/>
      <c r="J186" s="190">
        <f t="shared" si="20"/>
        <v>0</v>
      </c>
      <c r="K186" s="191"/>
      <c r="L186" s="36"/>
      <c r="M186" s="192" t="s">
        <v>1</v>
      </c>
      <c r="N186" s="193" t="s">
        <v>38</v>
      </c>
      <c r="O186" s="68"/>
      <c r="P186" s="194">
        <f t="shared" si="21"/>
        <v>0</v>
      </c>
      <c r="Q186" s="194">
        <v>6.5700000000000003E-3</v>
      </c>
      <c r="R186" s="194">
        <f t="shared" si="22"/>
        <v>6.5700000000000003E-3</v>
      </c>
      <c r="S186" s="194">
        <v>0</v>
      </c>
      <c r="T186" s="195">
        <f t="shared" si="2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6" t="s">
        <v>138</v>
      </c>
      <c r="AT186" s="196" t="s">
        <v>134</v>
      </c>
      <c r="AU186" s="196" t="s">
        <v>83</v>
      </c>
      <c r="AY186" s="14" t="s">
        <v>131</v>
      </c>
      <c r="BE186" s="197">
        <f t="shared" si="24"/>
        <v>0</v>
      </c>
      <c r="BF186" s="197">
        <f t="shared" si="25"/>
        <v>0</v>
      </c>
      <c r="BG186" s="197">
        <f t="shared" si="26"/>
        <v>0</v>
      </c>
      <c r="BH186" s="197">
        <f t="shared" si="27"/>
        <v>0</v>
      </c>
      <c r="BI186" s="197">
        <f t="shared" si="28"/>
        <v>0</v>
      </c>
      <c r="BJ186" s="14" t="s">
        <v>81</v>
      </c>
      <c r="BK186" s="197">
        <f t="shared" si="29"/>
        <v>0</v>
      </c>
      <c r="BL186" s="14" t="s">
        <v>138</v>
      </c>
      <c r="BM186" s="196" t="s">
        <v>325</v>
      </c>
    </row>
    <row r="187" spans="1:65" s="2" customFormat="1" ht="24.2" customHeight="1">
      <c r="A187" s="31"/>
      <c r="B187" s="32"/>
      <c r="C187" s="184" t="s">
        <v>326</v>
      </c>
      <c r="D187" s="184" t="s">
        <v>134</v>
      </c>
      <c r="E187" s="185" t="s">
        <v>252</v>
      </c>
      <c r="F187" s="186" t="s">
        <v>253</v>
      </c>
      <c r="G187" s="187" t="s">
        <v>142</v>
      </c>
      <c r="H187" s="188">
        <v>4</v>
      </c>
      <c r="I187" s="189"/>
      <c r="J187" s="190">
        <f t="shared" si="20"/>
        <v>0</v>
      </c>
      <c r="K187" s="191"/>
      <c r="L187" s="36"/>
      <c r="M187" s="192" t="s">
        <v>1</v>
      </c>
      <c r="N187" s="193" t="s">
        <v>38</v>
      </c>
      <c r="O187" s="68"/>
      <c r="P187" s="194">
        <f t="shared" si="21"/>
        <v>0</v>
      </c>
      <c r="Q187" s="194">
        <v>7.5000000000000002E-4</v>
      </c>
      <c r="R187" s="194">
        <f t="shared" si="22"/>
        <v>3.0000000000000001E-3</v>
      </c>
      <c r="S187" s="194">
        <v>0</v>
      </c>
      <c r="T187" s="195">
        <f t="shared" si="2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6" t="s">
        <v>138</v>
      </c>
      <c r="AT187" s="196" t="s">
        <v>134</v>
      </c>
      <c r="AU187" s="196" t="s">
        <v>83</v>
      </c>
      <c r="AY187" s="14" t="s">
        <v>131</v>
      </c>
      <c r="BE187" s="197">
        <f t="shared" si="24"/>
        <v>0</v>
      </c>
      <c r="BF187" s="197">
        <f t="shared" si="25"/>
        <v>0</v>
      </c>
      <c r="BG187" s="197">
        <f t="shared" si="26"/>
        <v>0</v>
      </c>
      <c r="BH187" s="197">
        <f t="shared" si="27"/>
        <v>0</v>
      </c>
      <c r="BI187" s="197">
        <f t="shared" si="28"/>
        <v>0</v>
      </c>
      <c r="BJ187" s="14" t="s">
        <v>81</v>
      </c>
      <c r="BK187" s="197">
        <f t="shared" si="29"/>
        <v>0</v>
      </c>
      <c r="BL187" s="14" t="s">
        <v>138</v>
      </c>
      <c r="BM187" s="196" t="s">
        <v>327</v>
      </c>
    </row>
    <row r="188" spans="1:65" s="2" customFormat="1" ht="21.75" customHeight="1">
      <c r="A188" s="31"/>
      <c r="B188" s="32"/>
      <c r="C188" s="184" t="s">
        <v>328</v>
      </c>
      <c r="D188" s="184" t="s">
        <v>134</v>
      </c>
      <c r="E188" s="185" t="s">
        <v>329</v>
      </c>
      <c r="F188" s="186" t="s">
        <v>330</v>
      </c>
      <c r="G188" s="187" t="s">
        <v>142</v>
      </c>
      <c r="H188" s="188">
        <v>1</v>
      </c>
      <c r="I188" s="189"/>
      <c r="J188" s="190">
        <f t="shared" si="20"/>
        <v>0</v>
      </c>
      <c r="K188" s="191"/>
      <c r="L188" s="36"/>
      <c r="M188" s="192" t="s">
        <v>1</v>
      </c>
      <c r="N188" s="193" t="s">
        <v>38</v>
      </c>
      <c r="O188" s="68"/>
      <c r="P188" s="194">
        <f t="shared" si="21"/>
        <v>0</v>
      </c>
      <c r="Q188" s="194">
        <v>0</v>
      </c>
      <c r="R188" s="194">
        <f t="shared" si="22"/>
        <v>0</v>
      </c>
      <c r="S188" s="194">
        <v>0</v>
      </c>
      <c r="T188" s="195">
        <f t="shared" si="2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6" t="s">
        <v>138</v>
      </c>
      <c r="AT188" s="196" t="s">
        <v>134</v>
      </c>
      <c r="AU188" s="196" t="s">
        <v>83</v>
      </c>
      <c r="AY188" s="14" t="s">
        <v>131</v>
      </c>
      <c r="BE188" s="197">
        <f t="shared" si="24"/>
        <v>0</v>
      </c>
      <c r="BF188" s="197">
        <f t="shared" si="25"/>
        <v>0</v>
      </c>
      <c r="BG188" s="197">
        <f t="shared" si="26"/>
        <v>0</v>
      </c>
      <c r="BH188" s="197">
        <f t="shared" si="27"/>
        <v>0</v>
      </c>
      <c r="BI188" s="197">
        <f t="shared" si="28"/>
        <v>0</v>
      </c>
      <c r="BJ188" s="14" t="s">
        <v>81</v>
      </c>
      <c r="BK188" s="197">
        <f t="shared" si="29"/>
        <v>0</v>
      </c>
      <c r="BL188" s="14" t="s">
        <v>138</v>
      </c>
      <c r="BM188" s="196" t="s">
        <v>331</v>
      </c>
    </row>
    <row r="189" spans="1:65" s="2" customFormat="1" ht="19.5">
      <c r="A189" s="31"/>
      <c r="B189" s="32"/>
      <c r="C189" s="33"/>
      <c r="D189" s="198" t="s">
        <v>144</v>
      </c>
      <c r="E189" s="33"/>
      <c r="F189" s="199" t="s">
        <v>332</v>
      </c>
      <c r="G189" s="33"/>
      <c r="H189" s="33"/>
      <c r="I189" s="200"/>
      <c r="J189" s="33"/>
      <c r="K189" s="33"/>
      <c r="L189" s="36"/>
      <c r="M189" s="201"/>
      <c r="N189" s="202"/>
      <c r="O189" s="68"/>
      <c r="P189" s="68"/>
      <c r="Q189" s="68"/>
      <c r="R189" s="68"/>
      <c r="S189" s="68"/>
      <c r="T189" s="69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T189" s="14" t="s">
        <v>144</v>
      </c>
      <c r="AU189" s="14" t="s">
        <v>83</v>
      </c>
    </row>
    <row r="190" spans="1:65" s="2" customFormat="1" ht="21.75" customHeight="1">
      <c r="A190" s="31"/>
      <c r="B190" s="32"/>
      <c r="C190" s="184" t="s">
        <v>333</v>
      </c>
      <c r="D190" s="184" t="s">
        <v>134</v>
      </c>
      <c r="E190" s="185" t="s">
        <v>334</v>
      </c>
      <c r="F190" s="186" t="s">
        <v>335</v>
      </c>
      <c r="G190" s="187" t="s">
        <v>142</v>
      </c>
      <c r="H190" s="188">
        <v>1</v>
      </c>
      <c r="I190" s="189"/>
      <c r="J190" s="190">
        <f>ROUND(I190*H190,2)</f>
        <v>0</v>
      </c>
      <c r="K190" s="191"/>
      <c r="L190" s="36"/>
      <c r="M190" s="192" t="s">
        <v>1</v>
      </c>
      <c r="N190" s="193" t="s">
        <v>38</v>
      </c>
      <c r="O190" s="68"/>
      <c r="P190" s="194">
        <f>O190*H190</f>
        <v>0</v>
      </c>
      <c r="Q190" s="194">
        <v>0</v>
      </c>
      <c r="R190" s="194">
        <f>Q190*H190</f>
        <v>0</v>
      </c>
      <c r="S190" s="194">
        <v>0</v>
      </c>
      <c r="T190" s="195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6" t="s">
        <v>138</v>
      </c>
      <c r="AT190" s="196" t="s">
        <v>134</v>
      </c>
      <c r="AU190" s="196" t="s">
        <v>83</v>
      </c>
      <c r="AY190" s="14" t="s">
        <v>131</v>
      </c>
      <c r="BE190" s="197">
        <f>IF(N190="základní",J190,0)</f>
        <v>0</v>
      </c>
      <c r="BF190" s="197">
        <f>IF(N190="snížená",J190,0)</f>
        <v>0</v>
      </c>
      <c r="BG190" s="197">
        <f>IF(N190="zákl. přenesená",J190,0)</f>
        <v>0</v>
      </c>
      <c r="BH190" s="197">
        <f>IF(N190="sníž. přenesená",J190,0)</f>
        <v>0</v>
      </c>
      <c r="BI190" s="197">
        <f>IF(N190="nulová",J190,0)</f>
        <v>0</v>
      </c>
      <c r="BJ190" s="14" t="s">
        <v>81</v>
      </c>
      <c r="BK190" s="197">
        <f>ROUND(I190*H190,2)</f>
        <v>0</v>
      </c>
      <c r="BL190" s="14" t="s">
        <v>138</v>
      </c>
      <c r="BM190" s="196" t="s">
        <v>336</v>
      </c>
    </row>
    <row r="191" spans="1:65" s="2" customFormat="1" ht="19.5">
      <c r="A191" s="31"/>
      <c r="B191" s="32"/>
      <c r="C191" s="33"/>
      <c r="D191" s="198" t="s">
        <v>144</v>
      </c>
      <c r="E191" s="33"/>
      <c r="F191" s="199" t="s">
        <v>332</v>
      </c>
      <c r="G191" s="33"/>
      <c r="H191" s="33"/>
      <c r="I191" s="200"/>
      <c r="J191" s="33"/>
      <c r="K191" s="33"/>
      <c r="L191" s="36"/>
      <c r="M191" s="201"/>
      <c r="N191" s="202"/>
      <c r="O191" s="68"/>
      <c r="P191" s="68"/>
      <c r="Q191" s="68"/>
      <c r="R191" s="68"/>
      <c r="S191" s="68"/>
      <c r="T191" s="69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T191" s="14" t="s">
        <v>144</v>
      </c>
      <c r="AU191" s="14" t="s">
        <v>83</v>
      </c>
    </row>
    <row r="192" spans="1:65" s="2" customFormat="1" ht="21.75" customHeight="1">
      <c r="A192" s="31"/>
      <c r="B192" s="32"/>
      <c r="C192" s="184" t="s">
        <v>337</v>
      </c>
      <c r="D192" s="184" t="s">
        <v>134</v>
      </c>
      <c r="E192" s="185" t="s">
        <v>338</v>
      </c>
      <c r="F192" s="186" t="s">
        <v>339</v>
      </c>
      <c r="G192" s="187" t="s">
        <v>142</v>
      </c>
      <c r="H192" s="188">
        <v>1</v>
      </c>
      <c r="I192" s="189"/>
      <c r="J192" s="190">
        <f>ROUND(I192*H192,2)</f>
        <v>0</v>
      </c>
      <c r="K192" s="191"/>
      <c r="L192" s="36"/>
      <c r="M192" s="192" t="s">
        <v>1</v>
      </c>
      <c r="N192" s="193" t="s">
        <v>38</v>
      </c>
      <c r="O192" s="68"/>
      <c r="P192" s="194">
        <f>O192*H192</f>
        <v>0</v>
      </c>
      <c r="Q192" s="194">
        <v>0</v>
      </c>
      <c r="R192" s="194">
        <f>Q192*H192</f>
        <v>0</v>
      </c>
      <c r="S192" s="194">
        <v>0</v>
      </c>
      <c r="T192" s="19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6" t="s">
        <v>138</v>
      </c>
      <c r="AT192" s="196" t="s">
        <v>134</v>
      </c>
      <c r="AU192" s="196" t="s">
        <v>83</v>
      </c>
      <c r="AY192" s="14" t="s">
        <v>131</v>
      </c>
      <c r="BE192" s="197">
        <f>IF(N192="základní",J192,0)</f>
        <v>0</v>
      </c>
      <c r="BF192" s="197">
        <f>IF(N192="snížená",J192,0)</f>
        <v>0</v>
      </c>
      <c r="BG192" s="197">
        <f>IF(N192="zákl. přenesená",J192,0)</f>
        <v>0</v>
      </c>
      <c r="BH192" s="197">
        <f>IF(N192="sníž. přenesená",J192,0)</f>
        <v>0</v>
      </c>
      <c r="BI192" s="197">
        <f>IF(N192="nulová",J192,0)</f>
        <v>0</v>
      </c>
      <c r="BJ192" s="14" t="s">
        <v>81</v>
      </c>
      <c r="BK192" s="197">
        <f>ROUND(I192*H192,2)</f>
        <v>0</v>
      </c>
      <c r="BL192" s="14" t="s">
        <v>138</v>
      </c>
      <c r="BM192" s="196" t="s">
        <v>340</v>
      </c>
    </row>
    <row r="193" spans="1:65" s="2" customFormat="1" ht="29.25">
      <c r="A193" s="31"/>
      <c r="B193" s="32"/>
      <c r="C193" s="33"/>
      <c r="D193" s="198" t="s">
        <v>144</v>
      </c>
      <c r="E193" s="33"/>
      <c r="F193" s="199" t="s">
        <v>341</v>
      </c>
      <c r="G193" s="33"/>
      <c r="H193" s="33"/>
      <c r="I193" s="200"/>
      <c r="J193" s="33"/>
      <c r="K193" s="33"/>
      <c r="L193" s="36"/>
      <c r="M193" s="201"/>
      <c r="N193" s="202"/>
      <c r="O193" s="68"/>
      <c r="P193" s="68"/>
      <c r="Q193" s="68"/>
      <c r="R193" s="68"/>
      <c r="S193" s="68"/>
      <c r="T193" s="69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T193" s="14" t="s">
        <v>144</v>
      </c>
      <c r="AU193" s="14" t="s">
        <v>83</v>
      </c>
    </row>
    <row r="194" spans="1:65" s="2" customFormat="1" ht="21.75" customHeight="1">
      <c r="A194" s="31"/>
      <c r="B194" s="32"/>
      <c r="C194" s="184" t="s">
        <v>342</v>
      </c>
      <c r="D194" s="184" t="s">
        <v>134</v>
      </c>
      <c r="E194" s="185" t="s">
        <v>343</v>
      </c>
      <c r="F194" s="186" t="s">
        <v>344</v>
      </c>
      <c r="G194" s="187" t="s">
        <v>142</v>
      </c>
      <c r="H194" s="188">
        <v>1</v>
      </c>
      <c r="I194" s="189"/>
      <c r="J194" s="190">
        <f>ROUND(I194*H194,2)</f>
        <v>0</v>
      </c>
      <c r="K194" s="191"/>
      <c r="L194" s="36"/>
      <c r="M194" s="192" t="s">
        <v>1</v>
      </c>
      <c r="N194" s="193" t="s">
        <v>38</v>
      </c>
      <c r="O194" s="68"/>
      <c r="P194" s="194">
        <f>O194*H194</f>
        <v>0</v>
      </c>
      <c r="Q194" s="194">
        <v>0</v>
      </c>
      <c r="R194" s="194">
        <f>Q194*H194</f>
        <v>0</v>
      </c>
      <c r="S194" s="194">
        <v>0</v>
      </c>
      <c r="T194" s="195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6" t="s">
        <v>138</v>
      </c>
      <c r="AT194" s="196" t="s">
        <v>134</v>
      </c>
      <c r="AU194" s="196" t="s">
        <v>83</v>
      </c>
      <c r="AY194" s="14" t="s">
        <v>131</v>
      </c>
      <c r="BE194" s="197">
        <f>IF(N194="základní",J194,0)</f>
        <v>0</v>
      </c>
      <c r="BF194" s="197">
        <f>IF(N194="snížená",J194,0)</f>
        <v>0</v>
      </c>
      <c r="BG194" s="197">
        <f>IF(N194="zákl. přenesená",J194,0)</f>
        <v>0</v>
      </c>
      <c r="BH194" s="197">
        <f>IF(N194="sníž. přenesená",J194,0)</f>
        <v>0</v>
      </c>
      <c r="BI194" s="197">
        <f>IF(N194="nulová",J194,0)</f>
        <v>0</v>
      </c>
      <c r="BJ194" s="14" t="s">
        <v>81</v>
      </c>
      <c r="BK194" s="197">
        <f>ROUND(I194*H194,2)</f>
        <v>0</v>
      </c>
      <c r="BL194" s="14" t="s">
        <v>138</v>
      </c>
      <c r="BM194" s="196" t="s">
        <v>345</v>
      </c>
    </row>
    <row r="195" spans="1:65" s="2" customFormat="1" ht="29.25">
      <c r="A195" s="31"/>
      <c r="B195" s="32"/>
      <c r="C195" s="33"/>
      <c r="D195" s="198" t="s">
        <v>144</v>
      </c>
      <c r="E195" s="33"/>
      <c r="F195" s="199" t="s">
        <v>346</v>
      </c>
      <c r="G195" s="33"/>
      <c r="H195" s="33"/>
      <c r="I195" s="200"/>
      <c r="J195" s="33"/>
      <c r="K195" s="33"/>
      <c r="L195" s="36"/>
      <c r="M195" s="201"/>
      <c r="N195" s="202"/>
      <c r="O195" s="68"/>
      <c r="P195" s="68"/>
      <c r="Q195" s="68"/>
      <c r="R195" s="68"/>
      <c r="S195" s="68"/>
      <c r="T195" s="69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T195" s="14" t="s">
        <v>144</v>
      </c>
      <c r="AU195" s="14" t="s">
        <v>83</v>
      </c>
    </row>
    <row r="196" spans="1:65" s="2" customFormat="1" ht="21.75" customHeight="1">
      <c r="A196" s="31"/>
      <c r="B196" s="32"/>
      <c r="C196" s="184" t="s">
        <v>347</v>
      </c>
      <c r="D196" s="184" t="s">
        <v>134</v>
      </c>
      <c r="E196" s="185" t="s">
        <v>348</v>
      </c>
      <c r="F196" s="186" t="s">
        <v>349</v>
      </c>
      <c r="G196" s="187" t="s">
        <v>142</v>
      </c>
      <c r="H196" s="188">
        <v>1</v>
      </c>
      <c r="I196" s="189"/>
      <c r="J196" s="190">
        <f>ROUND(I196*H196,2)</f>
        <v>0</v>
      </c>
      <c r="K196" s="191"/>
      <c r="L196" s="36"/>
      <c r="M196" s="192" t="s">
        <v>1</v>
      </c>
      <c r="N196" s="193" t="s">
        <v>38</v>
      </c>
      <c r="O196" s="68"/>
      <c r="P196" s="194">
        <f>O196*H196</f>
        <v>0</v>
      </c>
      <c r="Q196" s="194">
        <v>0</v>
      </c>
      <c r="R196" s="194">
        <f>Q196*H196</f>
        <v>0</v>
      </c>
      <c r="S196" s="194">
        <v>0</v>
      </c>
      <c r="T196" s="195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6" t="s">
        <v>138</v>
      </c>
      <c r="AT196" s="196" t="s">
        <v>134</v>
      </c>
      <c r="AU196" s="196" t="s">
        <v>83</v>
      </c>
      <c r="AY196" s="14" t="s">
        <v>131</v>
      </c>
      <c r="BE196" s="197">
        <f>IF(N196="základní",J196,0)</f>
        <v>0</v>
      </c>
      <c r="BF196" s="197">
        <f>IF(N196="snížená",J196,0)</f>
        <v>0</v>
      </c>
      <c r="BG196" s="197">
        <f>IF(N196="zákl. přenesená",J196,0)</f>
        <v>0</v>
      </c>
      <c r="BH196" s="197">
        <f>IF(N196="sníž. přenesená",J196,0)</f>
        <v>0</v>
      </c>
      <c r="BI196" s="197">
        <f>IF(N196="nulová",J196,0)</f>
        <v>0</v>
      </c>
      <c r="BJ196" s="14" t="s">
        <v>81</v>
      </c>
      <c r="BK196" s="197">
        <f>ROUND(I196*H196,2)</f>
        <v>0</v>
      </c>
      <c r="BL196" s="14" t="s">
        <v>138</v>
      </c>
      <c r="BM196" s="196" t="s">
        <v>350</v>
      </c>
    </row>
    <row r="197" spans="1:65" s="2" customFormat="1" ht="19.5">
      <c r="A197" s="31"/>
      <c r="B197" s="32"/>
      <c r="C197" s="33"/>
      <c r="D197" s="198" t="s">
        <v>144</v>
      </c>
      <c r="E197" s="33"/>
      <c r="F197" s="199" t="s">
        <v>351</v>
      </c>
      <c r="G197" s="33"/>
      <c r="H197" s="33"/>
      <c r="I197" s="200"/>
      <c r="J197" s="33"/>
      <c r="K197" s="33"/>
      <c r="L197" s="36"/>
      <c r="M197" s="201"/>
      <c r="N197" s="202"/>
      <c r="O197" s="68"/>
      <c r="P197" s="68"/>
      <c r="Q197" s="68"/>
      <c r="R197" s="68"/>
      <c r="S197" s="68"/>
      <c r="T197" s="69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T197" s="14" t="s">
        <v>144</v>
      </c>
      <c r="AU197" s="14" t="s">
        <v>83</v>
      </c>
    </row>
    <row r="198" spans="1:65" s="2" customFormat="1" ht="24.2" customHeight="1">
      <c r="A198" s="31"/>
      <c r="B198" s="32"/>
      <c r="C198" s="184" t="s">
        <v>352</v>
      </c>
      <c r="D198" s="184" t="s">
        <v>134</v>
      </c>
      <c r="E198" s="185" t="s">
        <v>353</v>
      </c>
      <c r="F198" s="186" t="s">
        <v>354</v>
      </c>
      <c r="G198" s="187" t="s">
        <v>142</v>
      </c>
      <c r="H198" s="188">
        <v>1</v>
      </c>
      <c r="I198" s="189"/>
      <c r="J198" s="190">
        <f>ROUND(I198*H198,2)</f>
        <v>0</v>
      </c>
      <c r="K198" s="191"/>
      <c r="L198" s="36"/>
      <c r="M198" s="192" t="s">
        <v>1</v>
      </c>
      <c r="N198" s="193" t="s">
        <v>38</v>
      </c>
      <c r="O198" s="68"/>
      <c r="P198" s="194">
        <f>O198*H198</f>
        <v>0</v>
      </c>
      <c r="Q198" s="194">
        <v>0</v>
      </c>
      <c r="R198" s="194">
        <f>Q198*H198</f>
        <v>0</v>
      </c>
      <c r="S198" s="194">
        <v>0</v>
      </c>
      <c r="T198" s="195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6" t="s">
        <v>138</v>
      </c>
      <c r="AT198" s="196" t="s">
        <v>134</v>
      </c>
      <c r="AU198" s="196" t="s">
        <v>83</v>
      </c>
      <c r="AY198" s="14" t="s">
        <v>131</v>
      </c>
      <c r="BE198" s="197">
        <f>IF(N198="základní",J198,0)</f>
        <v>0</v>
      </c>
      <c r="BF198" s="197">
        <f>IF(N198="snížená",J198,0)</f>
        <v>0</v>
      </c>
      <c r="BG198" s="197">
        <f>IF(N198="zákl. přenesená",J198,0)</f>
        <v>0</v>
      </c>
      <c r="BH198" s="197">
        <f>IF(N198="sníž. přenesená",J198,0)</f>
        <v>0</v>
      </c>
      <c r="BI198" s="197">
        <f>IF(N198="nulová",J198,0)</f>
        <v>0</v>
      </c>
      <c r="BJ198" s="14" t="s">
        <v>81</v>
      </c>
      <c r="BK198" s="197">
        <f>ROUND(I198*H198,2)</f>
        <v>0</v>
      </c>
      <c r="BL198" s="14" t="s">
        <v>138</v>
      </c>
      <c r="BM198" s="196" t="s">
        <v>355</v>
      </c>
    </row>
    <row r="199" spans="1:65" s="2" customFormat="1" ht="19.5">
      <c r="A199" s="31"/>
      <c r="B199" s="32"/>
      <c r="C199" s="33"/>
      <c r="D199" s="198" t="s">
        <v>144</v>
      </c>
      <c r="E199" s="33"/>
      <c r="F199" s="199" t="s">
        <v>356</v>
      </c>
      <c r="G199" s="33"/>
      <c r="H199" s="33"/>
      <c r="I199" s="200"/>
      <c r="J199" s="33"/>
      <c r="K199" s="33"/>
      <c r="L199" s="36"/>
      <c r="M199" s="201"/>
      <c r="N199" s="202"/>
      <c r="O199" s="68"/>
      <c r="P199" s="68"/>
      <c r="Q199" s="68"/>
      <c r="R199" s="68"/>
      <c r="S199" s="68"/>
      <c r="T199" s="69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T199" s="14" t="s">
        <v>144</v>
      </c>
      <c r="AU199" s="14" t="s">
        <v>83</v>
      </c>
    </row>
    <row r="200" spans="1:65" s="2" customFormat="1" ht="24.2" customHeight="1">
      <c r="A200" s="31"/>
      <c r="B200" s="32"/>
      <c r="C200" s="184" t="s">
        <v>357</v>
      </c>
      <c r="D200" s="184" t="s">
        <v>134</v>
      </c>
      <c r="E200" s="185" t="s">
        <v>358</v>
      </c>
      <c r="F200" s="186" t="s">
        <v>359</v>
      </c>
      <c r="G200" s="187" t="s">
        <v>142</v>
      </c>
      <c r="H200" s="188">
        <v>1</v>
      </c>
      <c r="I200" s="189"/>
      <c r="J200" s="190">
        <f>ROUND(I200*H200,2)</f>
        <v>0</v>
      </c>
      <c r="K200" s="191"/>
      <c r="L200" s="36"/>
      <c r="M200" s="192" t="s">
        <v>1</v>
      </c>
      <c r="N200" s="193" t="s">
        <v>38</v>
      </c>
      <c r="O200" s="68"/>
      <c r="P200" s="194">
        <f>O200*H200</f>
        <v>0</v>
      </c>
      <c r="Q200" s="194">
        <v>0</v>
      </c>
      <c r="R200" s="194">
        <f>Q200*H200</f>
        <v>0</v>
      </c>
      <c r="S200" s="194">
        <v>0</v>
      </c>
      <c r="T200" s="195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6" t="s">
        <v>138</v>
      </c>
      <c r="AT200" s="196" t="s">
        <v>134</v>
      </c>
      <c r="AU200" s="196" t="s">
        <v>83</v>
      </c>
      <c r="AY200" s="14" t="s">
        <v>131</v>
      </c>
      <c r="BE200" s="197">
        <f>IF(N200="základní",J200,0)</f>
        <v>0</v>
      </c>
      <c r="BF200" s="197">
        <f>IF(N200="snížená",J200,0)</f>
        <v>0</v>
      </c>
      <c r="BG200" s="197">
        <f>IF(N200="zákl. přenesená",J200,0)</f>
        <v>0</v>
      </c>
      <c r="BH200" s="197">
        <f>IF(N200="sníž. přenesená",J200,0)</f>
        <v>0</v>
      </c>
      <c r="BI200" s="197">
        <f>IF(N200="nulová",J200,0)</f>
        <v>0</v>
      </c>
      <c r="BJ200" s="14" t="s">
        <v>81</v>
      </c>
      <c r="BK200" s="197">
        <f>ROUND(I200*H200,2)</f>
        <v>0</v>
      </c>
      <c r="BL200" s="14" t="s">
        <v>138</v>
      </c>
      <c r="BM200" s="196" t="s">
        <v>360</v>
      </c>
    </row>
    <row r="201" spans="1:65" s="2" customFormat="1" ht="19.5">
      <c r="A201" s="31"/>
      <c r="B201" s="32"/>
      <c r="C201" s="33"/>
      <c r="D201" s="198" t="s">
        <v>144</v>
      </c>
      <c r="E201" s="33"/>
      <c r="F201" s="199" t="s">
        <v>361</v>
      </c>
      <c r="G201" s="33"/>
      <c r="H201" s="33"/>
      <c r="I201" s="200"/>
      <c r="J201" s="33"/>
      <c r="K201" s="33"/>
      <c r="L201" s="36"/>
      <c r="M201" s="201"/>
      <c r="N201" s="202"/>
      <c r="O201" s="68"/>
      <c r="P201" s="68"/>
      <c r="Q201" s="68"/>
      <c r="R201" s="68"/>
      <c r="S201" s="68"/>
      <c r="T201" s="69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T201" s="14" t="s">
        <v>144</v>
      </c>
      <c r="AU201" s="14" t="s">
        <v>83</v>
      </c>
    </row>
    <row r="202" spans="1:65" s="2" customFormat="1" ht="21.75" customHeight="1">
      <c r="A202" s="31"/>
      <c r="B202" s="32"/>
      <c r="C202" s="184" t="s">
        <v>362</v>
      </c>
      <c r="D202" s="184" t="s">
        <v>134</v>
      </c>
      <c r="E202" s="185" t="s">
        <v>363</v>
      </c>
      <c r="F202" s="186" t="s">
        <v>364</v>
      </c>
      <c r="G202" s="187" t="s">
        <v>153</v>
      </c>
      <c r="H202" s="188">
        <v>0.246</v>
      </c>
      <c r="I202" s="189"/>
      <c r="J202" s="190">
        <f>ROUND(I202*H202,2)</f>
        <v>0</v>
      </c>
      <c r="K202" s="191"/>
      <c r="L202" s="36"/>
      <c r="M202" s="192" t="s">
        <v>1</v>
      </c>
      <c r="N202" s="193" t="s">
        <v>38</v>
      </c>
      <c r="O202" s="68"/>
      <c r="P202" s="194">
        <f>O202*H202</f>
        <v>0</v>
      </c>
      <c r="Q202" s="194">
        <v>0</v>
      </c>
      <c r="R202" s="194">
        <f>Q202*H202</f>
        <v>0</v>
      </c>
      <c r="S202" s="194">
        <v>0</v>
      </c>
      <c r="T202" s="195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6" t="s">
        <v>138</v>
      </c>
      <c r="AT202" s="196" t="s">
        <v>134</v>
      </c>
      <c r="AU202" s="196" t="s">
        <v>83</v>
      </c>
      <c r="AY202" s="14" t="s">
        <v>131</v>
      </c>
      <c r="BE202" s="197">
        <f>IF(N202="základní",J202,0)</f>
        <v>0</v>
      </c>
      <c r="BF202" s="197">
        <f>IF(N202="snížená",J202,0)</f>
        <v>0</v>
      </c>
      <c r="BG202" s="197">
        <f>IF(N202="zákl. přenesená",J202,0)</f>
        <v>0</v>
      </c>
      <c r="BH202" s="197">
        <f>IF(N202="sníž. přenesená",J202,0)</f>
        <v>0</v>
      </c>
      <c r="BI202" s="197">
        <f>IF(N202="nulová",J202,0)</f>
        <v>0</v>
      </c>
      <c r="BJ202" s="14" t="s">
        <v>81</v>
      </c>
      <c r="BK202" s="197">
        <f>ROUND(I202*H202,2)</f>
        <v>0</v>
      </c>
      <c r="BL202" s="14" t="s">
        <v>138</v>
      </c>
      <c r="BM202" s="196" t="s">
        <v>365</v>
      </c>
    </row>
    <row r="203" spans="1:65" s="12" customFormat="1" ht="22.9" customHeight="1">
      <c r="B203" s="168"/>
      <c r="C203" s="169"/>
      <c r="D203" s="170" t="s">
        <v>72</v>
      </c>
      <c r="E203" s="182" t="s">
        <v>366</v>
      </c>
      <c r="F203" s="182" t="s">
        <v>367</v>
      </c>
      <c r="G203" s="169"/>
      <c r="H203" s="169"/>
      <c r="I203" s="172"/>
      <c r="J203" s="183">
        <f>BK203</f>
        <v>0</v>
      </c>
      <c r="K203" s="169"/>
      <c r="L203" s="174"/>
      <c r="M203" s="175"/>
      <c r="N203" s="176"/>
      <c r="O203" s="176"/>
      <c r="P203" s="177">
        <f>SUM(P204:P216)</f>
        <v>0</v>
      </c>
      <c r="Q203" s="176"/>
      <c r="R203" s="177">
        <f>SUM(R204:R216)</f>
        <v>1.1475799999999998</v>
      </c>
      <c r="S203" s="176"/>
      <c r="T203" s="178">
        <f>SUM(T204:T216)</f>
        <v>0</v>
      </c>
      <c r="AR203" s="179" t="s">
        <v>83</v>
      </c>
      <c r="AT203" s="180" t="s">
        <v>72</v>
      </c>
      <c r="AU203" s="180" t="s">
        <v>81</v>
      </c>
      <c r="AY203" s="179" t="s">
        <v>131</v>
      </c>
      <c r="BK203" s="181">
        <f>SUM(BK204:BK216)</f>
        <v>0</v>
      </c>
    </row>
    <row r="204" spans="1:65" s="2" customFormat="1" ht="24.2" customHeight="1">
      <c r="A204" s="31"/>
      <c r="B204" s="32"/>
      <c r="C204" s="184" t="s">
        <v>368</v>
      </c>
      <c r="D204" s="184" t="s">
        <v>134</v>
      </c>
      <c r="E204" s="185" t="s">
        <v>369</v>
      </c>
      <c r="F204" s="186" t="s">
        <v>370</v>
      </c>
      <c r="G204" s="187" t="s">
        <v>137</v>
      </c>
      <c r="H204" s="188">
        <v>106</v>
      </c>
      <c r="I204" s="189"/>
      <c r="J204" s="190">
        <f t="shared" ref="J204:J216" si="30">ROUND(I204*H204,2)</f>
        <v>0</v>
      </c>
      <c r="K204" s="191"/>
      <c r="L204" s="36"/>
      <c r="M204" s="192" t="s">
        <v>1</v>
      </c>
      <c r="N204" s="193" t="s">
        <v>38</v>
      </c>
      <c r="O204" s="68"/>
      <c r="P204" s="194">
        <f t="shared" ref="P204:P216" si="31">O204*H204</f>
        <v>0</v>
      </c>
      <c r="Q204" s="194">
        <v>1.49E-3</v>
      </c>
      <c r="R204" s="194">
        <f t="shared" ref="R204:R216" si="32">Q204*H204</f>
        <v>0.15794</v>
      </c>
      <c r="S204" s="194">
        <v>0</v>
      </c>
      <c r="T204" s="195">
        <f t="shared" ref="T204:T216" si="33"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6" t="s">
        <v>138</v>
      </c>
      <c r="AT204" s="196" t="s">
        <v>134</v>
      </c>
      <c r="AU204" s="196" t="s">
        <v>83</v>
      </c>
      <c r="AY204" s="14" t="s">
        <v>131</v>
      </c>
      <c r="BE204" s="197">
        <f t="shared" ref="BE204:BE216" si="34">IF(N204="základní",J204,0)</f>
        <v>0</v>
      </c>
      <c r="BF204" s="197">
        <f t="shared" ref="BF204:BF216" si="35">IF(N204="snížená",J204,0)</f>
        <v>0</v>
      </c>
      <c r="BG204" s="197">
        <f t="shared" ref="BG204:BG216" si="36">IF(N204="zákl. přenesená",J204,0)</f>
        <v>0</v>
      </c>
      <c r="BH204" s="197">
        <f t="shared" ref="BH204:BH216" si="37">IF(N204="sníž. přenesená",J204,0)</f>
        <v>0</v>
      </c>
      <c r="BI204" s="197">
        <f t="shared" ref="BI204:BI216" si="38">IF(N204="nulová",J204,0)</f>
        <v>0</v>
      </c>
      <c r="BJ204" s="14" t="s">
        <v>81</v>
      </c>
      <c r="BK204" s="197">
        <f t="shared" ref="BK204:BK216" si="39">ROUND(I204*H204,2)</f>
        <v>0</v>
      </c>
      <c r="BL204" s="14" t="s">
        <v>138</v>
      </c>
      <c r="BM204" s="196" t="s">
        <v>371</v>
      </c>
    </row>
    <row r="205" spans="1:65" s="2" customFormat="1" ht="24.2" customHeight="1">
      <c r="A205" s="31"/>
      <c r="B205" s="32"/>
      <c r="C205" s="184" t="s">
        <v>372</v>
      </c>
      <c r="D205" s="184" t="s">
        <v>134</v>
      </c>
      <c r="E205" s="185" t="s">
        <v>373</v>
      </c>
      <c r="F205" s="186" t="s">
        <v>374</v>
      </c>
      <c r="G205" s="187" t="s">
        <v>137</v>
      </c>
      <c r="H205" s="188">
        <v>58</v>
      </c>
      <c r="I205" s="189"/>
      <c r="J205" s="190">
        <f t="shared" si="30"/>
        <v>0</v>
      </c>
      <c r="K205" s="191"/>
      <c r="L205" s="36"/>
      <c r="M205" s="192" t="s">
        <v>1</v>
      </c>
      <c r="N205" s="193" t="s">
        <v>38</v>
      </c>
      <c r="O205" s="68"/>
      <c r="P205" s="194">
        <f t="shared" si="31"/>
        <v>0</v>
      </c>
      <c r="Q205" s="194">
        <v>1.9300000000000001E-3</v>
      </c>
      <c r="R205" s="194">
        <f t="shared" si="32"/>
        <v>0.11194</v>
      </c>
      <c r="S205" s="194">
        <v>0</v>
      </c>
      <c r="T205" s="195">
        <f t="shared" si="3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6" t="s">
        <v>138</v>
      </c>
      <c r="AT205" s="196" t="s">
        <v>134</v>
      </c>
      <c r="AU205" s="196" t="s">
        <v>83</v>
      </c>
      <c r="AY205" s="14" t="s">
        <v>131</v>
      </c>
      <c r="BE205" s="197">
        <f t="shared" si="34"/>
        <v>0</v>
      </c>
      <c r="BF205" s="197">
        <f t="shared" si="35"/>
        <v>0</v>
      </c>
      <c r="BG205" s="197">
        <f t="shared" si="36"/>
        <v>0</v>
      </c>
      <c r="BH205" s="197">
        <f t="shared" si="37"/>
        <v>0</v>
      </c>
      <c r="BI205" s="197">
        <f t="shared" si="38"/>
        <v>0</v>
      </c>
      <c r="BJ205" s="14" t="s">
        <v>81</v>
      </c>
      <c r="BK205" s="197">
        <f t="shared" si="39"/>
        <v>0</v>
      </c>
      <c r="BL205" s="14" t="s">
        <v>138</v>
      </c>
      <c r="BM205" s="196" t="s">
        <v>375</v>
      </c>
    </row>
    <row r="206" spans="1:65" s="2" customFormat="1" ht="24.2" customHeight="1">
      <c r="A206" s="31"/>
      <c r="B206" s="32"/>
      <c r="C206" s="184" t="s">
        <v>376</v>
      </c>
      <c r="D206" s="184" t="s">
        <v>134</v>
      </c>
      <c r="E206" s="185" t="s">
        <v>377</v>
      </c>
      <c r="F206" s="186" t="s">
        <v>378</v>
      </c>
      <c r="G206" s="187" t="s">
        <v>137</v>
      </c>
      <c r="H206" s="188">
        <v>36</v>
      </c>
      <c r="I206" s="189"/>
      <c r="J206" s="190">
        <f t="shared" si="30"/>
        <v>0</v>
      </c>
      <c r="K206" s="191"/>
      <c r="L206" s="36"/>
      <c r="M206" s="192" t="s">
        <v>1</v>
      </c>
      <c r="N206" s="193" t="s">
        <v>38</v>
      </c>
      <c r="O206" s="68"/>
      <c r="P206" s="194">
        <f t="shared" si="31"/>
        <v>0</v>
      </c>
      <c r="Q206" s="194">
        <v>2.6099999999999999E-3</v>
      </c>
      <c r="R206" s="194">
        <f t="shared" si="32"/>
        <v>9.3960000000000002E-2</v>
      </c>
      <c r="S206" s="194">
        <v>0</v>
      </c>
      <c r="T206" s="195">
        <f t="shared" si="3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6" t="s">
        <v>138</v>
      </c>
      <c r="AT206" s="196" t="s">
        <v>134</v>
      </c>
      <c r="AU206" s="196" t="s">
        <v>83</v>
      </c>
      <c r="AY206" s="14" t="s">
        <v>131</v>
      </c>
      <c r="BE206" s="197">
        <f t="shared" si="34"/>
        <v>0</v>
      </c>
      <c r="BF206" s="197">
        <f t="shared" si="35"/>
        <v>0</v>
      </c>
      <c r="BG206" s="197">
        <f t="shared" si="36"/>
        <v>0</v>
      </c>
      <c r="BH206" s="197">
        <f t="shared" si="37"/>
        <v>0</v>
      </c>
      <c r="BI206" s="197">
        <f t="shared" si="38"/>
        <v>0</v>
      </c>
      <c r="BJ206" s="14" t="s">
        <v>81</v>
      </c>
      <c r="BK206" s="197">
        <f t="shared" si="39"/>
        <v>0</v>
      </c>
      <c r="BL206" s="14" t="s">
        <v>138</v>
      </c>
      <c r="BM206" s="196" t="s">
        <v>379</v>
      </c>
    </row>
    <row r="207" spans="1:65" s="2" customFormat="1" ht="24.2" customHeight="1">
      <c r="A207" s="31"/>
      <c r="B207" s="32"/>
      <c r="C207" s="184" t="s">
        <v>380</v>
      </c>
      <c r="D207" s="184" t="s">
        <v>134</v>
      </c>
      <c r="E207" s="185" t="s">
        <v>381</v>
      </c>
      <c r="F207" s="186" t="s">
        <v>382</v>
      </c>
      <c r="G207" s="187" t="s">
        <v>137</v>
      </c>
      <c r="H207" s="188">
        <v>52</v>
      </c>
      <c r="I207" s="189"/>
      <c r="J207" s="190">
        <f t="shared" si="30"/>
        <v>0</v>
      </c>
      <c r="K207" s="191"/>
      <c r="L207" s="36"/>
      <c r="M207" s="192" t="s">
        <v>1</v>
      </c>
      <c r="N207" s="193" t="s">
        <v>38</v>
      </c>
      <c r="O207" s="68"/>
      <c r="P207" s="194">
        <f t="shared" si="31"/>
        <v>0</v>
      </c>
      <c r="Q207" s="194">
        <v>3.9899999999999996E-3</v>
      </c>
      <c r="R207" s="194">
        <f t="shared" si="32"/>
        <v>0.20747999999999997</v>
      </c>
      <c r="S207" s="194">
        <v>0</v>
      </c>
      <c r="T207" s="195">
        <f t="shared" si="3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6" t="s">
        <v>138</v>
      </c>
      <c r="AT207" s="196" t="s">
        <v>134</v>
      </c>
      <c r="AU207" s="196" t="s">
        <v>83</v>
      </c>
      <c r="AY207" s="14" t="s">
        <v>131</v>
      </c>
      <c r="BE207" s="197">
        <f t="shared" si="34"/>
        <v>0</v>
      </c>
      <c r="BF207" s="197">
        <f t="shared" si="35"/>
        <v>0</v>
      </c>
      <c r="BG207" s="197">
        <f t="shared" si="36"/>
        <v>0</v>
      </c>
      <c r="BH207" s="197">
        <f t="shared" si="37"/>
        <v>0</v>
      </c>
      <c r="BI207" s="197">
        <f t="shared" si="38"/>
        <v>0</v>
      </c>
      <c r="BJ207" s="14" t="s">
        <v>81</v>
      </c>
      <c r="BK207" s="197">
        <f t="shared" si="39"/>
        <v>0</v>
      </c>
      <c r="BL207" s="14" t="s">
        <v>138</v>
      </c>
      <c r="BM207" s="196" t="s">
        <v>383</v>
      </c>
    </row>
    <row r="208" spans="1:65" s="2" customFormat="1" ht="24.2" customHeight="1">
      <c r="A208" s="31"/>
      <c r="B208" s="32"/>
      <c r="C208" s="184" t="s">
        <v>384</v>
      </c>
      <c r="D208" s="184" t="s">
        <v>134</v>
      </c>
      <c r="E208" s="185" t="s">
        <v>385</v>
      </c>
      <c r="F208" s="186" t="s">
        <v>386</v>
      </c>
      <c r="G208" s="187" t="s">
        <v>137</v>
      </c>
      <c r="H208" s="188">
        <v>36</v>
      </c>
      <c r="I208" s="189"/>
      <c r="J208" s="190">
        <f t="shared" si="30"/>
        <v>0</v>
      </c>
      <c r="K208" s="191"/>
      <c r="L208" s="36"/>
      <c r="M208" s="192" t="s">
        <v>1</v>
      </c>
      <c r="N208" s="193" t="s">
        <v>38</v>
      </c>
      <c r="O208" s="68"/>
      <c r="P208" s="194">
        <f t="shared" si="31"/>
        <v>0</v>
      </c>
      <c r="Q208" s="194">
        <v>5.7299999999999999E-3</v>
      </c>
      <c r="R208" s="194">
        <f t="shared" si="32"/>
        <v>0.20627999999999999</v>
      </c>
      <c r="S208" s="194">
        <v>0</v>
      </c>
      <c r="T208" s="195">
        <f t="shared" si="3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6" t="s">
        <v>138</v>
      </c>
      <c r="AT208" s="196" t="s">
        <v>134</v>
      </c>
      <c r="AU208" s="196" t="s">
        <v>83</v>
      </c>
      <c r="AY208" s="14" t="s">
        <v>131</v>
      </c>
      <c r="BE208" s="197">
        <f t="shared" si="34"/>
        <v>0</v>
      </c>
      <c r="BF208" s="197">
        <f t="shared" si="35"/>
        <v>0</v>
      </c>
      <c r="BG208" s="197">
        <f t="shared" si="36"/>
        <v>0</v>
      </c>
      <c r="BH208" s="197">
        <f t="shared" si="37"/>
        <v>0</v>
      </c>
      <c r="BI208" s="197">
        <f t="shared" si="38"/>
        <v>0</v>
      </c>
      <c r="BJ208" s="14" t="s">
        <v>81</v>
      </c>
      <c r="BK208" s="197">
        <f t="shared" si="39"/>
        <v>0</v>
      </c>
      <c r="BL208" s="14" t="s">
        <v>138</v>
      </c>
      <c r="BM208" s="196" t="s">
        <v>387</v>
      </c>
    </row>
    <row r="209" spans="1:65" s="2" customFormat="1" ht="33" customHeight="1">
      <c r="A209" s="31"/>
      <c r="B209" s="32"/>
      <c r="C209" s="184" t="s">
        <v>388</v>
      </c>
      <c r="D209" s="184" t="s">
        <v>134</v>
      </c>
      <c r="E209" s="185" t="s">
        <v>389</v>
      </c>
      <c r="F209" s="186" t="s">
        <v>390</v>
      </c>
      <c r="G209" s="187" t="s">
        <v>137</v>
      </c>
      <c r="H209" s="188">
        <v>164</v>
      </c>
      <c r="I209" s="189"/>
      <c r="J209" s="190">
        <f t="shared" si="30"/>
        <v>0</v>
      </c>
      <c r="K209" s="191"/>
      <c r="L209" s="36"/>
      <c r="M209" s="192" t="s">
        <v>1</v>
      </c>
      <c r="N209" s="193" t="s">
        <v>38</v>
      </c>
      <c r="O209" s="68"/>
      <c r="P209" s="194">
        <f t="shared" si="31"/>
        <v>0</v>
      </c>
      <c r="Q209" s="194">
        <v>1.9000000000000001E-4</v>
      </c>
      <c r="R209" s="194">
        <f t="shared" si="32"/>
        <v>3.116E-2</v>
      </c>
      <c r="S209" s="194">
        <v>0</v>
      </c>
      <c r="T209" s="195">
        <f t="shared" si="3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6" t="s">
        <v>138</v>
      </c>
      <c r="AT209" s="196" t="s">
        <v>134</v>
      </c>
      <c r="AU209" s="196" t="s">
        <v>83</v>
      </c>
      <c r="AY209" s="14" t="s">
        <v>131</v>
      </c>
      <c r="BE209" s="197">
        <f t="shared" si="34"/>
        <v>0</v>
      </c>
      <c r="BF209" s="197">
        <f t="shared" si="35"/>
        <v>0</v>
      </c>
      <c r="BG209" s="197">
        <f t="shared" si="36"/>
        <v>0</v>
      </c>
      <c r="BH209" s="197">
        <f t="shared" si="37"/>
        <v>0</v>
      </c>
      <c r="BI209" s="197">
        <f t="shared" si="38"/>
        <v>0</v>
      </c>
      <c r="BJ209" s="14" t="s">
        <v>81</v>
      </c>
      <c r="BK209" s="197">
        <f t="shared" si="39"/>
        <v>0</v>
      </c>
      <c r="BL209" s="14" t="s">
        <v>138</v>
      </c>
      <c r="BM209" s="196" t="s">
        <v>391</v>
      </c>
    </row>
    <row r="210" spans="1:65" s="2" customFormat="1" ht="33" customHeight="1">
      <c r="A210" s="31"/>
      <c r="B210" s="32"/>
      <c r="C210" s="184" t="s">
        <v>392</v>
      </c>
      <c r="D210" s="184" t="s">
        <v>134</v>
      </c>
      <c r="E210" s="185" t="s">
        <v>393</v>
      </c>
      <c r="F210" s="186" t="s">
        <v>394</v>
      </c>
      <c r="G210" s="187" t="s">
        <v>137</v>
      </c>
      <c r="H210" s="188">
        <v>124</v>
      </c>
      <c r="I210" s="189"/>
      <c r="J210" s="190">
        <f t="shared" si="30"/>
        <v>0</v>
      </c>
      <c r="K210" s="191"/>
      <c r="L210" s="36"/>
      <c r="M210" s="192" t="s">
        <v>1</v>
      </c>
      <c r="N210" s="193" t="s">
        <v>38</v>
      </c>
      <c r="O210" s="68"/>
      <c r="P210" s="194">
        <f t="shared" si="31"/>
        <v>0</v>
      </c>
      <c r="Q210" s="194">
        <v>2.7E-4</v>
      </c>
      <c r="R210" s="194">
        <f t="shared" si="32"/>
        <v>3.3480000000000003E-2</v>
      </c>
      <c r="S210" s="194">
        <v>0</v>
      </c>
      <c r="T210" s="195">
        <f t="shared" si="33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6" t="s">
        <v>138</v>
      </c>
      <c r="AT210" s="196" t="s">
        <v>134</v>
      </c>
      <c r="AU210" s="196" t="s">
        <v>83</v>
      </c>
      <c r="AY210" s="14" t="s">
        <v>131</v>
      </c>
      <c r="BE210" s="197">
        <f t="shared" si="34"/>
        <v>0</v>
      </c>
      <c r="BF210" s="197">
        <f t="shared" si="35"/>
        <v>0</v>
      </c>
      <c r="BG210" s="197">
        <f t="shared" si="36"/>
        <v>0</v>
      </c>
      <c r="BH210" s="197">
        <f t="shared" si="37"/>
        <v>0</v>
      </c>
      <c r="BI210" s="197">
        <f t="shared" si="38"/>
        <v>0</v>
      </c>
      <c r="BJ210" s="14" t="s">
        <v>81</v>
      </c>
      <c r="BK210" s="197">
        <f t="shared" si="39"/>
        <v>0</v>
      </c>
      <c r="BL210" s="14" t="s">
        <v>138</v>
      </c>
      <c r="BM210" s="196" t="s">
        <v>395</v>
      </c>
    </row>
    <row r="211" spans="1:65" s="2" customFormat="1" ht="24.2" customHeight="1">
      <c r="A211" s="31"/>
      <c r="B211" s="32"/>
      <c r="C211" s="203" t="s">
        <v>396</v>
      </c>
      <c r="D211" s="203" t="s">
        <v>397</v>
      </c>
      <c r="E211" s="204" t="s">
        <v>398</v>
      </c>
      <c r="F211" s="205" t="s">
        <v>399</v>
      </c>
      <c r="G211" s="206" t="s">
        <v>137</v>
      </c>
      <c r="H211" s="207">
        <v>106</v>
      </c>
      <c r="I211" s="208"/>
      <c r="J211" s="209">
        <f t="shared" si="30"/>
        <v>0</v>
      </c>
      <c r="K211" s="210"/>
      <c r="L211" s="211"/>
      <c r="M211" s="212" t="s">
        <v>1</v>
      </c>
      <c r="N211" s="213" t="s">
        <v>38</v>
      </c>
      <c r="O211" s="68"/>
      <c r="P211" s="194">
        <f t="shared" si="31"/>
        <v>0</v>
      </c>
      <c r="Q211" s="194">
        <v>9.2000000000000003E-4</v>
      </c>
      <c r="R211" s="194">
        <f t="shared" si="32"/>
        <v>9.7520000000000009E-2</v>
      </c>
      <c r="S211" s="194">
        <v>0</v>
      </c>
      <c r="T211" s="195">
        <f t="shared" si="33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96" t="s">
        <v>271</v>
      </c>
      <c r="AT211" s="196" t="s">
        <v>397</v>
      </c>
      <c r="AU211" s="196" t="s">
        <v>83</v>
      </c>
      <c r="AY211" s="14" t="s">
        <v>131</v>
      </c>
      <c r="BE211" s="197">
        <f t="shared" si="34"/>
        <v>0</v>
      </c>
      <c r="BF211" s="197">
        <f t="shared" si="35"/>
        <v>0</v>
      </c>
      <c r="BG211" s="197">
        <f t="shared" si="36"/>
        <v>0</v>
      </c>
      <c r="BH211" s="197">
        <f t="shared" si="37"/>
        <v>0</v>
      </c>
      <c r="BI211" s="197">
        <f t="shared" si="38"/>
        <v>0</v>
      </c>
      <c r="BJ211" s="14" t="s">
        <v>81</v>
      </c>
      <c r="BK211" s="197">
        <f t="shared" si="39"/>
        <v>0</v>
      </c>
      <c r="BL211" s="14" t="s">
        <v>138</v>
      </c>
      <c r="BM211" s="196" t="s">
        <v>400</v>
      </c>
    </row>
    <row r="212" spans="1:65" s="2" customFormat="1" ht="24.2" customHeight="1">
      <c r="A212" s="31"/>
      <c r="B212" s="32"/>
      <c r="C212" s="203" t="s">
        <v>401</v>
      </c>
      <c r="D212" s="203" t="s">
        <v>397</v>
      </c>
      <c r="E212" s="204" t="s">
        <v>402</v>
      </c>
      <c r="F212" s="205" t="s">
        <v>403</v>
      </c>
      <c r="G212" s="206" t="s">
        <v>137</v>
      </c>
      <c r="H212" s="207">
        <v>58</v>
      </c>
      <c r="I212" s="208"/>
      <c r="J212" s="209">
        <f t="shared" si="30"/>
        <v>0</v>
      </c>
      <c r="K212" s="210"/>
      <c r="L212" s="211"/>
      <c r="M212" s="212" t="s">
        <v>1</v>
      </c>
      <c r="N212" s="213" t="s">
        <v>38</v>
      </c>
      <c r="O212" s="68"/>
      <c r="P212" s="194">
        <f t="shared" si="31"/>
        <v>0</v>
      </c>
      <c r="Q212" s="194">
        <v>1.01E-3</v>
      </c>
      <c r="R212" s="194">
        <f t="shared" si="32"/>
        <v>5.858E-2</v>
      </c>
      <c r="S212" s="194">
        <v>0</v>
      </c>
      <c r="T212" s="195">
        <f t="shared" si="33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6" t="s">
        <v>271</v>
      </c>
      <c r="AT212" s="196" t="s">
        <v>397</v>
      </c>
      <c r="AU212" s="196" t="s">
        <v>83</v>
      </c>
      <c r="AY212" s="14" t="s">
        <v>131</v>
      </c>
      <c r="BE212" s="197">
        <f t="shared" si="34"/>
        <v>0</v>
      </c>
      <c r="BF212" s="197">
        <f t="shared" si="35"/>
        <v>0</v>
      </c>
      <c r="BG212" s="197">
        <f t="shared" si="36"/>
        <v>0</v>
      </c>
      <c r="BH212" s="197">
        <f t="shared" si="37"/>
        <v>0</v>
      </c>
      <c r="BI212" s="197">
        <f t="shared" si="38"/>
        <v>0</v>
      </c>
      <c r="BJ212" s="14" t="s">
        <v>81</v>
      </c>
      <c r="BK212" s="197">
        <f t="shared" si="39"/>
        <v>0</v>
      </c>
      <c r="BL212" s="14" t="s">
        <v>138</v>
      </c>
      <c r="BM212" s="196" t="s">
        <v>404</v>
      </c>
    </row>
    <row r="213" spans="1:65" s="2" customFormat="1" ht="24.2" customHeight="1">
      <c r="A213" s="31"/>
      <c r="B213" s="32"/>
      <c r="C213" s="203" t="s">
        <v>405</v>
      </c>
      <c r="D213" s="203" t="s">
        <v>397</v>
      </c>
      <c r="E213" s="204" t="s">
        <v>406</v>
      </c>
      <c r="F213" s="205" t="s">
        <v>407</v>
      </c>
      <c r="G213" s="206" t="s">
        <v>137</v>
      </c>
      <c r="H213" s="207">
        <v>36</v>
      </c>
      <c r="I213" s="208"/>
      <c r="J213" s="209">
        <f t="shared" si="30"/>
        <v>0</v>
      </c>
      <c r="K213" s="210"/>
      <c r="L213" s="211"/>
      <c r="M213" s="212" t="s">
        <v>1</v>
      </c>
      <c r="N213" s="213" t="s">
        <v>38</v>
      </c>
      <c r="O213" s="68"/>
      <c r="P213" s="194">
        <f t="shared" si="31"/>
        <v>0</v>
      </c>
      <c r="Q213" s="194">
        <v>8.3000000000000001E-4</v>
      </c>
      <c r="R213" s="194">
        <f t="shared" si="32"/>
        <v>2.988E-2</v>
      </c>
      <c r="S213" s="194">
        <v>0</v>
      </c>
      <c r="T213" s="195">
        <f t="shared" si="33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6" t="s">
        <v>271</v>
      </c>
      <c r="AT213" s="196" t="s">
        <v>397</v>
      </c>
      <c r="AU213" s="196" t="s">
        <v>83</v>
      </c>
      <c r="AY213" s="14" t="s">
        <v>131</v>
      </c>
      <c r="BE213" s="197">
        <f t="shared" si="34"/>
        <v>0</v>
      </c>
      <c r="BF213" s="197">
        <f t="shared" si="35"/>
        <v>0</v>
      </c>
      <c r="BG213" s="197">
        <f t="shared" si="36"/>
        <v>0</v>
      </c>
      <c r="BH213" s="197">
        <f t="shared" si="37"/>
        <v>0</v>
      </c>
      <c r="BI213" s="197">
        <f t="shared" si="38"/>
        <v>0</v>
      </c>
      <c r="BJ213" s="14" t="s">
        <v>81</v>
      </c>
      <c r="BK213" s="197">
        <f t="shared" si="39"/>
        <v>0</v>
      </c>
      <c r="BL213" s="14" t="s">
        <v>138</v>
      </c>
      <c r="BM213" s="196" t="s">
        <v>408</v>
      </c>
    </row>
    <row r="214" spans="1:65" s="2" customFormat="1" ht="24.2" customHeight="1">
      <c r="A214" s="31"/>
      <c r="B214" s="32"/>
      <c r="C214" s="203" t="s">
        <v>409</v>
      </c>
      <c r="D214" s="203" t="s">
        <v>397</v>
      </c>
      <c r="E214" s="204" t="s">
        <v>410</v>
      </c>
      <c r="F214" s="205" t="s">
        <v>411</v>
      </c>
      <c r="G214" s="206" t="s">
        <v>137</v>
      </c>
      <c r="H214" s="207">
        <v>52</v>
      </c>
      <c r="I214" s="208"/>
      <c r="J214" s="209">
        <f t="shared" si="30"/>
        <v>0</v>
      </c>
      <c r="K214" s="210"/>
      <c r="L214" s="211"/>
      <c r="M214" s="212" t="s">
        <v>1</v>
      </c>
      <c r="N214" s="213" t="s">
        <v>38</v>
      </c>
      <c r="O214" s="68"/>
      <c r="P214" s="194">
        <f t="shared" si="31"/>
        <v>0</v>
      </c>
      <c r="Q214" s="194">
        <v>1.25E-3</v>
      </c>
      <c r="R214" s="194">
        <f t="shared" si="32"/>
        <v>6.5000000000000002E-2</v>
      </c>
      <c r="S214" s="194">
        <v>0</v>
      </c>
      <c r="T214" s="195">
        <f t="shared" si="33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6" t="s">
        <v>271</v>
      </c>
      <c r="AT214" s="196" t="s">
        <v>397</v>
      </c>
      <c r="AU214" s="196" t="s">
        <v>83</v>
      </c>
      <c r="AY214" s="14" t="s">
        <v>131</v>
      </c>
      <c r="BE214" s="197">
        <f t="shared" si="34"/>
        <v>0</v>
      </c>
      <c r="BF214" s="197">
        <f t="shared" si="35"/>
        <v>0</v>
      </c>
      <c r="BG214" s="197">
        <f t="shared" si="36"/>
        <v>0</v>
      </c>
      <c r="BH214" s="197">
        <f t="shared" si="37"/>
        <v>0</v>
      </c>
      <c r="BI214" s="197">
        <f t="shared" si="38"/>
        <v>0</v>
      </c>
      <c r="BJ214" s="14" t="s">
        <v>81</v>
      </c>
      <c r="BK214" s="197">
        <f t="shared" si="39"/>
        <v>0</v>
      </c>
      <c r="BL214" s="14" t="s">
        <v>138</v>
      </c>
      <c r="BM214" s="196" t="s">
        <v>412</v>
      </c>
    </row>
    <row r="215" spans="1:65" s="2" customFormat="1" ht="24.2" customHeight="1">
      <c r="A215" s="31"/>
      <c r="B215" s="32"/>
      <c r="C215" s="203" t="s">
        <v>413</v>
      </c>
      <c r="D215" s="203" t="s">
        <v>397</v>
      </c>
      <c r="E215" s="204" t="s">
        <v>414</v>
      </c>
      <c r="F215" s="205" t="s">
        <v>415</v>
      </c>
      <c r="G215" s="206" t="s">
        <v>137</v>
      </c>
      <c r="H215" s="207">
        <v>36</v>
      </c>
      <c r="I215" s="208"/>
      <c r="J215" s="209">
        <f t="shared" si="30"/>
        <v>0</v>
      </c>
      <c r="K215" s="210"/>
      <c r="L215" s="211"/>
      <c r="M215" s="212" t="s">
        <v>1</v>
      </c>
      <c r="N215" s="213" t="s">
        <v>38</v>
      </c>
      <c r="O215" s="68"/>
      <c r="P215" s="194">
        <f t="shared" si="31"/>
        <v>0</v>
      </c>
      <c r="Q215" s="194">
        <v>1.5100000000000001E-3</v>
      </c>
      <c r="R215" s="194">
        <f t="shared" si="32"/>
        <v>5.4360000000000006E-2</v>
      </c>
      <c r="S215" s="194">
        <v>0</v>
      </c>
      <c r="T215" s="195">
        <f t="shared" si="33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6" t="s">
        <v>271</v>
      </c>
      <c r="AT215" s="196" t="s">
        <v>397</v>
      </c>
      <c r="AU215" s="196" t="s">
        <v>83</v>
      </c>
      <c r="AY215" s="14" t="s">
        <v>131</v>
      </c>
      <c r="BE215" s="197">
        <f t="shared" si="34"/>
        <v>0</v>
      </c>
      <c r="BF215" s="197">
        <f t="shared" si="35"/>
        <v>0</v>
      </c>
      <c r="BG215" s="197">
        <f t="shared" si="36"/>
        <v>0</v>
      </c>
      <c r="BH215" s="197">
        <f t="shared" si="37"/>
        <v>0</v>
      </c>
      <c r="BI215" s="197">
        <f t="shared" si="38"/>
        <v>0</v>
      </c>
      <c r="BJ215" s="14" t="s">
        <v>81</v>
      </c>
      <c r="BK215" s="197">
        <f t="shared" si="39"/>
        <v>0</v>
      </c>
      <c r="BL215" s="14" t="s">
        <v>138</v>
      </c>
      <c r="BM215" s="196" t="s">
        <v>416</v>
      </c>
    </row>
    <row r="216" spans="1:65" s="2" customFormat="1" ht="24.2" customHeight="1">
      <c r="A216" s="31"/>
      <c r="B216" s="32"/>
      <c r="C216" s="184" t="s">
        <v>417</v>
      </c>
      <c r="D216" s="184" t="s">
        <v>134</v>
      </c>
      <c r="E216" s="185" t="s">
        <v>418</v>
      </c>
      <c r="F216" s="186" t="s">
        <v>419</v>
      </c>
      <c r="G216" s="187" t="s">
        <v>153</v>
      </c>
      <c r="H216" s="188">
        <v>1.1479999999999999</v>
      </c>
      <c r="I216" s="189"/>
      <c r="J216" s="190">
        <f t="shared" si="30"/>
        <v>0</v>
      </c>
      <c r="K216" s="191"/>
      <c r="L216" s="36"/>
      <c r="M216" s="192" t="s">
        <v>1</v>
      </c>
      <c r="N216" s="193" t="s">
        <v>38</v>
      </c>
      <c r="O216" s="68"/>
      <c r="P216" s="194">
        <f t="shared" si="31"/>
        <v>0</v>
      </c>
      <c r="Q216" s="194">
        <v>0</v>
      </c>
      <c r="R216" s="194">
        <f t="shared" si="32"/>
        <v>0</v>
      </c>
      <c r="S216" s="194">
        <v>0</v>
      </c>
      <c r="T216" s="195">
        <f t="shared" si="33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6" t="s">
        <v>138</v>
      </c>
      <c r="AT216" s="196" t="s">
        <v>134</v>
      </c>
      <c r="AU216" s="196" t="s">
        <v>83</v>
      </c>
      <c r="AY216" s="14" t="s">
        <v>131</v>
      </c>
      <c r="BE216" s="197">
        <f t="shared" si="34"/>
        <v>0</v>
      </c>
      <c r="BF216" s="197">
        <f t="shared" si="35"/>
        <v>0</v>
      </c>
      <c r="BG216" s="197">
        <f t="shared" si="36"/>
        <v>0</v>
      </c>
      <c r="BH216" s="197">
        <f t="shared" si="37"/>
        <v>0</v>
      </c>
      <c r="BI216" s="197">
        <f t="shared" si="38"/>
        <v>0</v>
      </c>
      <c r="BJ216" s="14" t="s">
        <v>81</v>
      </c>
      <c r="BK216" s="197">
        <f t="shared" si="39"/>
        <v>0</v>
      </c>
      <c r="BL216" s="14" t="s">
        <v>138</v>
      </c>
      <c r="BM216" s="196" t="s">
        <v>420</v>
      </c>
    </row>
    <row r="217" spans="1:65" s="12" customFormat="1" ht="22.9" customHeight="1">
      <c r="B217" s="168"/>
      <c r="C217" s="169"/>
      <c r="D217" s="170" t="s">
        <v>72</v>
      </c>
      <c r="E217" s="182" t="s">
        <v>421</v>
      </c>
      <c r="F217" s="182" t="s">
        <v>422</v>
      </c>
      <c r="G217" s="169"/>
      <c r="H217" s="169"/>
      <c r="I217" s="172"/>
      <c r="J217" s="183">
        <f>BK217</f>
        <v>0</v>
      </c>
      <c r="K217" s="169"/>
      <c r="L217" s="174"/>
      <c r="M217" s="175"/>
      <c r="N217" s="176"/>
      <c r="O217" s="176"/>
      <c r="P217" s="177">
        <f>SUM(P218:P238)</f>
        <v>0</v>
      </c>
      <c r="Q217" s="176"/>
      <c r="R217" s="177">
        <f>SUM(R218:R238)</f>
        <v>0.12018999999999999</v>
      </c>
      <c r="S217" s="176"/>
      <c r="T217" s="178">
        <f>SUM(T218:T238)</f>
        <v>0</v>
      </c>
      <c r="AR217" s="179" t="s">
        <v>83</v>
      </c>
      <c r="AT217" s="180" t="s">
        <v>72</v>
      </c>
      <c r="AU217" s="180" t="s">
        <v>81</v>
      </c>
      <c r="AY217" s="179" t="s">
        <v>131</v>
      </c>
      <c r="BK217" s="181">
        <f>SUM(BK218:BK238)</f>
        <v>0</v>
      </c>
    </row>
    <row r="218" spans="1:65" s="2" customFormat="1" ht="21.75" customHeight="1">
      <c r="A218" s="31"/>
      <c r="B218" s="32"/>
      <c r="C218" s="184" t="s">
        <v>423</v>
      </c>
      <c r="D218" s="184" t="s">
        <v>134</v>
      </c>
      <c r="E218" s="185" t="s">
        <v>424</v>
      </c>
      <c r="F218" s="186" t="s">
        <v>425</v>
      </c>
      <c r="G218" s="187" t="s">
        <v>142</v>
      </c>
      <c r="H218" s="188">
        <v>2</v>
      </c>
      <c r="I218" s="189"/>
      <c r="J218" s="190">
        <f t="shared" ref="J218:J238" si="40">ROUND(I218*H218,2)</f>
        <v>0</v>
      </c>
      <c r="K218" s="191"/>
      <c r="L218" s="36"/>
      <c r="M218" s="192" t="s">
        <v>1</v>
      </c>
      <c r="N218" s="193" t="s">
        <v>38</v>
      </c>
      <c r="O218" s="68"/>
      <c r="P218" s="194">
        <f t="shared" ref="P218:P238" si="41">O218*H218</f>
        <v>0</v>
      </c>
      <c r="Q218" s="194">
        <v>5.8E-4</v>
      </c>
      <c r="R218" s="194">
        <f t="shared" ref="R218:R238" si="42">Q218*H218</f>
        <v>1.16E-3</v>
      </c>
      <c r="S218" s="194">
        <v>0</v>
      </c>
      <c r="T218" s="195">
        <f t="shared" ref="T218:T238" si="43"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96" t="s">
        <v>138</v>
      </c>
      <c r="AT218" s="196" t="s">
        <v>134</v>
      </c>
      <c r="AU218" s="196" t="s">
        <v>83</v>
      </c>
      <c r="AY218" s="14" t="s">
        <v>131</v>
      </c>
      <c r="BE218" s="197">
        <f t="shared" ref="BE218:BE238" si="44">IF(N218="základní",J218,0)</f>
        <v>0</v>
      </c>
      <c r="BF218" s="197">
        <f t="shared" ref="BF218:BF238" si="45">IF(N218="snížená",J218,0)</f>
        <v>0</v>
      </c>
      <c r="BG218" s="197">
        <f t="shared" ref="BG218:BG238" si="46">IF(N218="zákl. přenesená",J218,0)</f>
        <v>0</v>
      </c>
      <c r="BH218" s="197">
        <f t="shared" ref="BH218:BH238" si="47">IF(N218="sníž. přenesená",J218,0)</f>
        <v>0</v>
      </c>
      <c r="BI218" s="197">
        <f t="shared" ref="BI218:BI238" si="48">IF(N218="nulová",J218,0)</f>
        <v>0</v>
      </c>
      <c r="BJ218" s="14" t="s">
        <v>81</v>
      </c>
      <c r="BK218" s="197">
        <f t="shared" ref="BK218:BK238" si="49">ROUND(I218*H218,2)</f>
        <v>0</v>
      </c>
      <c r="BL218" s="14" t="s">
        <v>138</v>
      </c>
      <c r="BM218" s="196" t="s">
        <v>426</v>
      </c>
    </row>
    <row r="219" spans="1:65" s="2" customFormat="1" ht="21.75" customHeight="1">
      <c r="A219" s="31"/>
      <c r="B219" s="32"/>
      <c r="C219" s="184" t="s">
        <v>427</v>
      </c>
      <c r="D219" s="184" t="s">
        <v>134</v>
      </c>
      <c r="E219" s="185" t="s">
        <v>428</v>
      </c>
      <c r="F219" s="186" t="s">
        <v>429</v>
      </c>
      <c r="G219" s="187" t="s">
        <v>142</v>
      </c>
      <c r="H219" s="188">
        <v>2</v>
      </c>
      <c r="I219" s="189"/>
      <c r="J219" s="190">
        <f t="shared" si="40"/>
        <v>0</v>
      </c>
      <c r="K219" s="191"/>
      <c r="L219" s="36"/>
      <c r="M219" s="192" t="s">
        <v>1</v>
      </c>
      <c r="N219" s="193" t="s">
        <v>38</v>
      </c>
      <c r="O219" s="68"/>
      <c r="P219" s="194">
        <f t="shared" si="41"/>
        <v>0</v>
      </c>
      <c r="Q219" s="194">
        <v>6.9999999999999999E-4</v>
      </c>
      <c r="R219" s="194">
        <f t="shared" si="42"/>
        <v>1.4E-3</v>
      </c>
      <c r="S219" s="194">
        <v>0</v>
      </c>
      <c r="T219" s="195">
        <f t="shared" si="43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6" t="s">
        <v>138</v>
      </c>
      <c r="AT219" s="196" t="s">
        <v>134</v>
      </c>
      <c r="AU219" s="196" t="s">
        <v>83</v>
      </c>
      <c r="AY219" s="14" t="s">
        <v>131</v>
      </c>
      <c r="BE219" s="197">
        <f t="shared" si="44"/>
        <v>0</v>
      </c>
      <c r="BF219" s="197">
        <f t="shared" si="45"/>
        <v>0</v>
      </c>
      <c r="BG219" s="197">
        <f t="shared" si="46"/>
        <v>0</v>
      </c>
      <c r="BH219" s="197">
        <f t="shared" si="47"/>
        <v>0</v>
      </c>
      <c r="BI219" s="197">
        <f t="shared" si="48"/>
        <v>0</v>
      </c>
      <c r="BJ219" s="14" t="s">
        <v>81</v>
      </c>
      <c r="BK219" s="197">
        <f t="shared" si="49"/>
        <v>0</v>
      </c>
      <c r="BL219" s="14" t="s">
        <v>138</v>
      </c>
      <c r="BM219" s="196" t="s">
        <v>430</v>
      </c>
    </row>
    <row r="220" spans="1:65" s="2" customFormat="1" ht="21.75" customHeight="1">
      <c r="A220" s="31"/>
      <c r="B220" s="32"/>
      <c r="C220" s="184" t="s">
        <v>431</v>
      </c>
      <c r="D220" s="184" t="s">
        <v>134</v>
      </c>
      <c r="E220" s="185" t="s">
        <v>432</v>
      </c>
      <c r="F220" s="186" t="s">
        <v>433</v>
      </c>
      <c r="G220" s="187" t="s">
        <v>142</v>
      </c>
      <c r="H220" s="188">
        <v>1</v>
      </c>
      <c r="I220" s="189"/>
      <c r="J220" s="190">
        <f t="shared" si="40"/>
        <v>0</v>
      </c>
      <c r="K220" s="191"/>
      <c r="L220" s="36"/>
      <c r="M220" s="192" t="s">
        <v>1</v>
      </c>
      <c r="N220" s="193" t="s">
        <v>38</v>
      </c>
      <c r="O220" s="68"/>
      <c r="P220" s="194">
        <f t="shared" si="41"/>
        <v>0</v>
      </c>
      <c r="Q220" s="194">
        <v>7.7999999999999999E-4</v>
      </c>
      <c r="R220" s="194">
        <f t="shared" si="42"/>
        <v>7.7999999999999999E-4</v>
      </c>
      <c r="S220" s="194">
        <v>0</v>
      </c>
      <c r="T220" s="195">
        <f t="shared" si="43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96" t="s">
        <v>138</v>
      </c>
      <c r="AT220" s="196" t="s">
        <v>134</v>
      </c>
      <c r="AU220" s="196" t="s">
        <v>83</v>
      </c>
      <c r="AY220" s="14" t="s">
        <v>131</v>
      </c>
      <c r="BE220" s="197">
        <f t="shared" si="44"/>
        <v>0</v>
      </c>
      <c r="BF220" s="197">
        <f t="shared" si="45"/>
        <v>0</v>
      </c>
      <c r="BG220" s="197">
        <f t="shared" si="46"/>
        <v>0</v>
      </c>
      <c r="BH220" s="197">
        <f t="shared" si="47"/>
        <v>0</v>
      </c>
      <c r="BI220" s="197">
        <f t="shared" si="48"/>
        <v>0</v>
      </c>
      <c r="BJ220" s="14" t="s">
        <v>81</v>
      </c>
      <c r="BK220" s="197">
        <f t="shared" si="49"/>
        <v>0</v>
      </c>
      <c r="BL220" s="14" t="s">
        <v>138</v>
      </c>
      <c r="BM220" s="196" t="s">
        <v>434</v>
      </c>
    </row>
    <row r="221" spans="1:65" s="2" customFormat="1" ht="21.75" customHeight="1">
      <c r="A221" s="31"/>
      <c r="B221" s="32"/>
      <c r="C221" s="184" t="s">
        <v>435</v>
      </c>
      <c r="D221" s="184" t="s">
        <v>134</v>
      </c>
      <c r="E221" s="185" t="s">
        <v>436</v>
      </c>
      <c r="F221" s="186" t="s">
        <v>437</v>
      </c>
      <c r="G221" s="187" t="s">
        <v>142</v>
      </c>
      <c r="H221" s="188">
        <v>1</v>
      </c>
      <c r="I221" s="189"/>
      <c r="J221" s="190">
        <f t="shared" si="40"/>
        <v>0</v>
      </c>
      <c r="K221" s="191"/>
      <c r="L221" s="36"/>
      <c r="M221" s="192" t="s">
        <v>1</v>
      </c>
      <c r="N221" s="193" t="s">
        <v>38</v>
      </c>
      <c r="O221" s="68"/>
      <c r="P221" s="194">
        <f t="shared" si="41"/>
        <v>0</v>
      </c>
      <c r="Q221" s="194">
        <v>1.3600000000000001E-3</v>
      </c>
      <c r="R221" s="194">
        <f t="shared" si="42"/>
        <v>1.3600000000000001E-3</v>
      </c>
      <c r="S221" s="194">
        <v>0</v>
      </c>
      <c r="T221" s="195">
        <f t="shared" si="43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6" t="s">
        <v>138</v>
      </c>
      <c r="AT221" s="196" t="s">
        <v>134</v>
      </c>
      <c r="AU221" s="196" t="s">
        <v>83</v>
      </c>
      <c r="AY221" s="14" t="s">
        <v>131</v>
      </c>
      <c r="BE221" s="197">
        <f t="shared" si="44"/>
        <v>0</v>
      </c>
      <c r="BF221" s="197">
        <f t="shared" si="45"/>
        <v>0</v>
      </c>
      <c r="BG221" s="197">
        <f t="shared" si="46"/>
        <v>0</v>
      </c>
      <c r="BH221" s="197">
        <f t="shared" si="47"/>
        <v>0</v>
      </c>
      <c r="BI221" s="197">
        <f t="shared" si="48"/>
        <v>0</v>
      </c>
      <c r="BJ221" s="14" t="s">
        <v>81</v>
      </c>
      <c r="BK221" s="197">
        <f t="shared" si="49"/>
        <v>0</v>
      </c>
      <c r="BL221" s="14" t="s">
        <v>138</v>
      </c>
      <c r="BM221" s="196" t="s">
        <v>438</v>
      </c>
    </row>
    <row r="222" spans="1:65" s="2" customFormat="1" ht="24.2" customHeight="1">
      <c r="A222" s="31"/>
      <c r="B222" s="32"/>
      <c r="C222" s="184" t="s">
        <v>439</v>
      </c>
      <c r="D222" s="184" t="s">
        <v>134</v>
      </c>
      <c r="E222" s="185" t="s">
        <v>440</v>
      </c>
      <c r="F222" s="186" t="s">
        <v>441</v>
      </c>
      <c r="G222" s="187" t="s">
        <v>142</v>
      </c>
      <c r="H222" s="188">
        <v>2</v>
      </c>
      <c r="I222" s="189"/>
      <c r="J222" s="190">
        <f t="shared" si="40"/>
        <v>0</v>
      </c>
      <c r="K222" s="191"/>
      <c r="L222" s="36"/>
      <c r="M222" s="192" t="s">
        <v>1</v>
      </c>
      <c r="N222" s="193" t="s">
        <v>38</v>
      </c>
      <c r="O222" s="68"/>
      <c r="P222" s="194">
        <f t="shared" si="41"/>
        <v>0</v>
      </c>
      <c r="Q222" s="194">
        <v>1.14E-3</v>
      </c>
      <c r="R222" s="194">
        <f t="shared" si="42"/>
        <v>2.2799999999999999E-3</v>
      </c>
      <c r="S222" s="194">
        <v>0</v>
      </c>
      <c r="T222" s="195">
        <f t="shared" si="4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96" t="s">
        <v>138</v>
      </c>
      <c r="AT222" s="196" t="s">
        <v>134</v>
      </c>
      <c r="AU222" s="196" t="s">
        <v>83</v>
      </c>
      <c r="AY222" s="14" t="s">
        <v>131</v>
      </c>
      <c r="BE222" s="197">
        <f t="shared" si="44"/>
        <v>0</v>
      </c>
      <c r="BF222" s="197">
        <f t="shared" si="45"/>
        <v>0</v>
      </c>
      <c r="BG222" s="197">
        <f t="shared" si="46"/>
        <v>0</v>
      </c>
      <c r="BH222" s="197">
        <f t="shared" si="47"/>
        <v>0</v>
      </c>
      <c r="BI222" s="197">
        <f t="shared" si="48"/>
        <v>0</v>
      </c>
      <c r="BJ222" s="14" t="s">
        <v>81</v>
      </c>
      <c r="BK222" s="197">
        <f t="shared" si="49"/>
        <v>0</v>
      </c>
      <c r="BL222" s="14" t="s">
        <v>138</v>
      </c>
      <c r="BM222" s="196" t="s">
        <v>442</v>
      </c>
    </row>
    <row r="223" spans="1:65" s="2" customFormat="1" ht="24.2" customHeight="1">
      <c r="A223" s="31"/>
      <c r="B223" s="32"/>
      <c r="C223" s="184" t="s">
        <v>443</v>
      </c>
      <c r="D223" s="184" t="s">
        <v>134</v>
      </c>
      <c r="E223" s="185" t="s">
        <v>444</v>
      </c>
      <c r="F223" s="186" t="s">
        <v>445</v>
      </c>
      <c r="G223" s="187" t="s">
        <v>142</v>
      </c>
      <c r="H223" s="188">
        <v>2</v>
      </c>
      <c r="I223" s="189"/>
      <c r="J223" s="190">
        <f t="shared" si="40"/>
        <v>0</v>
      </c>
      <c r="K223" s="191"/>
      <c r="L223" s="36"/>
      <c r="M223" s="192" t="s">
        <v>1</v>
      </c>
      <c r="N223" s="193" t="s">
        <v>38</v>
      </c>
      <c r="O223" s="68"/>
      <c r="P223" s="194">
        <f t="shared" si="41"/>
        <v>0</v>
      </c>
      <c r="Q223" s="194">
        <v>1.24E-3</v>
      </c>
      <c r="R223" s="194">
        <f t="shared" si="42"/>
        <v>2.48E-3</v>
      </c>
      <c r="S223" s="194">
        <v>0</v>
      </c>
      <c r="T223" s="195">
        <f t="shared" si="4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6" t="s">
        <v>138</v>
      </c>
      <c r="AT223" s="196" t="s">
        <v>134</v>
      </c>
      <c r="AU223" s="196" t="s">
        <v>83</v>
      </c>
      <c r="AY223" s="14" t="s">
        <v>131</v>
      </c>
      <c r="BE223" s="197">
        <f t="shared" si="44"/>
        <v>0</v>
      </c>
      <c r="BF223" s="197">
        <f t="shared" si="45"/>
        <v>0</v>
      </c>
      <c r="BG223" s="197">
        <f t="shared" si="46"/>
        <v>0</v>
      </c>
      <c r="BH223" s="197">
        <f t="shared" si="47"/>
        <v>0</v>
      </c>
      <c r="BI223" s="197">
        <f t="shared" si="48"/>
        <v>0</v>
      </c>
      <c r="BJ223" s="14" t="s">
        <v>81</v>
      </c>
      <c r="BK223" s="197">
        <f t="shared" si="49"/>
        <v>0</v>
      </c>
      <c r="BL223" s="14" t="s">
        <v>138</v>
      </c>
      <c r="BM223" s="196" t="s">
        <v>446</v>
      </c>
    </row>
    <row r="224" spans="1:65" s="2" customFormat="1" ht="24.2" customHeight="1">
      <c r="A224" s="31"/>
      <c r="B224" s="32"/>
      <c r="C224" s="184" t="s">
        <v>447</v>
      </c>
      <c r="D224" s="184" t="s">
        <v>134</v>
      </c>
      <c r="E224" s="185" t="s">
        <v>448</v>
      </c>
      <c r="F224" s="186" t="s">
        <v>449</v>
      </c>
      <c r="G224" s="187" t="s">
        <v>142</v>
      </c>
      <c r="H224" s="188">
        <v>1</v>
      </c>
      <c r="I224" s="189"/>
      <c r="J224" s="190">
        <f t="shared" si="40"/>
        <v>0</v>
      </c>
      <c r="K224" s="191"/>
      <c r="L224" s="36"/>
      <c r="M224" s="192" t="s">
        <v>1</v>
      </c>
      <c r="N224" s="193" t="s">
        <v>38</v>
      </c>
      <c r="O224" s="68"/>
      <c r="P224" s="194">
        <f t="shared" si="41"/>
        <v>0</v>
      </c>
      <c r="Q224" s="194">
        <v>1.73E-3</v>
      </c>
      <c r="R224" s="194">
        <f t="shared" si="42"/>
        <v>1.73E-3</v>
      </c>
      <c r="S224" s="194">
        <v>0</v>
      </c>
      <c r="T224" s="195">
        <f t="shared" si="4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6" t="s">
        <v>138</v>
      </c>
      <c r="AT224" s="196" t="s">
        <v>134</v>
      </c>
      <c r="AU224" s="196" t="s">
        <v>83</v>
      </c>
      <c r="AY224" s="14" t="s">
        <v>131</v>
      </c>
      <c r="BE224" s="197">
        <f t="shared" si="44"/>
        <v>0</v>
      </c>
      <c r="BF224" s="197">
        <f t="shared" si="45"/>
        <v>0</v>
      </c>
      <c r="BG224" s="197">
        <f t="shared" si="46"/>
        <v>0</v>
      </c>
      <c r="BH224" s="197">
        <f t="shared" si="47"/>
        <v>0</v>
      </c>
      <c r="BI224" s="197">
        <f t="shared" si="48"/>
        <v>0</v>
      </c>
      <c r="BJ224" s="14" t="s">
        <v>81</v>
      </c>
      <c r="BK224" s="197">
        <f t="shared" si="49"/>
        <v>0</v>
      </c>
      <c r="BL224" s="14" t="s">
        <v>138</v>
      </c>
      <c r="BM224" s="196" t="s">
        <v>450</v>
      </c>
    </row>
    <row r="225" spans="1:65" s="2" customFormat="1" ht="24.2" customHeight="1">
      <c r="A225" s="31"/>
      <c r="B225" s="32"/>
      <c r="C225" s="184" t="s">
        <v>451</v>
      </c>
      <c r="D225" s="184" t="s">
        <v>134</v>
      </c>
      <c r="E225" s="185" t="s">
        <v>452</v>
      </c>
      <c r="F225" s="186" t="s">
        <v>453</v>
      </c>
      <c r="G225" s="187" t="s">
        <v>142</v>
      </c>
      <c r="H225" s="188">
        <v>1</v>
      </c>
      <c r="I225" s="189"/>
      <c r="J225" s="190">
        <f t="shared" si="40"/>
        <v>0</v>
      </c>
      <c r="K225" s="191"/>
      <c r="L225" s="36"/>
      <c r="M225" s="192" t="s">
        <v>1</v>
      </c>
      <c r="N225" s="193" t="s">
        <v>38</v>
      </c>
      <c r="O225" s="68"/>
      <c r="P225" s="194">
        <f t="shared" si="41"/>
        <v>0</v>
      </c>
      <c r="Q225" s="194">
        <v>1.73E-3</v>
      </c>
      <c r="R225" s="194">
        <f t="shared" si="42"/>
        <v>1.73E-3</v>
      </c>
      <c r="S225" s="194">
        <v>0</v>
      </c>
      <c r="T225" s="195">
        <f t="shared" si="4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96" t="s">
        <v>138</v>
      </c>
      <c r="AT225" s="196" t="s">
        <v>134</v>
      </c>
      <c r="AU225" s="196" t="s">
        <v>83</v>
      </c>
      <c r="AY225" s="14" t="s">
        <v>131</v>
      </c>
      <c r="BE225" s="197">
        <f t="shared" si="44"/>
        <v>0</v>
      </c>
      <c r="BF225" s="197">
        <f t="shared" si="45"/>
        <v>0</v>
      </c>
      <c r="BG225" s="197">
        <f t="shared" si="46"/>
        <v>0</v>
      </c>
      <c r="BH225" s="197">
        <f t="shared" si="47"/>
        <v>0</v>
      </c>
      <c r="BI225" s="197">
        <f t="shared" si="48"/>
        <v>0</v>
      </c>
      <c r="BJ225" s="14" t="s">
        <v>81</v>
      </c>
      <c r="BK225" s="197">
        <f t="shared" si="49"/>
        <v>0</v>
      </c>
      <c r="BL225" s="14" t="s">
        <v>138</v>
      </c>
      <c r="BM225" s="196" t="s">
        <v>454</v>
      </c>
    </row>
    <row r="226" spans="1:65" s="2" customFormat="1" ht="21.75" customHeight="1">
      <c r="A226" s="31"/>
      <c r="B226" s="32"/>
      <c r="C226" s="184" t="s">
        <v>455</v>
      </c>
      <c r="D226" s="184" t="s">
        <v>134</v>
      </c>
      <c r="E226" s="185" t="s">
        <v>456</v>
      </c>
      <c r="F226" s="186" t="s">
        <v>457</v>
      </c>
      <c r="G226" s="187" t="s">
        <v>142</v>
      </c>
      <c r="H226" s="188">
        <v>4</v>
      </c>
      <c r="I226" s="189"/>
      <c r="J226" s="190">
        <f t="shared" si="40"/>
        <v>0</v>
      </c>
      <c r="K226" s="191"/>
      <c r="L226" s="36"/>
      <c r="M226" s="192" t="s">
        <v>1</v>
      </c>
      <c r="N226" s="193" t="s">
        <v>38</v>
      </c>
      <c r="O226" s="68"/>
      <c r="P226" s="194">
        <f t="shared" si="41"/>
        <v>0</v>
      </c>
      <c r="Q226" s="194">
        <v>5.0000000000000001E-4</v>
      </c>
      <c r="R226" s="194">
        <f t="shared" si="42"/>
        <v>2E-3</v>
      </c>
      <c r="S226" s="194">
        <v>0</v>
      </c>
      <c r="T226" s="195">
        <f t="shared" si="4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6" t="s">
        <v>138</v>
      </c>
      <c r="AT226" s="196" t="s">
        <v>134</v>
      </c>
      <c r="AU226" s="196" t="s">
        <v>83</v>
      </c>
      <c r="AY226" s="14" t="s">
        <v>131</v>
      </c>
      <c r="BE226" s="197">
        <f t="shared" si="44"/>
        <v>0</v>
      </c>
      <c r="BF226" s="197">
        <f t="shared" si="45"/>
        <v>0</v>
      </c>
      <c r="BG226" s="197">
        <f t="shared" si="46"/>
        <v>0</v>
      </c>
      <c r="BH226" s="197">
        <f t="shared" si="47"/>
        <v>0</v>
      </c>
      <c r="BI226" s="197">
        <f t="shared" si="48"/>
        <v>0</v>
      </c>
      <c r="BJ226" s="14" t="s">
        <v>81</v>
      </c>
      <c r="BK226" s="197">
        <f t="shared" si="49"/>
        <v>0</v>
      </c>
      <c r="BL226" s="14" t="s">
        <v>138</v>
      </c>
      <c r="BM226" s="196" t="s">
        <v>458</v>
      </c>
    </row>
    <row r="227" spans="1:65" s="2" customFormat="1" ht="24.2" customHeight="1">
      <c r="A227" s="31"/>
      <c r="B227" s="32"/>
      <c r="C227" s="184" t="s">
        <v>459</v>
      </c>
      <c r="D227" s="184" t="s">
        <v>134</v>
      </c>
      <c r="E227" s="185" t="s">
        <v>460</v>
      </c>
      <c r="F227" s="186" t="s">
        <v>461</v>
      </c>
      <c r="G227" s="187" t="s">
        <v>142</v>
      </c>
      <c r="H227" s="188">
        <v>8</v>
      </c>
      <c r="I227" s="189"/>
      <c r="J227" s="190">
        <f t="shared" si="40"/>
        <v>0</v>
      </c>
      <c r="K227" s="191"/>
      <c r="L227" s="36"/>
      <c r="M227" s="192" t="s">
        <v>1</v>
      </c>
      <c r="N227" s="193" t="s">
        <v>38</v>
      </c>
      <c r="O227" s="68"/>
      <c r="P227" s="194">
        <f t="shared" si="41"/>
        <v>0</v>
      </c>
      <c r="Q227" s="194">
        <v>6.9999999999999999E-4</v>
      </c>
      <c r="R227" s="194">
        <f t="shared" si="42"/>
        <v>5.5999999999999999E-3</v>
      </c>
      <c r="S227" s="194">
        <v>0</v>
      </c>
      <c r="T227" s="195">
        <f t="shared" si="4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6" t="s">
        <v>138</v>
      </c>
      <c r="AT227" s="196" t="s">
        <v>134</v>
      </c>
      <c r="AU227" s="196" t="s">
        <v>83</v>
      </c>
      <c r="AY227" s="14" t="s">
        <v>131</v>
      </c>
      <c r="BE227" s="197">
        <f t="shared" si="44"/>
        <v>0</v>
      </c>
      <c r="BF227" s="197">
        <f t="shared" si="45"/>
        <v>0</v>
      </c>
      <c r="BG227" s="197">
        <f t="shared" si="46"/>
        <v>0</v>
      </c>
      <c r="BH227" s="197">
        <f t="shared" si="47"/>
        <v>0</v>
      </c>
      <c r="BI227" s="197">
        <f t="shared" si="48"/>
        <v>0</v>
      </c>
      <c r="BJ227" s="14" t="s">
        <v>81</v>
      </c>
      <c r="BK227" s="197">
        <f t="shared" si="49"/>
        <v>0</v>
      </c>
      <c r="BL227" s="14" t="s">
        <v>138</v>
      </c>
      <c r="BM227" s="196" t="s">
        <v>462</v>
      </c>
    </row>
    <row r="228" spans="1:65" s="2" customFormat="1" ht="24.2" customHeight="1">
      <c r="A228" s="31"/>
      <c r="B228" s="32"/>
      <c r="C228" s="184" t="s">
        <v>463</v>
      </c>
      <c r="D228" s="184" t="s">
        <v>134</v>
      </c>
      <c r="E228" s="185" t="s">
        <v>464</v>
      </c>
      <c r="F228" s="186" t="s">
        <v>465</v>
      </c>
      <c r="G228" s="187" t="s">
        <v>142</v>
      </c>
      <c r="H228" s="188">
        <v>12</v>
      </c>
      <c r="I228" s="189"/>
      <c r="J228" s="190">
        <f t="shared" si="40"/>
        <v>0</v>
      </c>
      <c r="K228" s="191"/>
      <c r="L228" s="36"/>
      <c r="M228" s="192" t="s">
        <v>1</v>
      </c>
      <c r="N228" s="193" t="s">
        <v>38</v>
      </c>
      <c r="O228" s="68"/>
      <c r="P228" s="194">
        <f t="shared" si="41"/>
        <v>0</v>
      </c>
      <c r="Q228" s="194">
        <v>1.07E-3</v>
      </c>
      <c r="R228" s="194">
        <f t="shared" si="42"/>
        <v>1.2840000000000001E-2</v>
      </c>
      <c r="S228" s="194">
        <v>0</v>
      </c>
      <c r="T228" s="195">
        <f t="shared" si="43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96" t="s">
        <v>138</v>
      </c>
      <c r="AT228" s="196" t="s">
        <v>134</v>
      </c>
      <c r="AU228" s="196" t="s">
        <v>83</v>
      </c>
      <c r="AY228" s="14" t="s">
        <v>131</v>
      </c>
      <c r="BE228" s="197">
        <f t="shared" si="44"/>
        <v>0</v>
      </c>
      <c r="BF228" s="197">
        <f t="shared" si="45"/>
        <v>0</v>
      </c>
      <c r="BG228" s="197">
        <f t="shared" si="46"/>
        <v>0</v>
      </c>
      <c r="BH228" s="197">
        <f t="shared" si="47"/>
        <v>0</v>
      </c>
      <c r="BI228" s="197">
        <f t="shared" si="48"/>
        <v>0</v>
      </c>
      <c r="BJ228" s="14" t="s">
        <v>81</v>
      </c>
      <c r="BK228" s="197">
        <f t="shared" si="49"/>
        <v>0</v>
      </c>
      <c r="BL228" s="14" t="s">
        <v>138</v>
      </c>
      <c r="BM228" s="196" t="s">
        <v>466</v>
      </c>
    </row>
    <row r="229" spans="1:65" s="2" customFormat="1" ht="21.75" customHeight="1">
      <c r="A229" s="31"/>
      <c r="B229" s="32"/>
      <c r="C229" s="184" t="s">
        <v>467</v>
      </c>
      <c r="D229" s="184" t="s">
        <v>134</v>
      </c>
      <c r="E229" s="185" t="s">
        <v>468</v>
      </c>
      <c r="F229" s="186" t="s">
        <v>469</v>
      </c>
      <c r="G229" s="187" t="s">
        <v>142</v>
      </c>
      <c r="H229" s="188">
        <v>4</v>
      </c>
      <c r="I229" s="189"/>
      <c r="J229" s="190">
        <f t="shared" si="40"/>
        <v>0</v>
      </c>
      <c r="K229" s="191"/>
      <c r="L229" s="36"/>
      <c r="M229" s="192" t="s">
        <v>1</v>
      </c>
      <c r="N229" s="193" t="s">
        <v>38</v>
      </c>
      <c r="O229" s="68"/>
      <c r="P229" s="194">
        <f t="shared" si="41"/>
        <v>0</v>
      </c>
      <c r="Q229" s="194">
        <v>1.6800000000000001E-3</v>
      </c>
      <c r="R229" s="194">
        <f t="shared" si="42"/>
        <v>6.7200000000000003E-3</v>
      </c>
      <c r="S229" s="194">
        <v>0</v>
      </c>
      <c r="T229" s="195">
        <f t="shared" si="43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6" t="s">
        <v>138</v>
      </c>
      <c r="AT229" s="196" t="s">
        <v>134</v>
      </c>
      <c r="AU229" s="196" t="s">
        <v>83</v>
      </c>
      <c r="AY229" s="14" t="s">
        <v>131</v>
      </c>
      <c r="BE229" s="197">
        <f t="shared" si="44"/>
        <v>0</v>
      </c>
      <c r="BF229" s="197">
        <f t="shared" si="45"/>
        <v>0</v>
      </c>
      <c r="BG229" s="197">
        <f t="shared" si="46"/>
        <v>0</v>
      </c>
      <c r="BH229" s="197">
        <f t="shared" si="47"/>
        <v>0</v>
      </c>
      <c r="BI229" s="197">
        <f t="shared" si="48"/>
        <v>0</v>
      </c>
      <c r="BJ229" s="14" t="s">
        <v>81</v>
      </c>
      <c r="BK229" s="197">
        <f t="shared" si="49"/>
        <v>0</v>
      </c>
      <c r="BL229" s="14" t="s">
        <v>138</v>
      </c>
      <c r="BM229" s="196" t="s">
        <v>470</v>
      </c>
    </row>
    <row r="230" spans="1:65" s="2" customFormat="1" ht="24.2" customHeight="1">
      <c r="A230" s="31"/>
      <c r="B230" s="32"/>
      <c r="C230" s="184" t="s">
        <v>471</v>
      </c>
      <c r="D230" s="184" t="s">
        <v>134</v>
      </c>
      <c r="E230" s="185" t="s">
        <v>472</v>
      </c>
      <c r="F230" s="186" t="s">
        <v>473</v>
      </c>
      <c r="G230" s="187" t="s">
        <v>142</v>
      </c>
      <c r="H230" s="188">
        <v>6</v>
      </c>
      <c r="I230" s="189"/>
      <c r="J230" s="190">
        <f t="shared" si="40"/>
        <v>0</v>
      </c>
      <c r="K230" s="191"/>
      <c r="L230" s="36"/>
      <c r="M230" s="192" t="s">
        <v>1</v>
      </c>
      <c r="N230" s="193" t="s">
        <v>38</v>
      </c>
      <c r="O230" s="68"/>
      <c r="P230" s="194">
        <f t="shared" si="41"/>
        <v>0</v>
      </c>
      <c r="Q230" s="194">
        <v>3.15E-3</v>
      </c>
      <c r="R230" s="194">
        <f t="shared" si="42"/>
        <v>1.89E-2</v>
      </c>
      <c r="S230" s="194">
        <v>0</v>
      </c>
      <c r="T230" s="195">
        <f t="shared" si="43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96" t="s">
        <v>138</v>
      </c>
      <c r="AT230" s="196" t="s">
        <v>134</v>
      </c>
      <c r="AU230" s="196" t="s">
        <v>83</v>
      </c>
      <c r="AY230" s="14" t="s">
        <v>131</v>
      </c>
      <c r="BE230" s="197">
        <f t="shared" si="44"/>
        <v>0</v>
      </c>
      <c r="BF230" s="197">
        <f t="shared" si="45"/>
        <v>0</v>
      </c>
      <c r="BG230" s="197">
        <f t="shared" si="46"/>
        <v>0</v>
      </c>
      <c r="BH230" s="197">
        <f t="shared" si="47"/>
        <v>0</v>
      </c>
      <c r="BI230" s="197">
        <f t="shared" si="48"/>
        <v>0</v>
      </c>
      <c r="BJ230" s="14" t="s">
        <v>81</v>
      </c>
      <c r="BK230" s="197">
        <f t="shared" si="49"/>
        <v>0</v>
      </c>
      <c r="BL230" s="14" t="s">
        <v>138</v>
      </c>
      <c r="BM230" s="196" t="s">
        <v>474</v>
      </c>
    </row>
    <row r="231" spans="1:65" s="2" customFormat="1" ht="21.75" customHeight="1">
      <c r="A231" s="31"/>
      <c r="B231" s="32"/>
      <c r="C231" s="184" t="s">
        <v>475</v>
      </c>
      <c r="D231" s="184" t="s">
        <v>134</v>
      </c>
      <c r="E231" s="185" t="s">
        <v>476</v>
      </c>
      <c r="F231" s="186" t="s">
        <v>477</v>
      </c>
      <c r="G231" s="187" t="s">
        <v>142</v>
      </c>
      <c r="H231" s="188">
        <v>10</v>
      </c>
      <c r="I231" s="189"/>
      <c r="J231" s="190">
        <f t="shared" si="40"/>
        <v>0</v>
      </c>
      <c r="K231" s="191"/>
      <c r="L231" s="36"/>
      <c r="M231" s="192" t="s">
        <v>1</v>
      </c>
      <c r="N231" s="193" t="s">
        <v>38</v>
      </c>
      <c r="O231" s="68"/>
      <c r="P231" s="194">
        <f t="shared" si="41"/>
        <v>0</v>
      </c>
      <c r="Q231" s="194">
        <v>4.3200000000000001E-3</v>
      </c>
      <c r="R231" s="194">
        <f t="shared" si="42"/>
        <v>4.3200000000000002E-2</v>
      </c>
      <c r="S231" s="194">
        <v>0</v>
      </c>
      <c r="T231" s="195">
        <f t="shared" si="43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6" t="s">
        <v>138</v>
      </c>
      <c r="AT231" s="196" t="s">
        <v>134</v>
      </c>
      <c r="AU231" s="196" t="s">
        <v>83</v>
      </c>
      <c r="AY231" s="14" t="s">
        <v>131</v>
      </c>
      <c r="BE231" s="197">
        <f t="shared" si="44"/>
        <v>0</v>
      </c>
      <c r="BF231" s="197">
        <f t="shared" si="45"/>
        <v>0</v>
      </c>
      <c r="BG231" s="197">
        <f t="shared" si="46"/>
        <v>0</v>
      </c>
      <c r="BH231" s="197">
        <f t="shared" si="47"/>
        <v>0</v>
      </c>
      <c r="BI231" s="197">
        <f t="shared" si="48"/>
        <v>0</v>
      </c>
      <c r="BJ231" s="14" t="s">
        <v>81</v>
      </c>
      <c r="BK231" s="197">
        <f t="shared" si="49"/>
        <v>0</v>
      </c>
      <c r="BL231" s="14" t="s">
        <v>138</v>
      </c>
      <c r="BM231" s="196" t="s">
        <v>478</v>
      </c>
    </row>
    <row r="232" spans="1:65" s="2" customFormat="1" ht="24.2" customHeight="1">
      <c r="A232" s="31"/>
      <c r="B232" s="32"/>
      <c r="C232" s="184" t="s">
        <v>479</v>
      </c>
      <c r="D232" s="184" t="s">
        <v>134</v>
      </c>
      <c r="E232" s="185" t="s">
        <v>480</v>
      </c>
      <c r="F232" s="186" t="s">
        <v>481</v>
      </c>
      <c r="G232" s="187" t="s">
        <v>142</v>
      </c>
      <c r="H232" s="188">
        <v>10</v>
      </c>
      <c r="I232" s="189"/>
      <c r="J232" s="190">
        <f t="shared" si="40"/>
        <v>0</v>
      </c>
      <c r="K232" s="191"/>
      <c r="L232" s="36"/>
      <c r="M232" s="192" t="s">
        <v>1</v>
      </c>
      <c r="N232" s="193" t="s">
        <v>38</v>
      </c>
      <c r="O232" s="68"/>
      <c r="P232" s="194">
        <f t="shared" si="41"/>
        <v>0</v>
      </c>
      <c r="Q232" s="194">
        <v>2.4000000000000001E-4</v>
      </c>
      <c r="R232" s="194">
        <f t="shared" si="42"/>
        <v>2.4000000000000002E-3</v>
      </c>
      <c r="S232" s="194">
        <v>0</v>
      </c>
      <c r="T232" s="195">
        <f t="shared" si="4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96" t="s">
        <v>138</v>
      </c>
      <c r="AT232" s="196" t="s">
        <v>134</v>
      </c>
      <c r="AU232" s="196" t="s">
        <v>83</v>
      </c>
      <c r="AY232" s="14" t="s">
        <v>131</v>
      </c>
      <c r="BE232" s="197">
        <f t="shared" si="44"/>
        <v>0</v>
      </c>
      <c r="BF232" s="197">
        <f t="shared" si="45"/>
        <v>0</v>
      </c>
      <c r="BG232" s="197">
        <f t="shared" si="46"/>
        <v>0</v>
      </c>
      <c r="BH232" s="197">
        <f t="shared" si="47"/>
        <v>0</v>
      </c>
      <c r="BI232" s="197">
        <f t="shared" si="48"/>
        <v>0</v>
      </c>
      <c r="BJ232" s="14" t="s">
        <v>81</v>
      </c>
      <c r="BK232" s="197">
        <f t="shared" si="49"/>
        <v>0</v>
      </c>
      <c r="BL232" s="14" t="s">
        <v>138</v>
      </c>
      <c r="BM232" s="196" t="s">
        <v>482</v>
      </c>
    </row>
    <row r="233" spans="1:65" s="2" customFormat="1" ht="24.2" customHeight="1">
      <c r="A233" s="31"/>
      <c r="B233" s="32"/>
      <c r="C233" s="184" t="s">
        <v>483</v>
      </c>
      <c r="D233" s="184" t="s">
        <v>134</v>
      </c>
      <c r="E233" s="185" t="s">
        <v>215</v>
      </c>
      <c r="F233" s="186" t="s">
        <v>216</v>
      </c>
      <c r="G233" s="187" t="s">
        <v>142</v>
      </c>
      <c r="H233" s="188">
        <v>10</v>
      </c>
      <c r="I233" s="189"/>
      <c r="J233" s="190">
        <f t="shared" si="40"/>
        <v>0</v>
      </c>
      <c r="K233" s="191"/>
      <c r="L233" s="36"/>
      <c r="M233" s="192" t="s">
        <v>1</v>
      </c>
      <c r="N233" s="193" t="s">
        <v>38</v>
      </c>
      <c r="O233" s="68"/>
      <c r="P233" s="194">
        <f t="shared" si="41"/>
        <v>0</v>
      </c>
      <c r="Q233" s="194">
        <v>2.2000000000000001E-4</v>
      </c>
      <c r="R233" s="194">
        <f t="shared" si="42"/>
        <v>2.2000000000000001E-3</v>
      </c>
      <c r="S233" s="194">
        <v>0</v>
      </c>
      <c r="T233" s="195">
        <f t="shared" si="4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6" t="s">
        <v>138</v>
      </c>
      <c r="AT233" s="196" t="s">
        <v>134</v>
      </c>
      <c r="AU233" s="196" t="s">
        <v>83</v>
      </c>
      <c r="AY233" s="14" t="s">
        <v>131</v>
      </c>
      <c r="BE233" s="197">
        <f t="shared" si="44"/>
        <v>0</v>
      </c>
      <c r="BF233" s="197">
        <f t="shared" si="45"/>
        <v>0</v>
      </c>
      <c r="BG233" s="197">
        <f t="shared" si="46"/>
        <v>0</v>
      </c>
      <c r="BH233" s="197">
        <f t="shared" si="47"/>
        <v>0</v>
      </c>
      <c r="BI233" s="197">
        <f t="shared" si="48"/>
        <v>0</v>
      </c>
      <c r="BJ233" s="14" t="s">
        <v>81</v>
      </c>
      <c r="BK233" s="197">
        <f t="shared" si="49"/>
        <v>0</v>
      </c>
      <c r="BL233" s="14" t="s">
        <v>138</v>
      </c>
      <c r="BM233" s="196" t="s">
        <v>484</v>
      </c>
    </row>
    <row r="234" spans="1:65" s="2" customFormat="1" ht="24.2" customHeight="1">
      <c r="A234" s="31"/>
      <c r="B234" s="32"/>
      <c r="C234" s="184" t="s">
        <v>485</v>
      </c>
      <c r="D234" s="184" t="s">
        <v>134</v>
      </c>
      <c r="E234" s="185" t="s">
        <v>486</v>
      </c>
      <c r="F234" s="186" t="s">
        <v>487</v>
      </c>
      <c r="G234" s="187" t="s">
        <v>142</v>
      </c>
      <c r="H234" s="188">
        <v>12</v>
      </c>
      <c r="I234" s="189"/>
      <c r="J234" s="190">
        <f t="shared" si="40"/>
        <v>0</v>
      </c>
      <c r="K234" s="191"/>
      <c r="L234" s="36"/>
      <c r="M234" s="192" t="s">
        <v>1</v>
      </c>
      <c r="N234" s="193" t="s">
        <v>38</v>
      </c>
      <c r="O234" s="68"/>
      <c r="P234" s="194">
        <f t="shared" si="41"/>
        <v>0</v>
      </c>
      <c r="Q234" s="194">
        <v>5.1999999999999995E-4</v>
      </c>
      <c r="R234" s="194">
        <f t="shared" si="42"/>
        <v>6.239999999999999E-3</v>
      </c>
      <c r="S234" s="194">
        <v>0</v>
      </c>
      <c r="T234" s="195">
        <f t="shared" si="4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96" t="s">
        <v>138</v>
      </c>
      <c r="AT234" s="196" t="s">
        <v>134</v>
      </c>
      <c r="AU234" s="196" t="s">
        <v>83</v>
      </c>
      <c r="AY234" s="14" t="s">
        <v>131</v>
      </c>
      <c r="BE234" s="197">
        <f t="shared" si="44"/>
        <v>0</v>
      </c>
      <c r="BF234" s="197">
        <f t="shared" si="45"/>
        <v>0</v>
      </c>
      <c r="BG234" s="197">
        <f t="shared" si="46"/>
        <v>0</v>
      </c>
      <c r="BH234" s="197">
        <f t="shared" si="47"/>
        <v>0</v>
      </c>
      <c r="BI234" s="197">
        <f t="shared" si="48"/>
        <v>0</v>
      </c>
      <c r="BJ234" s="14" t="s">
        <v>81</v>
      </c>
      <c r="BK234" s="197">
        <f t="shared" si="49"/>
        <v>0</v>
      </c>
      <c r="BL234" s="14" t="s">
        <v>138</v>
      </c>
      <c r="BM234" s="196" t="s">
        <v>488</v>
      </c>
    </row>
    <row r="235" spans="1:65" s="2" customFormat="1" ht="16.5" customHeight="1">
      <c r="A235" s="31"/>
      <c r="B235" s="32"/>
      <c r="C235" s="184" t="s">
        <v>489</v>
      </c>
      <c r="D235" s="184" t="s">
        <v>134</v>
      </c>
      <c r="E235" s="185" t="s">
        <v>490</v>
      </c>
      <c r="F235" s="186" t="s">
        <v>491</v>
      </c>
      <c r="G235" s="187" t="s">
        <v>142</v>
      </c>
      <c r="H235" s="188">
        <v>11</v>
      </c>
      <c r="I235" s="189"/>
      <c r="J235" s="190">
        <f t="shared" si="40"/>
        <v>0</v>
      </c>
      <c r="K235" s="191"/>
      <c r="L235" s="36"/>
      <c r="M235" s="192" t="s">
        <v>1</v>
      </c>
      <c r="N235" s="193" t="s">
        <v>38</v>
      </c>
      <c r="O235" s="68"/>
      <c r="P235" s="194">
        <f t="shared" si="41"/>
        <v>0</v>
      </c>
      <c r="Q235" s="194">
        <v>0</v>
      </c>
      <c r="R235" s="194">
        <f t="shared" si="42"/>
        <v>0</v>
      </c>
      <c r="S235" s="194">
        <v>0</v>
      </c>
      <c r="T235" s="195">
        <f t="shared" si="43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6" t="s">
        <v>138</v>
      </c>
      <c r="AT235" s="196" t="s">
        <v>134</v>
      </c>
      <c r="AU235" s="196" t="s">
        <v>83</v>
      </c>
      <c r="AY235" s="14" t="s">
        <v>131</v>
      </c>
      <c r="BE235" s="197">
        <f t="shared" si="44"/>
        <v>0</v>
      </c>
      <c r="BF235" s="197">
        <f t="shared" si="45"/>
        <v>0</v>
      </c>
      <c r="BG235" s="197">
        <f t="shared" si="46"/>
        <v>0</v>
      </c>
      <c r="BH235" s="197">
        <f t="shared" si="47"/>
        <v>0</v>
      </c>
      <c r="BI235" s="197">
        <f t="shared" si="48"/>
        <v>0</v>
      </c>
      <c r="BJ235" s="14" t="s">
        <v>81</v>
      </c>
      <c r="BK235" s="197">
        <f t="shared" si="49"/>
        <v>0</v>
      </c>
      <c r="BL235" s="14" t="s">
        <v>138</v>
      </c>
      <c r="BM235" s="196" t="s">
        <v>492</v>
      </c>
    </row>
    <row r="236" spans="1:65" s="2" customFormat="1" ht="24.2" customHeight="1">
      <c r="A236" s="31"/>
      <c r="B236" s="32"/>
      <c r="C236" s="184" t="s">
        <v>493</v>
      </c>
      <c r="D236" s="184" t="s">
        <v>134</v>
      </c>
      <c r="E236" s="185" t="s">
        <v>494</v>
      </c>
      <c r="F236" s="186" t="s">
        <v>495</v>
      </c>
      <c r="G236" s="187" t="s">
        <v>142</v>
      </c>
      <c r="H236" s="188">
        <v>1</v>
      </c>
      <c r="I236" s="189"/>
      <c r="J236" s="190">
        <f t="shared" si="40"/>
        <v>0</v>
      </c>
      <c r="K236" s="191"/>
      <c r="L236" s="36"/>
      <c r="M236" s="192" t="s">
        <v>1</v>
      </c>
      <c r="N236" s="193" t="s">
        <v>38</v>
      </c>
      <c r="O236" s="68"/>
      <c r="P236" s="194">
        <f t="shared" si="41"/>
        <v>0</v>
      </c>
      <c r="Q236" s="194">
        <v>3.7699999999999999E-3</v>
      </c>
      <c r="R236" s="194">
        <f t="shared" si="42"/>
        <v>3.7699999999999999E-3</v>
      </c>
      <c r="S236" s="194">
        <v>0</v>
      </c>
      <c r="T236" s="195">
        <f t="shared" si="43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96" t="s">
        <v>138</v>
      </c>
      <c r="AT236" s="196" t="s">
        <v>134</v>
      </c>
      <c r="AU236" s="196" t="s">
        <v>83</v>
      </c>
      <c r="AY236" s="14" t="s">
        <v>131</v>
      </c>
      <c r="BE236" s="197">
        <f t="shared" si="44"/>
        <v>0</v>
      </c>
      <c r="BF236" s="197">
        <f t="shared" si="45"/>
        <v>0</v>
      </c>
      <c r="BG236" s="197">
        <f t="shared" si="46"/>
        <v>0</v>
      </c>
      <c r="BH236" s="197">
        <f t="shared" si="47"/>
        <v>0</v>
      </c>
      <c r="BI236" s="197">
        <f t="shared" si="48"/>
        <v>0</v>
      </c>
      <c r="BJ236" s="14" t="s">
        <v>81</v>
      </c>
      <c r="BK236" s="197">
        <f t="shared" si="49"/>
        <v>0</v>
      </c>
      <c r="BL236" s="14" t="s">
        <v>138</v>
      </c>
      <c r="BM236" s="196" t="s">
        <v>496</v>
      </c>
    </row>
    <row r="237" spans="1:65" s="2" customFormat="1" ht="24.2" customHeight="1">
      <c r="A237" s="31"/>
      <c r="B237" s="32"/>
      <c r="C237" s="184" t="s">
        <v>497</v>
      </c>
      <c r="D237" s="184" t="s">
        <v>134</v>
      </c>
      <c r="E237" s="185" t="s">
        <v>498</v>
      </c>
      <c r="F237" s="186" t="s">
        <v>499</v>
      </c>
      <c r="G237" s="187" t="s">
        <v>142</v>
      </c>
      <c r="H237" s="188">
        <v>1</v>
      </c>
      <c r="I237" s="189"/>
      <c r="J237" s="190">
        <f t="shared" si="40"/>
        <v>0</v>
      </c>
      <c r="K237" s="191"/>
      <c r="L237" s="36"/>
      <c r="M237" s="192" t="s">
        <v>1</v>
      </c>
      <c r="N237" s="193" t="s">
        <v>38</v>
      </c>
      <c r="O237" s="68"/>
      <c r="P237" s="194">
        <f t="shared" si="41"/>
        <v>0</v>
      </c>
      <c r="Q237" s="194">
        <v>3.3999999999999998E-3</v>
      </c>
      <c r="R237" s="194">
        <f t="shared" si="42"/>
        <v>3.3999999999999998E-3</v>
      </c>
      <c r="S237" s="194">
        <v>0</v>
      </c>
      <c r="T237" s="195">
        <f t="shared" si="43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6" t="s">
        <v>138</v>
      </c>
      <c r="AT237" s="196" t="s">
        <v>134</v>
      </c>
      <c r="AU237" s="196" t="s">
        <v>83</v>
      </c>
      <c r="AY237" s="14" t="s">
        <v>131</v>
      </c>
      <c r="BE237" s="197">
        <f t="shared" si="44"/>
        <v>0</v>
      </c>
      <c r="BF237" s="197">
        <f t="shared" si="45"/>
        <v>0</v>
      </c>
      <c r="BG237" s="197">
        <f t="shared" si="46"/>
        <v>0</v>
      </c>
      <c r="BH237" s="197">
        <f t="shared" si="47"/>
        <v>0</v>
      </c>
      <c r="BI237" s="197">
        <f t="shared" si="48"/>
        <v>0</v>
      </c>
      <c r="BJ237" s="14" t="s">
        <v>81</v>
      </c>
      <c r="BK237" s="197">
        <f t="shared" si="49"/>
        <v>0</v>
      </c>
      <c r="BL237" s="14" t="s">
        <v>138</v>
      </c>
      <c r="BM237" s="196" t="s">
        <v>500</v>
      </c>
    </row>
    <row r="238" spans="1:65" s="2" customFormat="1" ht="21.75" customHeight="1">
      <c r="A238" s="31"/>
      <c r="B238" s="32"/>
      <c r="C238" s="184" t="s">
        <v>501</v>
      </c>
      <c r="D238" s="184" t="s">
        <v>134</v>
      </c>
      <c r="E238" s="185" t="s">
        <v>502</v>
      </c>
      <c r="F238" s="186" t="s">
        <v>503</v>
      </c>
      <c r="G238" s="187" t="s">
        <v>153</v>
      </c>
      <c r="H238" s="188">
        <v>0.14499999999999999</v>
      </c>
      <c r="I238" s="189"/>
      <c r="J238" s="190">
        <f t="shared" si="40"/>
        <v>0</v>
      </c>
      <c r="K238" s="191"/>
      <c r="L238" s="36"/>
      <c r="M238" s="192" t="s">
        <v>1</v>
      </c>
      <c r="N238" s="193" t="s">
        <v>38</v>
      </c>
      <c r="O238" s="68"/>
      <c r="P238" s="194">
        <f t="shared" si="41"/>
        <v>0</v>
      </c>
      <c r="Q238" s="194">
        <v>0</v>
      </c>
      <c r="R238" s="194">
        <f t="shared" si="42"/>
        <v>0</v>
      </c>
      <c r="S238" s="194">
        <v>0</v>
      </c>
      <c r="T238" s="195">
        <f t="shared" si="43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96" t="s">
        <v>138</v>
      </c>
      <c r="AT238" s="196" t="s">
        <v>134</v>
      </c>
      <c r="AU238" s="196" t="s">
        <v>83</v>
      </c>
      <c r="AY238" s="14" t="s">
        <v>131</v>
      </c>
      <c r="BE238" s="197">
        <f t="shared" si="44"/>
        <v>0</v>
      </c>
      <c r="BF238" s="197">
        <f t="shared" si="45"/>
        <v>0</v>
      </c>
      <c r="BG238" s="197">
        <f t="shared" si="46"/>
        <v>0</v>
      </c>
      <c r="BH238" s="197">
        <f t="shared" si="47"/>
        <v>0</v>
      </c>
      <c r="BI238" s="197">
        <f t="shared" si="48"/>
        <v>0</v>
      </c>
      <c r="BJ238" s="14" t="s">
        <v>81</v>
      </c>
      <c r="BK238" s="197">
        <f t="shared" si="49"/>
        <v>0</v>
      </c>
      <c r="BL238" s="14" t="s">
        <v>138</v>
      </c>
      <c r="BM238" s="196" t="s">
        <v>504</v>
      </c>
    </row>
    <row r="239" spans="1:65" s="12" customFormat="1" ht="25.9" customHeight="1">
      <c r="B239" s="168"/>
      <c r="C239" s="169"/>
      <c r="D239" s="170" t="s">
        <v>72</v>
      </c>
      <c r="E239" s="171" t="s">
        <v>97</v>
      </c>
      <c r="F239" s="171" t="s">
        <v>97</v>
      </c>
      <c r="G239" s="169"/>
      <c r="H239" s="169"/>
      <c r="I239" s="172"/>
      <c r="J239" s="173">
        <f>BK239</f>
        <v>0</v>
      </c>
      <c r="K239" s="169"/>
      <c r="L239" s="174"/>
      <c r="M239" s="175"/>
      <c r="N239" s="176"/>
      <c r="O239" s="176"/>
      <c r="P239" s="177">
        <f>P240</f>
        <v>0</v>
      </c>
      <c r="Q239" s="176"/>
      <c r="R239" s="177">
        <f>R240</f>
        <v>0</v>
      </c>
      <c r="S239" s="176"/>
      <c r="T239" s="178">
        <f>T240</f>
        <v>0</v>
      </c>
      <c r="AR239" s="179" t="s">
        <v>157</v>
      </c>
      <c r="AT239" s="180" t="s">
        <v>72</v>
      </c>
      <c r="AU239" s="180" t="s">
        <v>73</v>
      </c>
      <c r="AY239" s="179" t="s">
        <v>131</v>
      </c>
      <c r="BK239" s="181">
        <f>BK240</f>
        <v>0</v>
      </c>
    </row>
    <row r="240" spans="1:65" s="12" customFormat="1" ht="22.9" customHeight="1">
      <c r="B240" s="168"/>
      <c r="C240" s="169"/>
      <c r="D240" s="170" t="s">
        <v>72</v>
      </c>
      <c r="E240" s="182" t="s">
        <v>505</v>
      </c>
      <c r="F240" s="182" t="s">
        <v>506</v>
      </c>
      <c r="G240" s="169"/>
      <c r="H240" s="169"/>
      <c r="I240" s="172"/>
      <c r="J240" s="183">
        <f>BK240</f>
        <v>0</v>
      </c>
      <c r="K240" s="169"/>
      <c r="L240" s="174"/>
      <c r="M240" s="175"/>
      <c r="N240" s="176"/>
      <c r="O240" s="176"/>
      <c r="P240" s="177">
        <f>SUM(P241:P254)</f>
        <v>0</v>
      </c>
      <c r="Q240" s="176"/>
      <c r="R240" s="177">
        <f>SUM(R241:R254)</f>
        <v>0</v>
      </c>
      <c r="S240" s="176"/>
      <c r="T240" s="178">
        <f>SUM(T241:T254)</f>
        <v>0</v>
      </c>
      <c r="AR240" s="179" t="s">
        <v>157</v>
      </c>
      <c r="AT240" s="180" t="s">
        <v>72</v>
      </c>
      <c r="AU240" s="180" t="s">
        <v>81</v>
      </c>
      <c r="AY240" s="179" t="s">
        <v>131</v>
      </c>
      <c r="BK240" s="181">
        <f>SUM(BK241:BK254)</f>
        <v>0</v>
      </c>
    </row>
    <row r="241" spans="1:65" s="2" customFormat="1" ht="16.5" customHeight="1">
      <c r="A241" s="31"/>
      <c r="B241" s="32"/>
      <c r="C241" s="184" t="s">
        <v>507</v>
      </c>
      <c r="D241" s="184" t="s">
        <v>134</v>
      </c>
      <c r="E241" s="185" t="s">
        <v>508</v>
      </c>
      <c r="F241" s="186" t="s">
        <v>509</v>
      </c>
      <c r="G241" s="187" t="s">
        <v>294</v>
      </c>
      <c r="H241" s="188">
        <v>1</v>
      </c>
      <c r="I241" s="189"/>
      <c r="J241" s="190">
        <f t="shared" ref="J241:J254" si="50">ROUND(I241*H241,2)</f>
        <v>0</v>
      </c>
      <c r="K241" s="191"/>
      <c r="L241" s="36"/>
      <c r="M241" s="192" t="s">
        <v>1</v>
      </c>
      <c r="N241" s="193" t="s">
        <v>38</v>
      </c>
      <c r="O241" s="68"/>
      <c r="P241" s="194">
        <f t="shared" ref="P241:P254" si="51">O241*H241</f>
        <v>0</v>
      </c>
      <c r="Q241" s="194">
        <v>0</v>
      </c>
      <c r="R241" s="194">
        <f t="shared" ref="R241:R254" si="52">Q241*H241</f>
        <v>0</v>
      </c>
      <c r="S241" s="194">
        <v>0</v>
      </c>
      <c r="T241" s="195">
        <f t="shared" ref="T241:T254" si="53"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96" t="s">
        <v>510</v>
      </c>
      <c r="AT241" s="196" t="s">
        <v>134</v>
      </c>
      <c r="AU241" s="196" t="s">
        <v>83</v>
      </c>
      <c r="AY241" s="14" t="s">
        <v>131</v>
      </c>
      <c r="BE241" s="197">
        <f t="shared" ref="BE241:BE254" si="54">IF(N241="základní",J241,0)</f>
        <v>0</v>
      </c>
      <c r="BF241" s="197">
        <f t="shared" ref="BF241:BF254" si="55">IF(N241="snížená",J241,0)</f>
        <v>0</v>
      </c>
      <c r="BG241" s="197">
        <f t="shared" ref="BG241:BG254" si="56">IF(N241="zákl. přenesená",J241,0)</f>
        <v>0</v>
      </c>
      <c r="BH241" s="197">
        <f t="shared" ref="BH241:BH254" si="57">IF(N241="sníž. přenesená",J241,0)</f>
        <v>0</v>
      </c>
      <c r="BI241" s="197">
        <f t="shared" ref="BI241:BI254" si="58">IF(N241="nulová",J241,0)</f>
        <v>0</v>
      </c>
      <c r="BJ241" s="14" t="s">
        <v>81</v>
      </c>
      <c r="BK241" s="197">
        <f t="shared" ref="BK241:BK254" si="59">ROUND(I241*H241,2)</f>
        <v>0</v>
      </c>
      <c r="BL241" s="14" t="s">
        <v>510</v>
      </c>
      <c r="BM241" s="196" t="s">
        <v>511</v>
      </c>
    </row>
    <row r="242" spans="1:65" s="2" customFormat="1" ht="16.5" customHeight="1">
      <c r="A242" s="31"/>
      <c r="B242" s="32"/>
      <c r="C242" s="184" t="s">
        <v>512</v>
      </c>
      <c r="D242" s="184" t="s">
        <v>134</v>
      </c>
      <c r="E242" s="185" t="s">
        <v>513</v>
      </c>
      <c r="F242" s="186" t="s">
        <v>514</v>
      </c>
      <c r="G242" s="187" t="s">
        <v>294</v>
      </c>
      <c r="H242" s="188">
        <v>1</v>
      </c>
      <c r="I242" s="189"/>
      <c r="J242" s="190">
        <f t="shared" si="50"/>
        <v>0</v>
      </c>
      <c r="K242" s="191"/>
      <c r="L242" s="36"/>
      <c r="M242" s="192" t="s">
        <v>1</v>
      </c>
      <c r="N242" s="193" t="s">
        <v>38</v>
      </c>
      <c r="O242" s="68"/>
      <c r="P242" s="194">
        <f t="shared" si="51"/>
        <v>0</v>
      </c>
      <c r="Q242" s="194">
        <v>0</v>
      </c>
      <c r="R242" s="194">
        <f t="shared" si="52"/>
        <v>0</v>
      </c>
      <c r="S242" s="194">
        <v>0</v>
      </c>
      <c r="T242" s="195">
        <f t="shared" si="53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96" t="s">
        <v>510</v>
      </c>
      <c r="AT242" s="196" t="s">
        <v>134</v>
      </c>
      <c r="AU242" s="196" t="s">
        <v>83</v>
      </c>
      <c r="AY242" s="14" t="s">
        <v>131</v>
      </c>
      <c r="BE242" s="197">
        <f t="shared" si="54"/>
        <v>0</v>
      </c>
      <c r="BF242" s="197">
        <f t="shared" si="55"/>
        <v>0</v>
      </c>
      <c r="BG242" s="197">
        <f t="shared" si="56"/>
        <v>0</v>
      </c>
      <c r="BH242" s="197">
        <f t="shared" si="57"/>
        <v>0</v>
      </c>
      <c r="BI242" s="197">
        <f t="shared" si="58"/>
        <v>0</v>
      </c>
      <c r="BJ242" s="14" t="s">
        <v>81</v>
      </c>
      <c r="BK242" s="197">
        <f t="shared" si="59"/>
        <v>0</v>
      </c>
      <c r="BL242" s="14" t="s">
        <v>510</v>
      </c>
      <c r="BM242" s="196" t="s">
        <v>515</v>
      </c>
    </row>
    <row r="243" spans="1:65" s="2" customFormat="1" ht="16.5" customHeight="1">
      <c r="A243" s="31"/>
      <c r="B243" s="32"/>
      <c r="C243" s="184" t="s">
        <v>516</v>
      </c>
      <c r="D243" s="184" t="s">
        <v>134</v>
      </c>
      <c r="E243" s="185" t="s">
        <v>517</v>
      </c>
      <c r="F243" s="186" t="s">
        <v>518</v>
      </c>
      <c r="G243" s="187" t="s">
        <v>294</v>
      </c>
      <c r="H243" s="188">
        <v>1</v>
      </c>
      <c r="I243" s="189"/>
      <c r="J243" s="190">
        <f t="shared" si="50"/>
        <v>0</v>
      </c>
      <c r="K243" s="191"/>
      <c r="L243" s="36"/>
      <c r="M243" s="192" t="s">
        <v>1</v>
      </c>
      <c r="N243" s="193" t="s">
        <v>38</v>
      </c>
      <c r="O243" s="68"/>
      <c r="P243" s="194">
        <f t="shared" si="51"/>
        <v>0</v>
      </c>
      <c r="Q243" s="194">
        <v>0</v>
      </c>
      <c r="R243" s="194">
        <f t="shared" si="52"/>
        <v>0</v>
      </c>
      <c r="S243" s="194">
        <v>0</v>
      </c>
      <c r="T243" s="195">
        <f t="shared" si="5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6" t="s">
        <v>150</v>
      </c>
      <c r="AT243" s="196" t="s">
        <v>134</v>
      </c>
      <c r="AU243" s="196" t="s">
        <v>83</v>
      </c>
      <c r="AY243" s="14" t="s">
        <v>131</v>
      </c>
      <c r="BE243" s="197">
        <f t="shared" si="54"/>
        <v>0</v>
      </c>
      <c r="BF243" s="197">
        <f t="shared" si="55"/>
        <v>0</v>
      </c>
      <c r="BG243" s="197">
        <f t="shared" si="56"/>
        <v>0</v>
      </c>
      <c r="BH243" s="197">
        <f t="shared" si="57"/>
        <v>0</v>
      </c>
      <c r="BI243" s="197">
        <f t="shared" si="58"/>
        <v>0</v>
      </c>
      <c r="BJ243" s="14" t="s">
        <v>81</v>
      </c>
      <c r="BK243" s="197">
        <f t="shared" si="59"/>
        <v>0</v>
      </c>
      <c r="BL243" s="14" t="s">
        <v>150</v>
      </c>
      <c r="BM243" s="196" t="s">
        <v>519</v>
      </c>
    </row>
    <row r="244" spans="1:65" s="2" customFormat="1" ht="16.5" customHeight="1">
      <c r="A244" s="31"/>
      <c r="B244" s="32"/>
      <c r="C244" s="184" t="s">
        <v>520</v>
      </c>
      <c r="D244" s="184" t="s">
        <v>134</v>
      </c>
      <c r="E244" s="185" t="s">
        <v>521</v>
      </c>
      <c r="F244" s="186" t="s">
        <v>522</v>
      </c>
      <c r="G244" s="187" t="s">
        <v>294</v>
      </c>
      <c r="H244" s="188">
        <v>1</v>
      </c>
      <c r="I244" s="189"/>
      <c r="J244" s="190">
        <f t="shared" si="50"/>
        <v>0</v>
      </c>
      <c r="K244" s="191"/>
      <c r="L244" s="36"/>
      <c r="M244" s="192" t="s">
        <v>1</v>
      </c>
      <c r="N244" s="193" t="s">
        <v>38</v>
      </c>
      <c r="O244" s="68"/>
      <c r="P244" s="194">
        <f t="shared" si="51"/>
        <v>0</v>
      </c>
      <c r="Q244" s="194">
        <v>0</v>
      </c>
      <c r="R244" s="194">
        <f t="shared" si="52"/>
        <v>0</v>
      </c>
      <c r="S244" s="194">
        <v>0</v>
      </c>
      <c r="T244" s="195">
        <f t="shared" si="53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96" t="s">
        <v>150</v>
      </c>
      <c r="AT244" s="196" t="s">
        <v>134</v>
      </c>
      <c r="AU244" s="196" t="s">
        <v>83</v>
      </c>
      <c r="AY244" s="14" t="s">
        <v>131</v>
      </c>
      <c r="BE244" s="197">
        <f t="shared" si="54"/>
        <v>0</v>
      </c>
      <c r="BF244" s="197">
        <f t="shared" si="55"/>
        <v>0</v>
      </c>
      <c r="BG244" s="197">
        <f t="shared" si="56"/>
        <v>0</v>
      </c>
      <c r="BH244" s="197">
        <f t="shared" si="57"/>
        <v>0</v>
      </c>
      <c r="BI244" s="197">
        <f t="shared" si="58"/>
        <v>0</v>
      </c>
      <c r="BJ244" s="14" t="s">
        <v>81</v>
      </c>
      <c r="BK244" s="197">
        <f t="shared" si="59"/>
        <v>0</v>
      </c>
      <c r="BL244" s="14" t="s">
        <v>150</v>
      </c>
      <c r="BM244" s="196" t="s">
        <v>523</v>
      </c>
    </row>
    <row r="245" spans="1:65" s="2" customFormat="1" ht="16.5" customHeight="1">
      <c r="A245" s="31"/>
      <c r="B245" s="32"/>
      <c r="C245" s="184" t="s">
        <v>524</v>
      </c>
      <c r="D245" s="184" t="s">
        <v>134</v>
      </c>
      <c r="E245" s="185" t="s">
        <v>525</v>
      </c>
      <c r="F245" s="186" t="s">
        <v>526</v>
      </c>
      <c r="G245" s="187" t="s">
        <v>294</v>
      </c>
      <c r="H245" s="188">
        <v>1</v>
      </c>
      <c r="I245" s="189"/>
      <c r="J245" s="190">
        <f t="shared" si="50"/>
        <v>0</v>
      </c>
      <c r="K245" s="191"/>
      <c r="L245" s="36"/>
      <c r="M245" s="192" t="s">
        <v>1</v>
      </c>
      <c r="N245" s="193" t="s">
        <v>38</v>
      </c>
      <c r="O245" s="68"/>
      <c r="P245" s="194">
        <f t="shared" si="51"/>
        <v>0</v>
      </c>
      <c r="Q245" s="194">
        <v>0</v>
      </c>
      <c r="R245" s="194">
        <f t="shared" si="52"/>
        <v>0</v>
      </c>
      <c r="S245" s="194">
        <v>0</v>
      </c>
      <c r="T245" s="195">
        <f t="shared" si="5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6" t="s">
        <v>150</v>
      </c>
      <c r="AT245" s="196" t="s">
        <v>134</v>
      </c>
      <c r="AU245" s="196" t="s">
        <v>83</v>
      </c>
      <c r="AY245" s="14" t="s">
        <v>131</v>
      </c>
      <c r="BE245" s="197">
        <f t="shared" si="54"/>
        <v>0</v>
      </c>
      <c r="BF245" s="197">
        <f t="shared" si="55"/>
        <v>0</v>
      </c>
      <c r="BG245" s="197">
        <f t="shared" si="56"/>
        <v>0</v>
      </c>
      <c r="BH245" s="197">
        <f t="shared" si="57"/>
        <v>0</v>
      </c>
      <c r="BI245" s="197">
        <f t="shared" si="58"/>
        <v>0</v>
      </c>
      <c r="BJ245" s="14" t="s">
        <v>81</v>
      </c>
      <c r="BK245" s="197">
        <f t="shared" si="59"/>
        <v>0</v>
      </c>
      <c r="BL245" s="14" t="s">
        <v>150</v>
      </c>
      <c r="BM245" s="196" t="s">
        <v>527</v>
      </c>
    </row>
    <row r="246" spans="1:65" s="2" customFormat="1" ht="16.5" customHeight="1">
      <c r="A246" s="31"/>
      <c r="B246" s="32"/>
      <c r="C246" s="184" t="s">
        <v>528</v>
      </c>
      <c r="D246" s="184" t="s">
        <v>134</v>
      </c>
      <c r="E246" s="185" t="s">
        <v>529</v>
      </c>
      <c r="F246" s="186" t="s">
        <v>530</v>
      </c>
      <c r="G246" s="187" t="s">
        <v>294</v>
      </c>
      <c r="H246" s="188">
        <v>1</v>
      </c>
      <c r="I246" s="189"/>
      <c r="J246" s="190">
        <f t="shared" si="50"/>
        <v>0</v>
      </c>
      <c r="K246" s="191"/>
      <c r="L246" s="36"/>
      <c r="M246" s="192" t="s">
        <v>1</v>
      </c>
      <c r="N246" s="193" t="s">
        <v>38</v>
      </c>
      <c r="O246" s="68"/>
      <c r="P246" s="194">
        <f t="shared" si="51"/>
        <v>0</v>
      </c>
      <c r="Q246" s="194">
        <v>0</v>
      </c>
      <c r="R246" s="194">
        <f t="shared" si="52"/>
        <v>0</v>
      </c>
      <c r="S246" s="194">
        <v>0</v>
      </c>
      <c r="T246" s="195">
        <f t="shared" si="53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96" t="s">
        <v>150</v>
      </c>
      <c r="AT246" s="196" t="s">
        <v>134</v>
      </c>
      <c r="AU246" s="196" t="s">
        <v>83</v>
      </c>
      <c r="AY246" s="14" t="s">
        <v>131</v>
      </c>
      <c r="BE246" s="197">
        <f t="shared" si="54"/>
        <v>0</v>
      </c>
      <c r="BF246" s="197">
        <f t="shared" si="55"/>
        <v>0</v>
      </c>
      <c r="BG246" s="197">
        <f t="shared" si="56"/>
        <v>0</v>
      </c>
      <c r="BH246" s="197">
        <f t="shared" si="57"/>
        <v>0</v>
      </c>
      <c r="BI246" s="197">
        <f t="shared" si="58"/>
        <v>0</v>
      </c>
      <c r="BJ246" s="14" t="s">
        <v>81</v>
      </c>
      <c r="BK246" s="197">
        <f t="shared" si="59"/>
        <v>0</v>
      </c>
      <c r="BL246" s="14" t="s">
        <v>150</v>
      </c>
      <c r="BM246" s="196" t="s">
        <v>531</v>
      </c>
    </row>
    <row r="247" spans="1:65" s="2" customFormat="1" ht="16.5" customHeight="1">
      <c r="A247" s="31"/>
      <c r="B247" s="32"/>
      <c r="C247" s="184" t="s">
        <v>532</v>
      </c>
      <c r="D247" s="184" t="s">
        <v>134</v>
      </c>
      <c r="E247" s="185" t="s">
        <v>533</v>
      </c>
      <c r="F247" s="186" t="s">
        <v>534</v>
      </c>
      <c r="G247" s="187" t="s">
        <v>294</v>
      </c>
      <c r="H247" s="188">
        <v>1</v>
      </c>
      <c r="I247" s="189"/>
      <c r="J247" s="190">
        <f t="shared" si="50"/>
        <v>0</v>
      </c>
      <c r="K247" s="191"/>
      <c r="L247" s="36"/>
      <c r="M247" s="192" t="s">
        <v>1</v>
      </c>
      <c r="N247" s="193" t="s">
        <v>38</v>
      </c>
      <c r="O247" s="68"/>
      <c r="P247" s="194">
        <f t="shared" si="51"/>
        <v>0</v>
      </c>
      <c r="Q247" s="194">
        <v>0</v>
      </c>
      <c r="R247" s="194">
        <f t="shared" si="52"/>
        <v>0</v>
      </c>
      <c r="S247" s="194">
        <v>0</v>
      </c>
      <c r="T247" s="195">
        <f t="shared" si="53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96" t="s">
        <v>150</v>
      </c>
      <c r="AT247" s="196" t="s">
        <v>134</v>
      </c>
      <c r="AU247" s="196" t="s">
        <v>83</v>
      </c>
      <c r="AY247" s="14" t="s">
        <v>131</v>
      </c>
      <c r="BE247" s="197">
        <f t="shared" si="54"/>
        <v>0</v>
      </c>
      <c r="BF247" s="197">
        <f t="shared" si="55"/>
        <v>0</v>
      </c>
      <c r="BG247" s="197">
        <f t="shared" si="56"/>
        <v>0</v>
      </c>
      <c r="BH247" s="197">
        <f t="shared" si="57"/>
        <v>0</v>
      </c>
      <c r="BI247" s="197">
        <f t="shared" si="58"/>
        <v>0</v>
      </c>
      <c r="BJ247" s="14" t="s">
        <v>81</v>
      </c>
      <c r="BK247" s="197">
        <f t="shared" si="59"/>
        <v>0</v>
      </c>
      <c r="BL247" s="14" t="s">
        <v>150</v>
      </c>
      <c r="BM247" s="196" t="s">
        <v>535</v>
      </c>
    </row>
    <row r="248" spans="1:65" s="2" customFormat="1" ht="16.5" customHeight="1">
      <c r="A248" s="31"/>
      <c r="B248" s="32"/>
      <c r="C248" s="184" t="s">
        <v>536</v>
      </c>
      <c r="D248" s="184" t="s">
        <v>134</v>
      </c>
      <c r="E248" s="185" t="s">
        <v>537</v>
      </c>
      <c r="F248" s="186" t="s">
        <v>538</v>
      </c>
      <c r="G248" s="187" t="s">
        <v>294</v>
      </c>
      <c r="H248" s="188">
        <v>1</v>
      </c>
      <c r="I248" s="189"/>
      <c r="J248" s="190">
        <f t="shared" si="50"/>
        <v>0</v>
      </c>
      <c r="K248" s="191"/>
      <c r="L248" s="36"/>
      <c r="M248" s="192" t="s">
        <v>1</v>
      </c>
      <c r="N248" s="193" t="s">
        <v>38</v>
      </c>
      <c r="O248" s="68"/>
      <c r="P248" s="194">
        <f t="shared" si="51"/>
        <v>0</v>
      </c>
      <c r="Q248" s="194">
        <v>0</v>
      </c>
      <c r="R248" s="194">
        <f t="shared" si="52"/>
        <v>0</v>
      </c>
      <c r="S248" s="194">
        <v>0</v>
      </c>
      <c r="T248" s="195">
        <f t="shared" si="53"/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96" t="s">
        <v>150</v>
      </c>
      <c r="AT248" s="196" t="s">
        <v>134</v>
      </c>
      <c r="AU248" s="196" t="s">
        <v>83</v>
      </c>
      <c r="AY248" s="14" t="s">
        <v>131</v>
      </c>
      <c r="BE248" s="197">
        <f t="shared" si="54"/>
        <v>0</v>
      </c>
      <c r="BF248" s="197">
        <f t="shared" si="55"/>
        <v>0</v>
      </c>
      <c r="BG248" s="197">
        <f t="shared" si="56"/>
        <v>0</v>
      </c>
      <c r="BH248" s="197">
        <f t="shared" si="57"/>
        <v>0</v>
      </c>
      <c r="BI248" s="197">
        <f t="shared" si="58"/>
        <v>0</v>
      </c>
      <c r="BJ248" s="14" t="s">
        <v>81</v>
      </c>
      <c r="BK248" s="197">
        <f t="shared" si="59"/>
        <v>0</v>
      </c>
      <c r="BL248" s="14" t="s">
        <v>150</v>
      </c>
      <c r="BM248" s="196" t="s">
        <v>539</v>
      </c>
    </row>
    <row r="249" spans="1:65" s="2" customFormat="1" ht="16.5" customHeight="1">
      <c r="A249" s="31"/>
      <c r="B249" s="32"/>
      <c r="C249" s="184" t="s">
        <v>540</v>
      </c>
      <c r="D249" s="184" t="s">
        <v>134</v>
      </c>
      <c r="E249" s="185" t="s">
        <v>541</v>
      </c>
      <c r="F249" s="186" t="s">
        <v>542</v>
      </c>
      <c r="G249" s="187" t="s">
        <v>543</v>
      </c>
      <c r="H249" s="188">
        <v>1</v>
      </c>
      <c r="I249" s="189"/>
      <c r="J249" s="190">
        <f t="shared" si="50"/>
        <v>0</v>
      </c>
      <c r="K249" s="191"/>
      <c r="L249" s="36"/>
      <c r="M249" s="192" t="s">
        <v>1</v>
      </c>
      <c r="N249" s="193" t="s">
        <v>38</v>
      </c>
      <c r="O249" s="68"/>
      <c r="P249" s="194">
        <f t="shared" si="51"/>
        <v>0</v>
      </c>
      <c r="Q249" s="194">
        <v>0</v>
      </c>
      <c r="R249" s="194">
        <f t="shared" si="52"/>
        <v>0</v>
      </c>
      <c r="S249" s="194">
        <v>0</v>
      </c>
      <c r="T249" s="195">
        <f t="shared" si="53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96" t="s">
        <v>150</v>
      </c>
      <c r="AT249" s="196" t="s">
        <v>134</v>
      </c>
      <c r="AU249" s="196" t="s">
        <v>83</v>
      </c>
      <c r="AY249" s="14" t="s">
        <v>131</v>
      </c>
      <c r="BE249" s="197">
        <f t="shared" si="54"/>
        <v>0</v>
      </c>
      <c r="BF249" s="197">
        <f t="shared" si="55"/>
        <v>0</v>
      </c>
      <c r="BG249" s="197">
        <f t="shared" si="56"/>
        <v>0</v>
      </c>
      <c r="BH249" s="197">
        <f t="shared" si="57"/>
        <v>0</v>
      </c>
      <c r="BI249" s="197">
        <f t="shared" si="58"/>
        <v>0</v>
      </c>
      <c r="BJ249" s="14" t="s">
        <v>81</v>
      </c>
      <c r="BK249" s="197">
        <f t="shared" si="59"/>
        <v>0</v>
      </c>
      <c r="BL249" s="14" t="s">
        <v>150</v>
      </c>
      <c r="BM249" s="196" t="s">
        <v>544</v>
      </c>
    </row>
    <row r="250" spans="1:65" s="2" customFormat="1" ht="16.5" customHeight="1">
      <c r="A250" s="31"/>
      <c r="B250" s="32"/>
      <c r="C250" s="184" t="s">
        <v>545</v>
      </c>
      <c r="D250" s="184" t="s">
        <v>134</v>
      </c>
      <c r="E250" s="185" t="s">
        <v>546</v>
      </c>
      <c r="F250" s="186" t="s">
        <v>547</v>
      </c>
      <c r="G250" s="187" t="s">
        <v>543</v>
      </c>
      <c r="H250" s="188">
        <v>1</v>
      </c>
      <c r="I250" s="189"/>
      <c r="J250" s="190">
        <f t="shared" si="50"/>
        <v>0</v>
      </c>
      <c r="K250" s="191"/>
      <c r="L250" s="36"/>
      <c r="M250" s="192" t="s">
        <v>1</v>
      </c>
      <c r="N250" s="193" t="s">
        <v>38</v>
      </c>
      <c r="O250" s="68"/>
      <c r="P250" s="194">
        <f t="shared" si="51"/>
        <v>0</v>
      </c>
      <c r="Q250" s="194">
        <v>0</v>
      </c>
      <c r="R250" s="194">
        <f t="shared" si="52"/>
        <v>0</v>
      </c>
      <c r="S250" s="194">
        <v>0</v>
      </c>
      <c r="T250" s="195">
        <f t="shared" si="53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96" t="s">
        <v>150</v>
      </c>
      <c r="AT250" s="196" t="s">
        <v>134</v>
      </c>
      <c r="AU250" s="196" t="s">
        <v>83</v>
      </c>
      <c r="AY250" s="14" t="s">
        <v>131</v>
      </c>
      <c r="BE250" s="197">
        <f t="shared" si="54"/>
        <v>0</v>
      </c>
      <c r="BF250" s="197">
        <f t="shared" si="55"/>
        <v>0</v>
      </c>
      <c r="BG250" s="197">
        <f t="shared" si="56"/>
        <v>0</v>
      </c>
      <c r="BH250" s="197">
        <f t="shared" si="57"/>
        <v>0</v>
      </c>
      <c r="BI250" s="197">
        <f t="shared" si="58"/>
        <v>0</v>
      </c>
      <c r="BJ250" s="14" t="s">
        <v>81</v>
      </c>
      <c r="BK250" s="197">
        <f t="shared" si="59"/>
        <v>0</v>
      </c>
      <c r="BL250" s="14" t="s">
        <v>150</v>
      </c>
      <c r="BM250" s="196" t="s">
        <v>548</v>
      </c>
    </row>
    <row r="251" spans="1:65" s="2" customFormat="1" ht="16.5" customHeight="1">
      <c r="A251" s="31"/>
      <c r="B251" s="32"/>
      <c r="C251" s="184" t="s">
        <v>549</v>
      </c>
      <c r="D251" s="184" t="s">
        <v>134</v>
      </c>
      <c r="E251" s="185" t="s">
        <v>550</v>
      </c>
      <c r="F251" s="186" t="s">
        <v>551</v>
      </c>
      <c r="G251" s="187" t="s">
        <v>294</v>
      </c>
      <c r="H251" s="188">
        <v>1</v>
      </c>
      <c r="I251" s="189"/>
      <c r="J251" s="190">
        <f t="shared" si="50"/>
        <v>0</v>
      </c>
      <c r="K251" s="191"/>
      <c r="L251" s="36"/>
      <c r="M251" s="192" t="s">
        <v>1</v>
      </c>
      <c r="N251" s="193" t="s">
        <v>38</v>
      </c>
      <c r="O251" s="68"/>
      <c r="P251" s="194">
        <f t="shared" si="51"/>
        <v>0</v>
      </c>
      <c r="Q251" s="194">
        <v>0</v>
      </c>
      <c r="R251" s="194">
        <f t="shared" si="52"/>
        <v>0</v>
      </c>
      <c r="S251" s="194">
        <v>0</v>
      </c>
      <c r="T251" s="195">
        <f t="shared" si="53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96" t="s">
        <v>150</v>
      </c>
      <c r="AT251" s="196" t="s">
        <v>134</v>
      </c>
      <c r="AU251" s="196" t="s">
        <v>83</v>
      </c>
      <c r="AY251" s="14" t="s">
        <v>131</v>
      </c>
      <c r="BE251" s="197">
        <f t="shared" si="54"/>
        <v>0</v>
      </c>
      <c r="BF251" s="197">
        <f t="shared" si="55"/>
        <v>0</v>
      </c>
      <c r="BG251" s="197">
        <f t="shared" si="56"/>
        <v>0</v>
      </c>
      <c r="BH251" s="197">
        <f t="shared" si="57"/>
        <v>0</v>
      </c>
      <c r="BI251" s="197">
        <f t="shared" si="58"/>
        <v>0</v>
      </c>
      <c r="BJ251" s="14" t="s">
        <v>81</v>
      </c>
      <c r="BK251" s="197">
        <f t="shared" si="59"/>
        <v>0</v>
      </c>
      <c r="BL251" s="14" t="s">
        <v>150</v>
      </c>
      <c r="BM251" s="196" t="s">
        <v>552</v>
      </c>
    </row>
    <row r="252" spans="1:65" s="2" customFormat="1" ht="16.5" customHeight="1">
      <c r="A252" s="31"/>
      <c r="B252" s="32"/>
      <c r="C252" s="184" t="s">
        <v>553</v>
      </c>
      <c r="D252" s="184" t="s">
        <v>134</v>
      </c>
      <c r="E252" s="185" t="s">
        <v>554</v>
      </c>
      <c r="F252" s="186" t="s">
        <v>555</v>
      </c>
      <c r="G252" s="187" t="s">
        <v>294</v>
      </c>
      <c r="H252" s="188">
        <v>1</v>
      </c>
      <c r="I252" s="189"/>
      <c r="J252" s="190">
        <f t="shared" si="50"/>
        <v>0</v>
      </c>
      <c r="K252" s="191"/>
      <c r="L252" s="36"/>
      <c r="M252" s="192" t="s">
        <v>1</v>
      </c>
      <c r="N252" s="193" t="s">
        <v>38</v>
      </c>
      <c r="O252" s="68"/>
      <c r="P252" s="194">
        <f t="shared" si="51"/>
        <v>0</v>
      </c>
      <c r="Q252" s="194">
        <v>0</v>
      </c>
      <c r="R252" s="194">
        <f t="shared" si="52"/>
        <v>0</v>
      </c>
      <c r="S252" s="194">
        <v>0</v>
      </c>
      <c r="T252" s="195">
        <f t="shared" si="53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96" t="s">
        <v>510</v>
      </c>
      <c r="AT252" s="196" t="s">
        <v>134</v>
      </c>
      <c r="AU252" s="196" t="s">
        <v>83</v>
      </c>
      <c r="AY252" s="14" t="s">
        <v>131</v>
      </c>
      <c r="BE252" s="197">
        <f t="shared" si="54"/>
        <v>0</v>
      </c>
      <c r="BF252" s="197">
        <f t="shared" si="55"/>
        <v>0</v>
      </c>
      <c r="BG252" s="197">
        <f t="shared" si="56"/>
        <v>0</v>
      </c>
      <c r="BH252" s="197">
        <f t="shared" si="57"/>
        <v>0</v>
      </c>
      <c r="BI252" s="197">
        <f t="shared" si="58"/>
        <v>0</v>
      </c>
      <c r="BJ252" s="14" t="s">
        <v>81</v>
      </c>
      <c r="BK252" s="197">
        <f t="shared" si="59"/>
        <v>0</v>
      </c>
      <c r="BL252" s="14" t="s">
        <v>510</v>
      </c>
      <c r="BM252" s="196" t="s">
        <v>556</v>
      </c>
    </row>
    <row r="253" spans="1:65" s="2" customFormat="1" ht="16.5" customHeight="1">
      <c r="A253" s="31"/>
      <c r="B253" s="32"/>
      <c r="C253" s="184" t="s">
        <v>557</v>
      </c>
      <c r="D253" s="184" t="s">
        <v>134</v>
      </c>
      <c r="E253" s="185" t="s">
        <v>558</v>
      </c>
      <c r="F253" s="186" t="s">
        <v>559</v>
      </c>
      <c r="G253" s="187" t="s">
        <v>294</v>
      </c>
      <c r="H253" s="188">
        <v>1</v>
      </c>
      <c r="I253" s="189"/>
      <c r="J253" s="190">
        <f t="shared" si="50"/>
        <v>0</v>
      </c>
      <c r="K253" s="191"/>
      <c r="L253" s="36"/>
      <c r="M253" s="192" t="s">
        <v>1</v>
      </c>
      <c r="N253" s="193" t="s">
        <v>38</v>
      </c>
      <c r="O253" s="68"/>
      <c r="P253" s="194">
        <f t="shared" si="51"/>
        <v>0</v>
      </c>
      <c r="Q253" s="194">
        <v>0</v>
      </c>
      <c r="R253" s="194">
        <f t="shared" si="52"/>
        <v>0</v>
      </c>
      <c r="S253" s="194">
        <v>0</v>
      </c>
      <c r="T253" s="195">
        <f t="shared" si="53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96" t="s">
        <v>510</v>
      </c>
      <c r="AT253" s="196" t="s">
        <v>134</v>
      </c>
      <c r="AU253" s="196" t="s">
        <v>83</v>
      </c>
      <c r="AY253" s="14" t="s">
        <v>131</v>
      </c>
      <c r="BE253" s="197">
        <f t="shared" si="54"/>
        <v>0</v>
      </c>
      <c r="BF253" s="197">
        <f t="shared" si="55"/>
        <v>0</v>
      </c>
      <c r="BG253" s="197">
        <f t="shared" si="56"/>
        <v>0</v>
      </c>
      <c r="BH253" s="197">
        <f t="shared" si="57"/>
        <v>0</v>
      </c>
      <c r="BI253" s="197">
        <f t="shared" si="58"/>
        <v>0</v>
      </c>
      <c r="BJ253" s="14" t="s">
        <v>81</v>
      </c>
      <c r="BK253" s="197">
        <f t="shared" si="59"/>
        <v>0</v>
      </c>
      <c r="BL253" s="14" t="s">
        <v>510</v>
      </c>
      <c r="BM253" s="196" t="s">
        <v>560</v>
      </c>
    </row>
    <row r="254" spans="1:65" s="2" customFormat="1" ht="16.5" customHeight="1">
      <c r="A254" s="31"/>
      <c r="B254" s="32"/>
      <c r="C254" s="184" t="s">
        <v>561</v>
      </c>
      <c r="D254" s="184" t="s">
        <v>134</v>
      </c>
      <c r="E254" s="185" t="s">
        <v>562</v>
      </c>
      <c r="F254" s="186" t="s">
        <v>563</v>
      </c>
      <c r="G254" s="187" t="s">
        <v>294</v>
      </c>
      <c r="H254" s="188">
        <v>1</v>
      </c>
      <c r="I254" s="189"/>
      <c r="J254" s="190">
        <f t="shared" si="50"/>
        <v>0</v>
      </c>
      <c r="K254" s="191"/>
      <c r="L254" s="36"/>
      <c r="M254" s="214" t="s">
        <v>1</v>
      </c>
      <c r="N254" s="215" t="s">
        <v>38</v>
      </c>
      <c r="O254" s="216"/>
      <c r="P254" s="217">
        <f t="shared" si="51"/>
        <v>0</v>
      </c>
      <c r="Q254" s="217">
        <v>0</v>
      </c>
      <c r="R254" s="217">
        <f t="shared" si="52"/>
        <v>0</v>
      </c>
      <c r="S254" s="217">
        <v>0</v>
      </c>
      <c r="T254" s="218">
        <f t="shared" si="53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96" t="s">
        <v>150</v>
      </c>
      <c r="AT254" s="196" t="s">
        <v>134</v>
      </c>
      <c r="AU254" s="196" t="s">
        <v>83</v>
      </c>
      <c r="AY254" s="14" t="s">
        <v>131</v>
      </c>
      <c r="BE254" s="197">
        <f t="shared" si="54"/>
        <v>0</v>
      </c>
      <c r="BF254" s="197">
        <f t="shared" si="55"/>
        <v>0</v>
      </c>
      <c r="BG254" s="197">
        <f t="shared" si="56"/>
        <v>0</v>
      </c>
      <c r="BH254" s="197">
        <f t="shared" si="57"/>
        <v>0</v>
      </c>
      <c r="BI254" s="197">
        <f t="shared" si="58"/>
        <v>0</v>
      </c>
      <c r="BJ254" s="14" t="s">
        <v>81</v>
      </c>
      <c r="BK254" s="197">
        <f t="shared" si="59"/>
        <v>0</v>
      </c>
      <c r="BL254" s="14" t="s">
        <v>150</v>
      </c>
      <c r="BM254" s="196" t="s">
        <v>564</v>
      </c>
    </row>
    <row r="255" spans="1:65" s="2" customFormat="1" ht="6.95" customHeight="1">
      <c r="A255" s="31"/>
      <c r="B255" s="51"/>
      <c r="C255" s="52"/>
      <c r="D255" s="52"/>
      <c r="E255" s="52"/>
      <c r="F255" s="52"/>
      <c r="G255" s="52"/>
      <c r="H255" s="52"/>
      <c r="I255" s="52"/>
      <c r="J255" s="52"/>
      <c r="K255" s="52"/>
      <c r="L255" s="36"/>
      <c r="M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</row>
  </sheetData>
  <sheetProtection algorithmName="SHA-512" hashValue="MzEprAwMRJJrc1AeIPEp+ZV6JWh2/iVrHvh7Bn6MU09VWki48dVmL4ys5I86N3XagiYbawVKmoLS9GWCe9dNXw==" saltValue="JTwhevog+AF4tqW8b9b4Qe2/xCdwfmoP0xvQuwNQuBJfcWwbuQH/+wcn/t8EXvBz/GkuEO2ojrSiP8DUnYrIFg==" spinCount="100000" sheet="1" objects="1" scenarios="1" formatColumns="0" formatRows="0" autoFilter="0"/>
  <autoFilter ref="C124:K254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4" t="s">
        <v>86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99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64" t="str">
        <f>'Rekapitulace stavby'!K6</f>
        <v>SOU Hubálov_nové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09" t="s">
        <v>100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565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6. 1. 2025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'Rekapitulace stavby'!E14</f>
        <v>Vyplň údaj</v>
      </c>
      <c r="F18" s="269"/>
      <c r="G18" s="269"/>
      <c r="H18" s="269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0" t="s">
        <v>1</v>
      </c>
      <c r="F27" s="270"/>
      <c r="G27" s="270"/>
      <c r="H27" s="27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ROUND(J120,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ROUND((SUM(BE120:BE139)),  2)</f>
        <v>0</v>
      </c>
      <c r="G33" s="31"/>
      <c r="H33" s="31"/>
      <c r="I33" s="121">
        <v>0.21</v>
      </c>
      <c r="J33" s="120">
        <f>ROUND(((SUM(BE120:BE139))*I33),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ROUND((SUM(BF120:BF139)),  2)</f>
        <v>0</v>
      </c>
      <c r="G34" s="31"/>
      <c r="H34" s="31"/>
      <c r="I34" s="121">
        <v>0.12</v>
      </c>
      <c r="J34" s="120">
        <f>ROUND(((SUM(BF120:BF139))*I34),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ROUND((SUM(BG120:BG139)),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ROUND((SUM(BH120:BH139)),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ROUND((SUM(BI120:BI139)),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102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1" t="str">
        <f>E7</f>
        <v>SOU Hubálov_nové</v>
      </c>
      <c r="F85" s="272"/>
      <c r="G85" s="272"/>
      <c r="H85" s="272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100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3" t="str">
        <f>E9</f>
        <v>02 - Plyn</v>
      </c>
      <c r="F87" s="273"/>
      <c r="G87" s="273"/>
      <c r="H87" s="273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6. 1. 2025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103</v>
      </c>
      <c r="D94" s="141"/>
      <c r="E94" s="141"/>
      <c r="F94" s="141"/>
      <c r="G94" s="141"/>
      <c r="H94" s="141"/>
      <c r="I94" s="141"/>
      <c r="J94" s="142" t="s">
        <v>104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105</v>
      </c>
      <c r="D96" s="33"/>
      <c r="E96" s="33"/>
      <c r="F96" s="33"/>
      <c r="G96" s="33"/>
      <c r="H96" s="33"/>
      <c r="I96" s="33"/>
      <c r="J96" s="81">
        <f>J120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106</v>
      </c>
    </row>
    <row r="97" spans="1:31" s="9" customFormat="1" ht="24.95" customHeight="1">
      <c r="B97" s="144"/>
      <c r="C97" s="145"/>
      <c r="D97" s="146" t="s">
        <v>107</v>
      </c>
      <c r="E97" s="147"/>
      <c r="F97" s="147"/>
      <c r="G97" s="147"/>
      <c r="H97" s="147"/>
      <c r="I97" s="147"/>
      <c r="J97" s="148">
        <f>J121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109</v>
      </c>
      <c r="E98" s="153"/>
      <c r="F98" s="153"/>
      <c r="G98" s="153"/>
      <c r="H98" s="153"/>
      <c r="I98" s="153"/>
      <c r="J98" s="154">
        <f>J122</f>
        <v>0</v>
      </c>
      <c r="K98" s="151"/>
      <c r="L98" s="155"/>
    </row>
    <row r="99" spans="1:31" s="10" customFormat="1" ht="19.899999999999999" customHeight="1">
      <c r="B99" s="150"/>
      <c r="C99" s="151"/>
      <c r="D99" s="152" t="s">
        <v>566</v>
      </c>
      <c r="E99" s="153"/>
      <c r="F99" s="153"/>
      <c r="G99" s="153"/>
      <c r="H99" s="153"/>
      <c r="I99" s="153"/>
      <c r="J99" s="154">
        <f>J124</f>
        <v>0</v>
      </c>
      <c r="K99" s="151"/>
      <c r="L99" s="155"/>
    </row>
    <row r="100" spans="1:31" s="10" customFormat="1" ht="19.899999999999999" customHeight="1">
      <c r="B100" s="150"/>
      <c r="C100" s="151"/>
      <c r="D100" s="152" t="s">
        <v>567</v>
      </c>
      <c r="E100" s="153"/>
      <c r="F100" s="153"/>
      <c r="G100" s="153"/>
      <c r="H100" s="153"/>
      <c r="I100" s="153"/>
      <c r="J100" s="154">
        <f>J136</f>
        <v>0</v>
      </c>
      <c r="K100" s="151"/>
      <c r="L100" s="155"/>
    </row>
    <row r="101" spans="1:31" s="2" customFormat="1" ht="21.75" customHeight="1">
      <c r="A101" s="31"/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48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2" customFormat="1" ht="6.95" customHeight="1">
      <c r="A102" s="31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6" spans="1:31" s="2" customFormat="1" ht="6.95" customHeight="1">
      <c r="A106" s="31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24.95" customHeight="1">
      <c r="A107" s="31"/>
      <c r="B107" s="32"/>
      <c r="C107" s="20" t="s">
        <v>116</v>
      </c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5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16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3"/>
      <c r="D110" s="33"/>
      <c r="E110" s="271" t="str">
        <f>E7</f>
        <v>SOU Hubálov_nové</v>
      </c>
      <c r="F110" s="272"/>
      <c r="G110" s="272"/>
      <c r="H110" s="272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100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3"/>
      <c r="D112" s="33"/>
      <c r="E112" s="223" t="str">
        <f>E9</f>
        <v>02 - Plyn</v>
      </c>
      <c r="F112" s="273"/>
      <c r="G112" s="273"/>
      <c r="H112" s="27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20</v>
      </c>
      <c r="D114" s="33"/>
      <c r="E114" s="33"/>
      <c r="F114" s="24" t="str">
        <f>F12</f>
        <v xml:space="preserve"> </v>
      </c>
      <c r="G114" s="33"/>
      <c r="H114" s="33"/>
      <c r="I114" s="26" t="s">
        <v>22</v>
      </c>
      <c r="J114" s="63" t="str">
        <f>IF(J12="","",J12)</f>
        <v>6. 1. 2025</v>
      </c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2" customHeight="1">
      <c r="A116" s="31"/>
      <c r="B116" s="32"/>
      <c r="C116" s="26" t="s">
        <v>24</v>
      </c>
      <c r="D116" s="33"/>
      <c r="E116" s="33"/>
      <c r="F116" s="24" t="str">
        <f>E15</f>
        <v xml:space="preserve"> </v>
      </c>
      <c r="G116" s="33"/>
      <c r="H116" s="33"/>
      <c r="I116" s="26" t="s">
        <v>29</v>
      </c>
      <c r="J116" s="29" t="str">
        <f>E21</f>
        <v xml:space="preserve"> 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27</v>
      </c>
      <c r="D117" s="33"/>
      <c r="E117" s="33"/>
      <c r="F117" s="24" t="str">
        <f>IF(E18="","",E18)</f>
        <v>Vyplň údaj</v>
      </c>
      <c r="G117" s="33"/>
      <c r="H117" s="33"/>
      <c r="I117" s="26" t="s">
        <v>31</v>
      </c>
      <c r="J117" s="29" t="str">
        <f>E24</f>
        <v xml:space="preserve"> 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0.3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11" customFormat="1" ht="29.25" customHeight="1">
      <c r="A119" s="156"/>
      <c r="B119" s="157"/>
      <c r="C119" s="158" t="s">
        <v>117</v>
      </c>
      <c r="D119" s="159" t="s">
        <v>58</v>
      </c>
      <c r="E119" s="159" t="s">
        <v>54</v>
      </c>
      <c r="F119" s="159" t="s">
        <v>55</v>
      </c>
      <c r="G119" s="159" t="s">
        <v>118</v>
      </c>
      <c r="H119" s="159" t="s">
        <v>119</v>
      </c>
      <c r="I119" s="159" t="s">
        <v>120</v>
      </c>
      <c r="J119" s="160" t="s">
        <v>104</v>
      </c>
      <c r="K119" s="161" t="s">
        <v>121</v>
      </c>
      <c r="L119" s="162"/>
      <c r="M119" s="72" t="s">
        <v>1</v>
      </c>
      <c r="N119" s="73" t="s">
        <v>37</v>
      </c>
      <c r="O119" s="73" t="s">
        <v>122</v>
      </c>
      <c r="P119" s="73" t="s">
        <v>123</v>
      </c>
      <c r="Q119" s="73" t="s">
        <v>124</v>
      </c>
      <c r="R119" s="73" t="s">
        <v>125</v>
      </c>
      <c r="S119" s="73" t="s">
        <v>126</v>
      </c>
      <c r="T119" s="74" t="s">
        <v>127</v>
      </c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</row>
    <row r="120" spans="1:65" s="2" customFormat="1" ht="22.9" customHeight="1">
      <c r="A120" s="31"/>
      <c r="B120" s="32"/>
      <c r="C120" s="79" t="s">
        <v>128</v>
      </c>
      <c r="D120" s="33"/>
      <c r="E120" s="33"/>
      <c r="F120" s="33"/>
      <c r="G120" s="33"/>
      <c r="H120" s="33"/>
      <c r="I120" s="33"/>
      <c r="J120" s="163">
        <f>BK120</f>
        <v>0</v>
      </c>
      <c r="K120" s="33"/>
      <c r="L120" s="36"/>
      <c r="M120" s="75"/>
      <c r="N120" s="164"/>
      <c r="O120" s="76"/>
      <c r="P120" s="165">
        <f>P121</f>
        <v>0</v>
      </c>
      <c r="Q120" s="76"/>
      <c r="R120" s="165">
        <f>R121</f>
        <v>0.11854000000000001</v>
      </c>
      <c r="S120" s="76"/>
      <c r="T120" s="166">
        <f>T121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4" t="s">
        <v>72</v>
      </c>
      <c r="AU120" s="14" t="s">
        <v>106</v>
      </c>
      <c r="BK120" s="167">
        <f>BK121</f>
        <v>0</v>
      </c>
    </row>
    <row r="121" spans="1:65" s="12" customFormat="1" ht="25.9" customHeight="1">
      <c r="B121" s="168"/>
      <c r="C121" s="169"/>
      <c r="D121" s="170" t="s">
        <v>72</v>
      </c>
      <c r="E121" s="171" t="s">
        <v>129</v>
      </c>
      <c r="F121" s="171" t="s">
        <v>130</v>
      </c>
      <c r="G121" s="169"/>
      <c r="H121" s="169"/>
      <c r="I121" s="172"/>
      <c r="J121" s="173">
        <f>BK121</f>
        <v>0</v>
      </c>
      <c r="K121" s="169"/>
      <c r="L121" s="174"/>
      <c r="M121" s="175"/>
      <c r="N121" s="176"/>
      <c r="O121" s="176"/>
      <c r="P121" s="177">
        <f>P122+P124+P136</f>
        <v>0</v>
      </c>
      <c r="Q121" s="176"/>
      <c r="R121" s="177">
        <f>R122+R124+R136</f>
        <v>0.11854000000000001</v>
      </c>
      <c r="S121" s="176"/>
      <c r="T121" s="178">
        <f>T122+T124+T136</f>
        <v>0</v>
      </c>
      <c r="AR121" s="179" t="s">
        <v>83</v>
      </c>
      <c r="AT121" s="180" t="s">
        <v>72</v>
      </c>
      <c r="AU121" s="180" t="s">
        <v>73</v>
      </c>
      <c r="AY121" s="179" t="s">
        <v>131</v>
      </c>
      <c r="BK121" s="181">
        <f>BK122+BK124+BK136</f>
        <v>0</v>
      </c>
    </row>
    <row r="122" spans="1:65" s="12" customFormat="1" ht="22.9" customHeight="1">
      <c r="B122" s="168"/>
      <c r="C122" s="169"/>
      <c r="D122" s="170" t="s">
        <v>72</v>
      </c>
      <c r="E122" s="182" t="s">
        <v>155</v>
      </c>
      <c r="F122" s="182" t="s">
        <v>156</v>
      </c>
      <c r="G122" s="169"/>
      <c r="H122" s="169"/>
      <c r="I122" s="172"/>
      <c r="J122" s="183">
        <f>BK122</f>
        <v>0</v>
      </c>
      <c r="K122" s="169"/>
      <c r="L122" s="174"/>
      <c r="M122" s="175"/>
      <c r="N122" s="176"/>
      <c r="O122" s="176"/>
      <c r="P122" s="177">
        <f>P123</f>
        <v>0</v>
      </c>
      <c r="Q122" s="176"/>
      <c r="R122" s="177">
        <f>R123</f>
        <v>0</v>
      </c>
      <c r="S122" s="176"/>
      <c r="T122" s="178">
        <f>T123</f>
        <v>0</v>
      </c>
      <c r="AR122" s="179" t="s">
        <v>83</v>
      </c>
      <c r="AT122" s="180" t="s">
        <v>72</v>
      </c>
      <c r="AU122" s="180" t="s">
        <v>81</v>
      </c>
      <c r="AY122" s="179" t="s">
        <v>131</v>
      </c>
      <c r="BK122" s="181">
        <f>BK123</f>
        <v>0</v>
      </c>
    </row>
    <row r="123" spans="1:65" s="2" customFormat="1" ht="33" customHeight="1">
      <c r="A123" s="31"/>
      <c r="B123" s="32"/>
      <c r="C123" s="184" t="s">
        <v>81</v>
      </c>
      <c r="D123" s="184" t="s">
        <v>134</v>
      </c>
      <c r="E123" s="185" t="s">
        <v>568</v>
      </c>
      <c r="F123" s="186" t="s">
        <v>569</v>
      </c>
      <c r="G123" s="187" t="s">
        <v>249</v>
      </c>
      <c r="H123" s="188">
        <v>1</v>
      </c>
      <c r="I123" s="189"/>
      <c r="J123" s="190">
        <f>ROUND(I123*H123,2)</f>
        <v>0</v>
      </c>
      <c r="K123" s="191"/>
      <c r="L123" s="36"/>
      <c r="M123" s="192" t="s">
        <v>1</v>
      </c>
      <c r="N123" s="193" t="s">
        <v>38</v>
      </c>
      <c r="O123" s="68"/>
      <c r="P123" s="194">
        <f>O123*H123</f>
        <v>0</v>
      </c>
      <c r="Q123" s="194">
        <v>0</v>
      </c>
      <c r="R123" s="194">
        <f>Q123*H123</f>
        <v>0</v>
      </c>
      <c r="S123" s="194">
        <v>0</v>
      </c>
      <c r="T123" s="195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96" t="s">
        <v>138</v>
      </c>
      <c r="AT123" s="196" t="s">
        <v>134</v>
      </c>
      <c r="AU123" s="196" t="s">
        <v>83</v>
      </c>
      <c r="AY123" s="14" t="s">
        <v>131</v>
      </c>
      <c r="BE123" s="197">
        <f>IF(N123="základní",J123,0)</f>
        <v>0</v>
      </c>
      <c r="BF123" s="197">
        <f>IF(N123="snížená",J123,0)</f>
        <v>0</v>
      </c>
      <c r="BG123" s="197">
        <f>IF(N123="zákl. přenesená",J123,0)</f>
        <v>0</v>
      </c>
      <c r="BH123" s="197">
        <f>IF(N123="sníž. přenesená",J123,0)</f>
        <v>0</v>
      </c>
      <c r="BI123" s="197">
        <f>IF(N123="nulová",J123,0)</f>
        <v>0</v>
      </c>
      <c r="BJ123" s="14" t="s">
        <v>81</v>
      </c>
      <c r="BK123" s="197">
        <f>ROUND(I123*H123,2)</f>
        <v>0</v>
      </c>
      <c r="BL123" s="14" t="s">
        <v>138</v>
      </c>
      <c r="BM123" s="196" t="s">
        <v>570</v>
      </c>
    </row>
    <row r="124" spans="1:65" s="12" customFormat="1" ht="22.9" customHeight="1">
      <c r="B124" s="168"/>
      <c r="C124" s="169"/>
      <c r="D124" s="170" t="s">
        <v>72</v>
      </c>
      <c r="E124" s="182" t="s">
        <v>571</v>
      </c>
      <c r="F124" s="182" t="s">
        <v>572</v>
      </c>
      <c r="G124" s="169"/>
      <c r="H124" s="169"/>
      <c r="I124" s="172"/>
      <c r="J124" s="183">
        <f>BK124</f>
        <v>0</v>
      </c>
      <c r="K124" s="169"/>
      <c r="L124" s="174"/>
      <c r="M124" s="175"/>
      <c r="N124" s="176"/>
      <c r="O124" s="176"/>
      <c r="P124" s="177">
        <f>SUM(P125:P135)</f>
        <v>0</v>
      </c>
      <c r="Q124" s="176"/>
      <c r="R124" s="177">
        <f>SUM(R125:R135)</f>
        <v>0.11854000000000001</v>
      </c>
      <c r="S124" s="176"/>
      <c r="T124" s="178">
        <f>SUM(T125:T135)</f>
        <v>0</v>
      </c>
      <c r="AR124" s="179" t="s">
        <v>83</v>
      </c>
      <c r="AT124" s="180" t="s">
        <v>72</v>
      </c>
      <c r="AU124" s="180" t="s">
        <v>81</v>
      </c>
      <c r="AY124" s="179" t="s">
        <v>131</v>
      </c>
      <c r="BK124" s="181">
        <f>SUM(BK125:BK135)</f>
        <v>0</v>
      </c>
    </row>
    <row r="125" spans="1:65" s="2" customFormat="1" ht="16.5" customHeight="1">
      <c r="A125" s="31"/>
      <c r="B125" s="32"/>
      <c r="C125" s="184" t="s">
        <v>83</v>
      </c>
      <c r="D125" s="184" t="s">
        <v>134</v>
      </c>
      <c r="E125" s="185" t="s">
        <v>573</v>
      </c>
      <c r="F125" s="186" t="s">
        <v>574</v>
      </c>
      <c r="G125" s="187" t="s">
        <v>142</v>
      </c>
      <c r="H125" s="188">
        <v>1</v>
      </c>
      <c r="I125" s="189"/>
      <c r="J125" s="190">
        <f t="shared" ref="J125:J135" si="0">ROUND(I125*H125,2)</f>
        <v>0</v>
      </c>
      <c r="K125" s="191"/>
      <c r="L125" s="36"/>
      <c r="M125" s="192" t="s">
        <v>1</v>
      </c>
      <c r="N125" s="193" t="s">
        <v>38</v>
      </c>
      <c r="O125" s="68"/>
      <c r="P125" s="194">
        <f t="shared" ref="P125:P135" si="1">O125*H125</f>
        <v>0</v>
      </c>
      <c r="Q125" s="194">
        <v>0</v>
      </c>
      <c r="R125" s="194">
        <f t="shared" ref="R125:R135" si="2">Q125*H125</f>
        <v>0</v>
      </c>
      <c r="S125" s="194">
        <v>0</v>
      </c>
      <c r="T125" s="195">
        <f t="shared" ref="T125:T135" si="3"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6" t="s">
        <v>138</v>
      </c>
      <c r="AT125" s="196" t="s">
        <v>134</v>
      </c>
      <c r="AU125" s="196" t="s">
        <v>83</v>
      </c>
      <c r="AY125" s="14" t="s">
        <v>131</v>
      </c>
      <c r="BE125" s="197">
        <f t="shared" ref="BE125:BE135" si="4">IF(N125="základní",J125,0)</f>
        <v>0</v>
      </c>
      <c r="BF125" s="197">
        <f t="shared" ref="BF125:BF135" si="5">IF(N125="snížená",J125,0)</f>
        <v>0</v>
      </c>
      <c r="BG125" s="197">
        <f t="shared" ref="BG125:BG135" si="6">IF(N125="zákl. přenesená",J125,0)</f>
        <v>0</v>
      </c>
      <c r="BH125" s="197">
        <f t="shared" ref="BH125:BH135" si="7">IF(N125="sníž. přenesená",J125,0)</f>
        <v>0</v>
      </c>
      <c r="BI125" s="197">
        <f t="shared" ref="BI125:BI135" si="8">IF(N125="nulová",J125,0)</f>
        <v>0</v>
      </c>
      <c r="BJ125" s="14" t="s">
        <v>81</v>
      </c>
      <c r="BK125" s="197">
        <f t="shared" ref="BK125:BK135" si="9">ROUND(I125*H125,2)</f>
        <v>0</v>
      </c>
      <c r="BL125" s="14" t="s">
        <v>138</v>
      </c>
      <c r="BM125" s="196" t="s">
        <v>575</v>
      </c>
    </row>
    <row r="126" spans="1:65" s="2" customFormat="1" ht="24.2" customHeight="1">
      <c r="A126" s="31"/>
      <c r="B126" s="32"/>
      <c r="C126" s="184" t="s">
        <v>146</v>
      </c>
      <c r="D126" s="184" t="s">
        <v>134</v>
      </c>
      <c r="E126" s="185" t="s">
        <v>576</v>
      </c>
      <c r="F126" s="186" t="s">
        <v>577</v>
      </c>
      <c r="G126" s="187" t="s">
        <v>142</v>
      </c>
      <c r="H126" s="188">
        <v>1</v>
      </c>
      <c r="I126" s="189"/>
      <c r="J126" s="190">
        <f t="shared" si="0"/>
        <v>0</v>
      </c>
      <c r="K126" s="191"/>
      <c r="L126" s="36"/>
      <c r="M126" s="192" t="s">
        <v>1</v>
      </c>
      <c r="N126" s="193" t="s">
        <v>38</v>
      </c>
      <c r="O126" s="68"/>
      <c r="P126" s="194">
        <f t="shared" si="1"/>
        <v>0</v>
      </c>
      <c r="Q126" s="194">
        <v>0</v>
      </c>
      <c r="R126" s="194">
        <f t="shared" si="2"/>
        <v>0</v>
      </c>
      <c r="S126" s="194">
        <v>0</v>
      </c>
      <c r="T126" s="195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6" t="s">
        <v>138</v>
      </c>
      <c r="AT126" s="196" t="s">
        <v>134</v>
      </c>
      <c r="AU126" s="196" t="s">
        <v>83</v>
      </c>
      <c r="AY126" s="14" t="s">
        <v>131</v>
      </c>
      <c r="BE126" s="197">
        <f t="shared" si="4"/>
        <v>0</v>
      </c>
      <c r="BF126" s="197">
        <f t="shared" si="5"/>
        <v>0</v>
      </c>
      <c r="BG126" s="197">
        <f t="shared" si="6"/>
        <v>0</v>
      </c>
      <c r="BH126" s="197">
        <f t="shared" si="7"/>
        <v>0</v>
      </c>
      <c r="BI126" s="197">
        <f t="shared" si="8"/>
        <v>0</v>
      </c>
      <c r="BJ126" s="14" t="s">
        <v>81</v>
      </c>
      <c r="BK126" s="197">
        <f t="shared" si="9"/>
        <v>0</v>
      </c>
      <c r="BL126" s="14" t="s">
        <v>138</v>
      </c>
      <c r="BM126" s="196" t="s">
        <v>578</v>
      </c>
    </row>
    <row r="127" spans="1:65" s="2" customFormat="1" ht="24.2" customHeight="1">
      <c r="A127" s="31"/>
      <c r="B127" s="32"/>
      <c r="C127" s="184" t="s">
        <v>150</v>
      </c>
      <c r="D127" s="184" t="s">
        <v>134</v>
      </c>
      <c r="E127" s="185" t="s">
        <v>579</v>
      </c>
      <c r="F127" s="186" t="s">
        <v>580</v>
      </c>
      <c r="G127" s="187" t="s">
        <v>142</v>
      </c>
      <c r="H127" s="188">
        <v>1</v>
      </c>
      <c r="I127" s="189"/>
      <c r="J127" s="190">
        <f t="shared" si="0"/>
        <v>0</v>
      </c>
      <c r="K127" s="191"/>
      <c r="L127" s="36"/>
      <c r="M127" s="192" t="s">
        <v>1</v>
      </c>
      <c r="N127" s="193" t="s">
        <v>38</v>
      </c>
      <c r="O127" s="68"/>
      <c r="P127" s="194">
        <f t="shared" si="1"/>
        <v>0</v>
      </c>
      <c r="Q127" s="194">
        <v>0</v>
      </c>
      <c r="R127" s="194">
        <f t="shared" si="2"/>
        <v>0</v>
      </c>
      <c r="S127" s="194">
        <v>0</v>
      </c>
      <c r="T127" s="195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6" t="s">
        <v>138</v>
      </c>
      <c r="AT127" s="196" t="s">
        <v>134</v>
      </c>
      <c r="AU127" s="196" t="s">
        <v>83</v>
      </c>
      <c r="AY127" s="14" t="s">
        <v>131</v>
      </c>
      <c r="BE127" s="197">
        <f t="shared" si="4"/>
        <v>0</v>
      </c>
      <c r="BF127" s="197">
        <f t="shared" si="5"/>
        <v>0</v>
      </c>
      <c r="BG127" s="197">
        <f t="shared" si="6"/>
        <v>0</v>
      </c>
      <c r="BH127" s="197">
        <f t="shared" si="7"/>
        <v>0</v>
      </c>
      <c r="BI127" s="197">
        <f t="shared" si="8"/>
        <v>0</v>
      </c>
      <c r="BJ127" s="14" t="s">
        <v>81</v>
      </c>
      <c r="BK127" s="197">
        <f t="shared" si="9"/>
        <v>0</v>
      </c>
      <c r="BL127" s="14" t="s">
        <v>138</v>
      </c>
      <c r="BM127" s="196" t="s">
        <v>581</v>
      </c>
    </row>
    <row r="128" spans="1:65" s="2" customFormat="1" ht="16.5" customHeight="1">
      <c r="A128" s="31"/>
      <c r="B128" s="32"/>
      <c r="C128" s="184" t="s">
        <v>157</v>
      </c>
      <c r="D128" s="184" t="s">
        <v>134</v>
      </c>
      <c r="E128" s="185" t="s">
        <v>582</v>
      </c>
      <c r="F128" s="186" t="s">
        <v>583</v>
      </c>
      <c r="G128" s="187" t="s">
        <v>142</v>
      </c>
      <c r="H128" s="188">
        <v>1</v>
      </c>
      <c r="I128" s="189"/>
      <c r="J128" s="190">
        <f t="shared" si="0"/>
        <v>0</v>
      </c>
      <c r="K128" s="191"/>
      <c r="L128" s="36"/>
      <c r="M128" s="192" t="s">
        <v>1</v>
      </c>
      <c r="N128" s="193" t="s">
        <v>38</v>
      </c>
      <c r="O128" s="68"/>
      <c r="P128" s="194">
        <f t="shared" si="1"/>
        <v>0</v>
      </c>
      <c r="Q128" s="194">
        <v>0</v>
      </c>
      <c r="R128" s="194">
        <f t="shared" si="2"/>
        <v>0</v>
      </c>
      <c r="S128" s="194">
        <v>0</v>
      </c>
      <c r="T128" s="195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6" t="s">
        <v>138</v>
      </c>
      <c r="AT128" s="196" t="s">
        <v>134</v>
      </c>
      <c r="AU128" s="196" t="s">
        <v>83</v>
      </c>
      <c r="AY128" s="14" t="s">
        <v>131</v>
      </c>
      <c r="BE128" s="197">
        <f t="shared" si="4"/>
        <v>0</v>
      </c>
      <c r="BF128" s="197">
        <f t="shared" si="5"/>
        <v>0</v>
      </c>
      <c r="BG128" s="197">
        <f t="shared" si="6"/>
        <v>0</v>
      </c>
      <c r="BH128" s="197">
        <f t="shared" si="7"/>
        <v>0</v>
      </c>
      <c r="BI128" s="197">
        <f t="shared" si="8"/>
        <v>0</v>
      </c>
      <c r="BJ128" s="14" t="s">
        <v>81</v>
      </c>
      <c r="BK128" s="197">
        <f t="shared" si="9"/>
        <v>0</v>
      </c>
      <c r="BL128" s="14" t="s">
        <v>138</v>
      </c>
      <c r="BM128" s="196" t="s">
        <v>584</v>
      </c>
    </row>
    <row r="129" spans="1:65" s="2" customFormat="1" ht="37.9" customHeight="1">
      <c r="A129" s="31"/>
      <c r="B129" s="32"/>
      <c r="C129" s="184" t="s">
        <v>161</v>
      </c>
      <c r="D129" s="184" t="s">
        <v>134</v>
      </c>
      <c r="E129" s="185" t="s">
        <v>585</v>
      </c>
      <c r="F129" s="186" t="s">
        <v>586</v>
      </c>
      <c r="G129" s="187" t="s">
        <v>137</v>
      </c>
      <c r="H129" s="188">
        <v>25</v>
      </c>
      <c r="I129" s="189"/>
      <c r="J129" s="190">
        <f t="shared" si="0"/>
        <v>0</v>
      </c>
      <c r="K129" s="191"/>
      <c r="L129" s="36"/>
      <c r="M129" s="192" t="s">
        <v>1</v>
      </c>
      <c r="N129" s="193" t="s">
        <v>38</v>
      </c>
      <c r="O129" s="68"/>
      <c r="P129" s="194">
        <f t="shared" si="1"/>
        <v>0</v>
      </c>
      <c r="Q129" s="194">
        <v>3.96E-3</v>
      </c>
      <c r="R129" s="194">
        <f t="shared" si="2"/>
        <v>9.9000000000000005E-2</v>
      </c>
      <c r="S129" s="194">
        <v>0</v>
      </c>
      <c r="T129" s="195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6" t="s">
        <v>138</v>
      </c>
      <c r="AT129" s="196" t="s">
        <v>134</v>
      </c>
      <c r="AU129" s="196" t="s">
        <v>83</v>
      </c>
      <c r="AY129" s="14" t="s">
        <v>131</v>
      </c>
      <c r="BE129" s="197">
        <f t="shared" si="4"/>
        <v>0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4" t="s">
        <v>81</v>
      </c>
      <c r="BK129" s="197">
        <f t="shared" si="9"/>
        <v>0</v>
      </c>
      <c r="BL129" s="14" t="s">
        <v>138</v>
      </c>
      <c r="BM129" s="196" t="s">
        <v>587</v>
      </c>
    </row>
    <row r="130" spans="1:65" s="2" customFormat="1" ht="24.2" customHeight="1">
      <c r="A130" s="31"/>
      <c r="B130" s="32"/>
      <c r="C130" s="184" t="s">
        <v>165</v>
      </c>
      <c r="D130" s="184" t="s">
        <v>134</v>
      </c>
      <c r="E130" s="185" t="s">
        <v>588</v>
      </c>
      <c r="F130" s="186" t="s">
        <v>589</v>
      </c>
      <c r="G130" s="187" t="s">
        <v>137</v>
      </c>
      <c r="H130" s="188">
        <v>2</v>
      </c>
      <c r="I130" s="189"/>
      <c r="J130" s="190">
        <f t="shared" si="0"/>
        <v>0</v>
      </c>
      <c r="K130" s="191"/>
      <c r="L130" s="36"/>
      <c r="M130" s="192" t="s">
        <v>1</v>
      </c>
      <c r="N130" s="193" t="s">
        <v>38</v>
      </c>
      <c r="O130" s="68"/>
      <c r="P130" s="194">
        <f t="shared" si="1"/>
        <v>0</v>
      </c>
      <c r="Q130" s="194">
        <v>6.5300000000000002E-3</v>
      </c>
      <c r="R130" s="194">
        <f t="shared" si="2"/>
        <v>1.306E-2</v>
      </c>
      <c r="S130" s="194">
        <v>0</v>
      </c>
      <c r="T130" s="195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6" t="s">
        <v>138</v>
      </c>
      <c r="AT130" s="196" t="s">
        <v>134</v>
      </c>
      <c r="AU130" s="196" t="s">
        <v>83</v>
      </c>
      <c r="AY130" s="14" t="s">
        <v>131</v>
      </c>
      <c r="BE130" s="197">
        <f t="shared" si="4"/>
        <v>0</v>
      </c>
      <c r="BF130" s="197">
        <f t="shared" si="5"/>
        <v>0</v>
      </c>
      <c r="BG130" s="197">
        <f t="shared" si="6"/>
        <v>0</v>
      </c>
      <c r="BH130" s="197">
        <f t="shared" si="7"/>
        <v>0</v>
      </c>
      <c r="BI130" s="197">
        <f t="shared" si="8"/>
        <v>0</v>
      </c>
      <c r="BJ130" s="14" t="s">
        <v>81</v>
      </c>
      <c r="BK130" s="197">
        <f t="shared" si="9"/>
        <v>0</v>
      </c>
      <c r="BL130" s="14" t="s">
        <v>138</v>
      </c>
      <c r="BM130" s="196" t="s">
        <v>590</v>
      </c>
    </row>
    <row r="131" spans="1:65" s="2" customFormat="1" ht="24.2" customHeight="1">
      <c r="A131" s="31"/>
      <c r="B131" s="32"/>
      <c r="C131" s="184" t="s">
        <v>170</v>
      </c>
      <c r="D131" s="184" t="s">
        <v>134</v>
      </c>
      <c r="E131" s="185" t="s">
        <v>591</v>
      </c>
      <c r="F131" s="186" t="s">
        <v>592</v>
      </c>
      <c r="G131" s="187" t="s">
        <v>142</v>
      </c>
      <c r="H131" s="188">
        <v>1</v>
      </c>
      <c r="I131" s="189"/>
      <c r="J131" s="190">
        <f t="shared" si="0"/>
        <v>0</v>
      </c>
      <c r="K131" s="191"/>
      <c r="L131" s="36"/>
      <c r="M131" s="192" t="s">
        <v>1</v>
      </c>
      <c r="N131" s="193" t="s">
        <v>38</v>
      </c>
      <c r="O131" s="68"/>
      <c r="P131" s="194">
        <f t="shared" si="1"/>
        <v>0</v>
      </c>
      <c r="Q131" s="194">
        <v>0</v>
      </c>
      <c r="R131" s="194">
        <f t="shared" si="2"/>
        <v>0</v>
      </c>
      <c r="S131" s="194">
        <v>0</v>
      </c>
      <c r="T131" s="195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6" t="s">
        <v>138</v>
      </c>
      <c r="AT131" s="196" t="s">
        <v>134</v>
      </c>
      <c r="AU131" s="196" t="s">
        <v>83</v>
      </c>
      <c r="AY131" s="14" t="s">
        <v>131</v>
      </c>
      <c r="BE131" s="197">
        <f t="shared" si="4"/>
        <v>0</v>
      </c>
      <c r="BF131" s="197">
        <f t="shared" si="5"/>
        <v>0</v>
      </c>
      <c r="BG131" s="197">
        <f t="shared" si="6"/>
        <v>0</v>
      </c>
      <c r="BH131" s="197">
        <f t="shared" si="7"/>
        <v>0</v>
      </c>
      <c r="BI131" s="197">
        <f t="shared" si="8"/>
        <v>0</v>
      </c>
      <c r="BJ131" s="14" t="s">
        <v>81</v>
      </c>
      <c r="BK131" s="197">
        <f t="shared" si="9"/>
        <v>0</v>
      </c>
      <c r="BL131" s="14" t="s">
        <v>138</v>
      </c>
      <c r="BM131" s="196" t="s">
        <v>593</v>
      </c>
    </row>
    <row r="132" spans="1:65" s="2" customFormat="1" ht="16.5" customHeight="1">
      <c r="A132" s="31"/>
      <c r="B132" s="32"/>
      <c r="C132" s="184" t="s">
        <v>175</v>
      </c>
      <c r="D132" s="184" t="s">
        <v>134</v>
      </c>
      <c r="E132" s="185" t="s">
        <v>594</v>
      </c>
      <c r="F132" s="186" t="s">
        <v>595</v>
      </c>
      <c r="G132" s="187" t="s">
        <v>249</v>
      </c>
      <c r="H132" s="188">
        <v>1</v>
      </c>
      <c r="I132" s="189"/>
      <c r="J132" s="190">
        <f t="shared" si="0"/>
        <v>0</v>
      </c>
      <c r="K132" s="191"/>
      <c r="L132" s="36"/>
      <c r="M132" s="192" t="s">
        <v>1</v>
      </c>
      <c r="N132" s="193" t="s">
        <v>38</v>
      </c>
      <c r="O132" s="68"/>
      <c r="P132" s="194">
        <f t="shared" si="1"/>
        <v>0</v>
      </c>
      <c r="Q132" s="194">
        <v>0</v>
      </c>
      <c r="R132" s="194">
        <f t="shared" si="2"/>
        <v>0</v>
      </c>
      <c r="S132" s="194">
        <v>0</v>
      </c>
      <c r="T132" s="195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138</v>
      </c>
      <c r="AT132" s="196" t="s">
        <v>134</v>
      </c>
      <c r="AU132" s="196" t="s">
        <v>83</v>
      </c>
      <c r="AY132" s="14" t="s">
        <v>131</v>
      </c>
      <c r="BE132" s="197">
        <f t="shared" si="4"/>
        <v>0</v>
      </c>
      <c r="BF132" s="197">
        <f t="shared" si="5"/>
        <v>0</v>
      </c>
      <c r="BG132" s="197">
        <f t="shared" si="6"/>
        <v>0</v>
      </c>
      <c r="BH132" s="197">
        <f t="shared" si="7"/>
        <v>0</v>
      </c>
      <c r="BI132" s="197">
        <f t="shared" si="8"/>
        <v>0</v>
      </c>
      <c r="BJ132" s="14" t="s">
        <v>81</v>
      </c>
      <c r="BK132" s="197">
        <f t="shared" si="9"/>
        <v>0</v>
      </c>
      <c r="BL132" s="14" t="s">
        <v>138</v>
      </c>
      <c r="BM132" s="196" t="s">
        <v>596</v>
      </c>
    </row>
    <row r="133" spans="1:65" s="2" customFormat="1" ht="37.9" customHeight="1">
      <c r="A133" s="31"/>
      <c r="B133" s="32"/>
      <c r="C133" s="184" t="s">
        <v>179</v>
      </c>
      <c r="D133" s="184" t="s">
        <v>134</v>
      </c>
      <c r="E133" s="185" t="s">
        <v>597</v>
      </c>
      <c r="F133" s="186" t="s">
        <v>598</v>
      </c>
      <c r="G133" s="187" t="s">
        <v>142</v>
      </c>
      <c r="H133" s="188">
        <v>1</v>
      </c>
      <c r="I133" s="189"/>
      <c r="J133" s="190">
        <f t="shared" si="0"/>
        <v>0</v>
      </c>
      <c r="K133" s="191"/>
      <c r="L133" s="36"/>
      <c r="M133" s="192" t="s">
        <v>1</v>
      </c>
      <c r="N133" s="193" t="s">
        <v>38</v>
      </c>
      <c r="O133" s="68"/>
      <c r="P133" s="194">
        <f t="shared" si="1"/>
        <v>0</v>
      </c>
      <c r="Q133" s="194">
        <v>2.4000000000000001E-4</v>
      </c>
      <c r="R133" s="194">
        <f t="shared" si="2"/>
        <v>2.4000000000000001E-4</v>
      </c>
      <c r="S133" s="194">
        <v>0</v>
      </c>
      <c r="T133" s="195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138</v>
      </c>
      <c r="AT133" s="196" t="s">
        <v>134</v>
      </c>
      <c r="AU133" s="196" t="s">
        <v>83</v>
      </c>
      <c r="AY133" s="14" t="s">
        <v>131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4" t="s">
        <v>81</v>
      </c>
      <c r="BK133" s="197">
        <f t="shared" si="9"/>
        <v>0</v>
      </c>
      <c r="BL133" s="14" t="s">
        <v>138</v>
      </c>
      <c r="BM133" s="196" t="s">
        <v>599</v>
      </c>
    </row>
    <row r="134" spans="1:65" s="2" customFormat="1" ht="37.9" customHeight="1">
      <c r="A134" s="31"/>
      <c r="B134" s="32"/>
      <c r="C134" s="184" t="s">
        <v>183</v>
      </c>
      <c r="D134" s="184" t="s">
        <v>134</v>
      </c>
      <c r="E134" s="185" t="s">
        <v>600</v>
      </c>
      <c r="F134" s="186" t="s">
        <v>601</v>
      </c>
      <c r="G134" s="187" t="s">
        <v>142</v>
      </c>
      <c r="H134" s="188">
        <v>3</v>
      </c>
      <c r="I134" s="189"/>
      <c r="J134" s="190">
        <f t="shared" si="0"/>
        <v>0</v>
      </c>
      <c r="K134" s="191"/>
      <c r="L134" s="36"/>
      <c r="M134" s="192" t="s">
        <v>1</v>
      </c>
      <c r="N134" s="193" t="s">
        <v>38</v>
      </c>
      <c r="O134" s="68"/>
      <c r="P134" s="194">
        <f t="shared" si="1"/>
        <v>0</v>
      </c>
      <c r="Q134" s="194">
        <v>2.0799999999999998E-3</v>
      </c>
      <c r="R134" s="194">
        <f t="shared" si="2"/>
        <v>6.239999999999999E-3</v>
      </c>
      <c r="S134" s="194">
        <v>0</v>
      </c>
      <c r="T134" s="195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138</v>
      </c>
      <c r="AT134" s="196" t="s">
        <v>134</v>
      </c>
      <c r="AU134" s="196" t="s">
        <v>83</v>
      </c>
      <c r="AY134" s="14" t="s">
        <v>131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4" t="s">
        <v>81</v>
      </c>
      <c r="BK134" s="197">
        <f t="shared" si="9"/>
        <v>0</v>
      </c>
      <c r="BL134" s="14" t="s">
        <v>138</v>
      </c>
      <c r="BM134" s="196" t="s">
        <v>602</v>
      </c>
    </row>
    <row r="135" spans="1:65" s="2" customFormat="1" ht="44.25" customHeight="1">
      <c r="A135" s="31"/>
      <c r="B135" s="32"/>
      <c r="C135" s="184" t="s">
        <v>8</v>
      </c>
      <c r="D135" s="184" t="s">
        <v>134</v>
      </c>
      <c r="E135" s="185" t="s">
        <v>603</v>
      </c>
      <c r="F135" s="186" t="s">
        <v>604</v>
      </c>
      <c r="G135" s="187" t="s">
        <v>605</v>
      </c>
      <c r="H135" s="219"/>
      <c r="I135" s="189"/>
      <c r="J135" s="190">
        <f t="shared" si="0"/>
        <v>0</v>
      </c>
      <c r="K135" s="191"/>
      <c r="L135" s="36"/>
      <c r="M135" s="192" t="s">
        <v>1</v>
      </c>
      <c r="N135" s="193" t="s">
        <v>38</v>
      </c>
      <c r="O135" s="68"/>
      <c r="P135" s="194">
        <f t="shared" si="1"/>
        <v>0</v>
      </c>
      <c r="Q135" s="194">
        <v>0</v>
      </c>
      <c r="R135" s="194">
        <f t="shared" si="2"/>
        <v>0</v>
      </c>
      <c r="S135" s="194">
        <v>0</v>
      </c>
      <c r="T135" s="195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138</v>
      </c>
      <c r="AT135" s="196" t="s">
        <v>134</v>
      </c>
      <c r="AU135" s="196" t="s">
        <v>83</v>
      </c>
      <c r="AY135" s="14" t="s">
        <v>131</v>
      </c>
      <c r="BE135" s="197">
        <f t="shared" si="4"/>
        <v>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4" t="s">
        <v>81</v>
      </c>
      <c r="BK135" s="197">
        <f t="shared" si="9"/>
        <v>0</v>
      </c>
      <c r="BL135" s="14" t="s">
        <v>138</v>
      </c>
      <c r="BM135" s="196" t="s">
        <v>606</v>
      </c>
    </row>
    <row r="136" spans="1:65" s="12" customFormat="1" ht="22.9" customHeight="1">
      <c r="B136" s="168"/>
      <c r="C136" s="169"/>
      <c r="D136" s="170" t="s">
        <v>72</v>
      </c>
      <c r="E136" s="182" t="s">
        <v>607</v>
      </c>
      <c r="F136" s="182" t="s">
        <v>608</v>
      </c>
      <c r="G136" s="169"/>
      <c r="H136" s="169"/>
      <c r="I136" s="172"/>
      <c r="J136" s="183">
        <f>BK136</f>
        <v>0</v>
      </c>
      <c r="K136" s="169"/>
      <c r="L136" s="174"/>
      <c r="M136" s="175"/>
      <c r="N136" s="176"/>
      <c r="O136" s="176"/>
      <c r="P136" s="177">
        <f>SUM(P137:P139)</f>
        <v>0</v>
      </c>
      <c r="Q136" s="176"/>
      <c r="R136" s="177">
        <f>SUM(R137:R139)</f>
        <v>0</v>
      </c>
      <c r="S136" s="176"/>
      <c r="T136" s="178">
        <f>SUM(T137:T139)</f>
        <v>0</v>
      </c>
      <c r="AR136" s="179" t="s">
        <v>83</v>
      </c>
      <c r="AT136" s="180" t="s">
        <v>72</v>
      </c>
      <c r="AU136" s="180" t="s">
        <v>81</v>
      </c>
      <c r="AY136" s="179" t="s">
        <v>131</v>
      </c>
      <c r="BK136" s="181">
        <f>SUM(BK137:BK139)</f>
        <v>0</v>
      </c>
    </row>
    <row r="137" spans="1:65" s="2" customFormat="1" ht="24.2" customHeight="1">
      <c r="A137" s="31"/>
      <c r="B137" s="32"/>
      <c r="C137" s="184" t="s">
        <v>190</v>
      </c>
      <c r="D137" s="184" t="s">
        <v>134</v>
      </c>
      <c r="E137" s="185" t="s">
        <v>609</v>
      </c>
      <c r="F137" s="186" t="s">
        <v>610</v>
      </c>
      <c r="G137" s="187" t="s">
        <v>137</v>
      </c>
      <c r="H137" s="188">
        <v>25</v>
      </c>
      <c r="I137" s="189"/>
      <c r="J137" s="190">
        <f>ROUND(I137*H137,2)</f>
        <v>0</v>
      </c>
      <c r="K137" s="191"/>
      <c r="L137" s="36"/>
      <c r="M137" s="192" t="s">
        <v>1</v>
      </c>
      <c r="N137" s="193" t="s">
        <v>38</v>
      </c>
      <c r="O137" s="68"/>
      <c r="P137" s="194">
        <f>O137*H137</f>
        <v>0</v>
      </c>
      <c r="Q137" s="194">
        <v>0</v>
      </c>
      <c r="R137" s="194">
        <f>Q137*H137</f>
        <v>0</v>
      </c>
      <c r="S137" s="194">
        <v>0</v>
      </c>
      <c r="T137" s="19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138</v>
      </c>
      <c r="AT137" s="196" t="s">
        <v>134</v>
      </c>
      <c r="AU137" s="196" t="s">
        <v>83</v>
      </c>
      <c r="AY137" s="14" t="s">
        <v>131</v>
      </c>
      <c r="BE137" s="197">
        <f>IF(N137="základní",J137,0)</f>
        <v>0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81</v>
      </c>
      <c r="BK137" s="197">
        <f>ROUND(I137*H137,2)</f>
        <v>0</v>
      </c>
      <c r="BL137" s="14" t="s">
        <v>138</v>
      </c>
      <c r="BM137" s="196" t="s">
        <v>611</v>
      </c>
    </row>
    <row r="138" spans="1:65" s="2" customFormat="1" ht="24.2" customHeight="1">
      <c r="A138" s="31"/>
      <c r="B138" s="32"/>
      <c r="C138" s="184" t="s">
        <v>194</v>
      </c>
      <c r="D138" s="184" t="s">
        <v>134</v>
      </c>
      <c r="E138" s="185" t="s">
        <v>612</v>
      </c>
      <c r="F138" s="186" t="s">
        <v>613</v>
      </c>
      <c r="G138" s="187" t="s">
        <v>137</v>
      </c>
      <c r="H138" s="188">
        <v>25</v>
      </c>
      <c r="I138" s="189"/>
      <c r="J138" s="190">
        <f>ROUND(I138*H138,2)</f>
        <v>0</v>
      </c>
      <c r="K138" s="191"/>
      <c r="L138" s="36"/>
      <c r="M138" s="192" t="s">
        <v>1</v>
      </c>
      <c r="N138" s="193" t="s">
        <v>38</v>
      </c>
      <c r="O138" s="68"/>
      <c r="P138" s="194">
        <f>O138*H138</f>
        <v>0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138</v>
      </c>
      <c r="AT138" s="196" t="s">
        <v>134</v>
      </c>
      <c r="AU138" s="196" t="s">
        <v>83</v>
      </c>
      <c r="AY138" s="14" t="s">
        <v>131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4" t="s">
        <v>81</v>
      </c>
      <c r="BK138" s="197">
        <f>ROUND(I138*H138,2)</f>
        <v>0</v>
      </c>
      <c r="BL138" s="14" t="s">
        <v>138</v>
      </c>
      <c r="BM138" s="196" t="s">
        <v>614</v>
      </c>
    </row>
    <row r="139" spans="1:65" s="2" customFormat="1" ht="33" customHeight="1">
      <c r="A139" s="31"/>
      <c r="B139" s="32"/>
      <c r="C139" s="184" t="s">
        <v>198</v>
      </c>
      <c r="D139" s="184" t="s">
        <v>134</v>
      </c>
      <c r="E139" s="185" t="s">
        <v>615</v>
      </c>
      <c r="F139" s="186" t="s">
        <v>616</v>
      </c>
      <c r="G139" s="187" t="s">
        <v>137</v>
      </c>
      <c r="H139" s="188">
        <v>25</v>
      </c>
      <c r="I139" s="189"/>
      <c r="J139" s="190">
        <f>ROUND(I139*H139,2)</f>
        <v>0</v>
      </c>
      <c r="K139" s="191"/>
      <c r="L139" s="36"/>
      <c r="M139" s="214" t="s">
        <v>1</v>
      </c>
      <c r="N139" s="215" t="s">
        <v>38</v>
      </c>
      <c r="O139" s="216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6" t="s">
        <v>138</v>
      </c>
      <c r="AT139" s="196" t="s">
        <v>134</v>
      </c>
      <c r="AU139" s="196" t="s">
        <v>83</v>
      </c>
      <c r="AY139" s="14" t="s">
        <v>131</v>
      </c>
      <c r="BE139" s="197">
        <f>IF(N139="základní",J139,0)</f>
        <v>0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4" t="s">
        <v>81</v>
      </c>
      <c r="BK139" s="197">
        <f>ROUND(I139*H139,2)</f>
        <v>0</v>
      </c>
      <c r="BL139" s="14" t="s">
        <v>138</v>
      </c>
      <c r="BM139" s="196" t="s">
        <v>617</v>
      </c>
    </row>
    <row r="140" spans="1:65" s="2" customFormat="1" ht="6.95" customHeight="1">
      <c r="A140" s="31"/>
      <c r="B140" s="51"/>
      <c r="C140" s="52"/>
      <c r="D140" s="52"/>
      <c r="E140" s="52"/>
      <c r="F140" s="52"/>
      <c r="G140" s="52"/>
      <c r="H140" s="52"/>
      <c r="I140" s="52"/>
      <c r="J140" s="52"/>
      <c r="K140" s="52"/>
      <c r="L140" s="36"/>
      <c r="M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</sheetData>
  <sheetProtection algorithmName="SHA-512" hashValue="73ifxyGwS2M6VOTdYXvtNPKI5MQk3nsnhTYAGcG6T6MljCkJtC3E6eR8h/NC9Whnzse/xZ+cIUvnNshuNxpM8A==" saltValue="MK3PQCynL0NaQXa+aKuLLSICSYQ+ZbsToDA7U/5//6zotfSnQ9DunPA1gC1YCYRkzHs082cBx49q1cnx3pwTgg==" spinCount="100000" sheet="1" objects="1" scenarios="1" formatColumns="0" formatRows="0" autoFilter="0"/>
  <autoFilter ref="C119:K139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4" t="s">
        <v>89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99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64" t="str">
        <f>'Rekapitulace stavby'!K6</f>
        <v>SOU Hubálov_nové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09" t="s">
        <v>100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618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6. 1. 2025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'Rekapitulace stavby'!E14</f>
        <v>Vyplň údaj</v>
      </c>
      <c r="F18" s="269"/>
      <c r="G18" s="269"/>
      <c r="H18" s="269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0" t="s">
        <v>1</v>
      </c>
      <c r="F27" s="270"/>
      <c r="G27" s="270"/>
      <c r="H27" s="27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ROUND(J120,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ROUND((SUM(BE120:BE134)),  2)</f>
        <v>0</v>
      </c>
      <c r="G33" s="31"/>
      <c r="H33" s="31"/>
      <c r="I33" s="121">
        <v>0.21</v>
      </c>
      <c r="J33" s="120">
        <f>ROUND(((SUM(BE120:BE134))*I33),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ROUND((SUM(BF120:BF134)),  2)</f>
        <v>0</v>
      </c>
      <c r="G34" s="31"/>
      <c r="H34" s="31"/>
      <c r="I34" s="121">
        <v>0.12</v>
      </c>
      <c r="J34" s="120">
        <f>ROUND(((SUM(BF120:BF134))*I34),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ROUND((SUM(BG120:BG134)),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ROUND((SUM(BH120:BH134)),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ROUND((SUM(BI120:BI134)),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102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1" t="str">
        <f>E7</f>
        <v>SOU Hubálov_nové</v>
      </c>
      <c r="F85" s="272"/>
      <c r="G85" s="272"/>
      <c r="H85" s="272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100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3" t="str">
        <f>E9</f>
        <v>03 - VZT</v>
      </c>
      <c r="F87" s="273"/>
      <c r="G87" s="273"/>
      <c r="H87" s="273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6. 1. 2025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103</v>
      </c>
      <c r="D94" s="141"/>
      <c r="E94" s="141"/>
      <c r="F94" s="141"/>
      <c r="G94" s="141"/>
      <c r="H94" s="141"/>
      <c r="I94" s="141"/>
      <c r="J94" s="142" t="s">
        <v>104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105</v>
      </c>
      <c r="D96" s="33"/>
      <c r="E96" s="33"/>
      <c r="F96" s="33"/>
      <c r="G96" s="33"/>
      <c r="H96" s="33"/>
      <c r="I96" s="33"/>
      <c r="J96" s="81">
        <f>J120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106</v>
      </c>
    </row>
    <row r="97" spans="1:31" s="9" customFormat="1" ht="24.95" customHeight="1">
      <c r="B97" s="144"/>
      <c r="C97" s="145"/>
      <c r="D97" s="146" t="s">
        <v>107</v>
      </c>
      <c r="E97" s="147"/>
      <c r="F97" s="147"/>
      <c r="G97" s="147"/>
      <c r="H97" s="147"/>
      <c r="I97" s="147"/>
      <c r="J97" s="148">
        <f>J121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619</v>
      </c>
      <c r="E98" s="153"/>
      <c r="F98" s="153"/>
      <c r="G98" s="153"/>
      <c r="H98" s="153"/>
      <c r="I98" s="153"/>
      <c r="J98" s="154">
        <f>J122</f>
        <v>0</v>
      </c>
      <c r="K98" s="151"/>
      <c r="L98" s="155"/>
    </row>
    <row r="99" spans="1:31" s="9" customFormat="1" ht="24.95" customHeight="1">
      <c r="B99" s="144"/>
      <c r="C99" s="145"/>
      <c r="D99" s="146" t="s">
        <v>114</v>
      </c>
      <c r="E99" s="147"/>
      <c r="F99" s="147"/>
      <c r="G99" s="147"/>
      <c r="H99" s="147"/>
      <c r="I99" s="147"/>
      <c r="J99" s="148">
        <f>J127</f>
        <v>0</v>
      </c>
      <c r="K99" s="145"/>
      <c r="L99" s="149"/>
    </row>
    <row r="100" spans="1:31" s="10" customFormat="1" ht="19.899999999999999" customHeight="1">
      <c r="B100" s="150"/>
      <c r="C100" s="151"/>
      <c r="D100" s="152" t="s">
        <v>620</v>
      </c>
      <c r="E100" s="153"/>
      <c r="F100" s="153"/>
      <c r="G100" s="153"/>
      <c r="H100" s="153"/>
      <c r="I100" s="153"/>
      <c r="J100" s="154">
        <f>J128</f>
        <v>0</v>
      </c>
      <c r="K100" s="151"/>
      <c r="L100" s="155"/>
    </row>
    <row r="101" spans="1:31" s="2" customFormat="1" ht="21.75" customHeight="1">
      <c r="A101" s="31"/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48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2" customFormat="1" ht="6.95" customHeight="1">
      <c r="A102" s="31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6" spans="1:31" s="2" customFormat="1" ht="6.95" customHeight="1">
      <c r="A106" s="31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24.95" customHeight="1">
      <c r="A107" s="31"/>
      <c r="B107" s="32"/>
      <c r="C107" s="20" t="s">
        <v>116</v>
      </c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5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16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3"/>
      <c r="D110" s="33"/>
      <c r="E110" s="271" t="str">
        <f>E7</f>
        <v>SOU Hubálov_nové</v>
      </c>
      <c r="F110" s="272"/>
      <c r="G110" s="272"/>
      <c r="H110" s="272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100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3"/>
      <c r="D112" s="33"/>
      <c r="E112" s="223" t="str">
        <f>E9</f>
        <v>03 - VZT</v>
      </c>
      <c r="F112" s="273"/>
      <c r="G112" s="273"/>
      <c r="H112" s="27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20</v>
      </c>
      <c r="D114" s="33"/>
      <c r="E114" s="33"/>
      <c r="F114" s="24" t="str">
        <f>F12</f>
        <v xml:space="preserve"> </v>
      </c>
      <c r="G114" s="33"/>
      <c r="H114" s="33"/>
      <c r="I114" s="26" t="s">
        <v>22</v>
      </c>
      <c r="J114" s="63" t="str">
        <f>IF(J12="","",J12)</f>
        <v>6. 1. 2025</v>
      </c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2" customHeight="1">
      <c r="A116" s="31"/>
      <c r="B116" s="32"/>
      <c r="C116" s="26" t="s">
        <v>24</v>
      </c>
      <c r="D116" s="33"/>
      <c r="E116" s="33"/>
      <c r="F116" s="24" t="str">
        <f>E15</f>
        <v xml:space="preserve"> </v>
      </c>
      <c r="G116" s="33"/>
      <c r="H116" s="33"/>
      <c r="I116" s="26" t="s">
        <v>29</v>
      </c>
      <c r="J116" s="29" t="str">
        <f>E21</f>
        <v xml:space="preserve"> 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27</v>
      </c>
      <c r="D117" s="33"/>
      <c r="E117" s="33"/>
      <c r="F117" s="24" t="str">
        <f>IF(E18="","",E18)</f>
        <v>Vyplň údaj</v>
      </c>
      <c r="G117" s="33"/>
      <c r="H117" s="33"/>
      <c r="I117" s="26" t="s">
        <v>31</v>
      </c>
      <c r="J117" s="29" t="str">
        <f>E24</f>
        <v xml:space="preserve"> 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0.3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11" customFormat="1" ht="29.25" customHeight="1">
      <c r="A119" s="156"/>
      <c r="B119" s="157"/>
      <c r="C119" s="158" t="s">
        <v>117</v>
      </c>
      <c r="D119" s="159" t="s">
        <v>58</v>
      </c>
      <c r="E119" s="159" t="s">
        <v>54</v>
      </c>
      <c r="F119" s="159" t="s">
        <v>55</v>
      </c>
      <c r="G119" s="159" t="s">
        <v>118</v>
      </c>
      <c r="H119" s="159" t="s">
        <v>119</v>
      </c>
      <c r="I119" s="159" t="s">
        <v>120</v>
      </c>
      <c r="J119" s="160" t="s">
        <v>104</v>
      </c>
      <c r="K119" s="161" t="s">
        <v>121</v>
      </c>
      <c r="L119" s="162"/>
      <c r="M119" s="72" t="s">
        <v>1</v>
      </c>
      <c r="N119" s="73" t="s">
        <v>37</v>
      </c>
      <c r="O119" s="73" t="s">
        <v>122</v>
      </c>
      <c r="P119" s="73" t="s">
        <v>123</v>
      </c>
      <c r="Q119" s="73" t="s">
        <v>124</v>
      </c>
      <c r="R119" s="73" t="s">
        <v>125</v>
      </c>
      <c r="S119" s="73" t="s">
        <v>126</v>
      </c>
      <c r="T119" s="74" t="s">
        <v>127</v>
      </c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</row>
    <row r="120" spans="1:65" s="2" customFormat="1" ht="22.9" customHeight="1">
      <c r="A120" s="31"/>
      <c r="B120" s="32"/>
      <c r="C120" s="79" t="s">
        <v>128</v>
      </c>
      <c r="D120" s="33"/>
      <c r="E120" s="33"/>
      <c r="F120" s="33"/>
      <c r="G120" s="33"/>
      <c r="H120" s="33"/>
      <c r="I120" s="33"/>
      <c r="J120" s="163">
        <f>BK120</f>
        <v>0</v>
      </c>
      <c r="K120" s="33"/>
      <c r="L120" s="36"/>
      <c r="M120" s="75"/>
      <c r="N120" s="164"/>
      <c r="O120" s="76"/>
      <c r="P120" s="165">
        <f>P121+P127</f>
        <v>0</v>
      </c>
      <c r="Q120" s="76"/>
      <c r="R120" s="165">
        <f>R121+R127</f>
        <v>5.0639999999999998E-2</v>
      </c>
      <c r="S120" s="76"/>
      <c r="T120" s="166">
        <f>T121+T127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4" t="s">
        <v>72</v>
      </c>
      <c r="AU120" s="14" t="s">
        <v>106</v>
      </c>
      <c r="BK120" s="167">
        <f>BK121+BK127</f>
        <v>0</v>
      </c>
    </row>
    <row r="121" spans="1:65" s="12" customFormat="1" ht="25.9" customHeight="1">
      <c r="B121" s="168"/>
      <c r="C121" s="169"/>
      <c r="D121" s="170" t="s">
        <v>72</v>
      </c>
      <c r="E121" s="171" t="s">
        <v>129</v>
      </c>
      <c r="F121" s="171" t="s">
        <v>130</v>
      </c>
      <c r="G121" s="169"/>
      <c r="H121" s="169"/>
      <c r="I121" s="172"/>
      <c r="J121" s="173">
        <f>BK121</f>
        <v>0</v>
      </c>
      <c r="K121" s="169"/>
      <c r="L121" s="174"/>
      <c r="M121" s="175"/>
      <c r="N121" s="176"/>
      <c r="O121" s="176"/>
      <c r="P121" s="177">
        <f>P122</f>
        <v>0</v>
      </c>
      <c r="Q121" s="176"/>
      <c r="R121" s="177">
        <f>R122</f>
        <v>5.0639999999999998E-2</v>
      </c>
      <c r="S121" s="176"/>
      <c r="T121" s="178">
        <f>T122</f>
        <v>0</v>
      </c>
      <c r="AR121" s="179" t="s">
        <v>83</v>
      </c>
      <c r="AT121" s="180" t="s">
        <v>72</v>
      </c>
      <c r="AU121" s="180" t="s">
        <v>73</v>
      </c>
      <c r="AY121" s="179" t="s">
        <v>131</v>
      </c>
      <c r="BK121" s="181">
        <f>BK122</f>
        <v>0</v>
      </c>
    </row>
    <row r="122" spans="1:65" s="12" customFormat="1" ht="22.9" customHeight="1">
      <c r="B122" s="168"/>
      <c r="C122" s="169"/>
      <c r="D122" s="170" t="s">
        <v>72</v>
      </c>
      <c r="E122" s="182" t="s">
        <v>621</v>
      </c>
      <c r="F122" s="182" t="s">
        <v>622</v>
      </c>
      <c r="G122" s="169"/>
      <c r="H122" s="169"/>
      <c r="I122" s="172"/>
      <c r="J122" s="183">
        <f>BK122</f>
        <v>0</v>
      </c>
      <c r="K122" s="169"/>
      <c r="L122" s="174"/>
      <c r="M122" s="175"/>
      <c r="N122" s="176"/>
      <c r="O122" s="176"/>
      <c r="P122" s="177">
        <f>SUM(P123:P126)</f>
        <v>0</v>
      </c>
      <c r="Q122" s="176"/>
      <c r="R122" s="177">
        <f>SUM(R123:R126)</f>
        <v>5.0639999999999998E-2</v>
      </c>
      <c r="S122" s="176"/>
      <c r="T122" s="178">
        <f>SUM(T123:T126)</f>
        <v>0</v>
      </c>
      <c r="AR122" s="179" t="s">
        <v>83</v>
      </c>
      <c r="AT122" s="180" t="s">
        <v>72</v>
      </c>
      <c r="AU122" s="180" t="s">
        <v>81</v>
      </c>
      <c r="AY122" s="179" t="s">
        <v>131</v>
      </c>
      <c r="BK122" s="181">
        <f>SUM(BK123:BK126)</f>
        <v>0</v>
      </c>
    </row>
    <row r="123" spans="1:65" s="2" customFormat="1" ht="37.9" customHeight="1">
      <c r="A123" s="31"/>
      <c r="B123" s="32"/>
      <c r="C123" s="184" t="s">
        <v>83</v>
      </c>
      <c r="D123" s="184" t="s">
        <v>134</v>
      </c>
      <c r="E123" s="185" t="s">
        <v>623</v>
      </c>
      <c r="F123" s="186" t="s">
        <v>624</v>
      </c>
      <c r="G123" s="187" t="s">
        <v>137</v>
      </c>
      <c r="H123" s="188">
        <v>4</v>
      </c>
      <c r="I123" s="189"/>
      <c r="J123" s="190">
        <f>ROUND(I123*H123,2)</f>
        <v>0</v>
      </c>
      <c r="K123" s="191"/>
      <c r="L123" s="36"/>
      <c r="M123" s="192" t="s">
        <v>1</v>
      </c>
      <c r="N123" s="193" t="s">
        <v>38</v>
      </c>
      <c r="O123" s="68"/>
      <c r="P123" s="194">
        <f>O123*H123</f>
        <v>0</v>
      </c>
      <c r="Q123" s="194">
        <v>5.3099999999999996E-3</v>
      </c>
      <c r="R123" s="194">
        <f>Q123*H123</f>
        <v>2.1239999999999998E-2</v>
      </c>
      <c r="S123" s="194">
        <v>0</v>
      </c>
      <c r="T123" s="195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96" t="s">
        <v>138</v>
      </c>
      <c r="AT123" s="196" t="s">
        <v>134</v>
      </c>
      <c r="AU123" s="196" t="s">
        <v>83</v>
      </c>
      <c r="AY123" s="14" t="s">
        <v>131</v>
      </c>
      <c r="BE123" s="197">
        <f>IF(N123="základní",J123,0)</f>
        <v>0</v>
      </c>
      <c r="BF123" s="197">
        <f>IF(N123="snížená",J123,0)</f>
        <v>0</v>
      </c>
      <c r="BG123" s="197">
        <f>IF(N123="zákl. přenesená",J123,0)</f>
        <v>0</v>
      </c>
      <c r="BH123" s="197">
        <f>IF(N123="sníž. přenesená",J123,0)</f>
        <v>0</v>
      </c>
      <c r="BI123" s="197">
        <f>IF(N123="nulová",J123,0)</f>
        <v>0</v>
      </c>
      <c r="BJ123" s="14" t="s">
        <v>81</v>
      </c>
      <c r="BK123" s="197">
        <f>ROUND(I123*H123,2)</f>
        <v>0</v>
      </c>
      <c r="BL123" s="14" t="s">
        <v>138</v>
      </c>
      <c r="BM123" s="196" t="s">
        <v>625</v>
      </c>
    </row>
    <row r="124" spans="1:65" s="2" customFormat="1" ht="16.5" customHeight="1">
      <c r="A124" s="31"/>
      <c r="B124" s="32"/>
      <c r="C124" s="184" t="s">
        <v>146</v>
      </c>
      <c r="D124" s="184" t="s">
        <v>134</v>
      </c>
      <c r="E124" s="185" t="s">
        <v>626</v>
      </c>
      <c r="F124" s="186" t="s">
        <v>627</v>
      </c>
      <c r="G124" s="187" t="s">
        <v>142</v>
      </c>
      <c r="H124" s="188">
        <v>2</v>
      </c>
      <c r="I124" s="189"/>
      <c r="J124" s="190">
        <f>ROUND(I124*H124,2)</f>
        <v>0</v>
      </c>
      <c r="K124" s="191"/>
      <c r="L124" s="36"/>
      <c r="M124" s="192" t="s">
        <v>1</v>
      </c>
      <c r="N124" s="193" t="s">
        <v>38</v>
      </c>
      <c r="O124" s="68"/>
      <c r="P124" s="194">
        <f>O124*H124</f>
        <v>0</v>
      </c>
      <c r="Q124" s="194">
        <v>0</v>
      </c>
      <c r="R124" s="194">
        <f>Q124*H124</f>
        <v>0</v>
      </c>
      <c r="S124" s="194">
        <v>0</v>
      </c>
      <c r="T124" s="195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6" t="s">
        <v>138</v>
      </c>
      <c r="AT124" s="196" t="s">
        <v>134</v>
      </c>
      <c r="AU124" s="196" t="s">
        <v>83</v>
      </c>
      <c r="AY124" s="14" t="s">
        <v>131</v>
      </c>
      <c r="BE124" s="197">
        <f>IF(N124="základní",J124,0)</f>
        <v>0</v>
      </c>
      <c r="BF124" s="197">
        <f>IF(N124="snížená",J124,0)</f>
        <v>0</v>
      </c>
      <c r="BG124" s="197">
        <f>IF(N124="zákl. přenesená",J124,0)</f>
        <v>0</v>
      </c>
      <c r="BH124" s="197">
        <f>IF(N124="sníž. přenesená",J124,0)</f>
        <v>0</v>
      </c>
      <c r="BI124" s="197">
        <f>IF(N124="nulová",J124,0)</f>
        <v>0</v>
      </c>
      <c r="BJ124" s="14" t="s">
        <v>81</v>
      </c>
      <c r="BK124" s="197">
        <f>ROUND(I124*H124,2)</f>
        <v>0</v>
      </c>
      <c r="BL124" s="14" t="s">
        <v>138</v>
      </c>
      <c r="BM124" s="196" t="s">
        <v>628</v>
      </c>
    </row>
    <row r="125" spans="1:65" s="2" customFormat="1" ht="16.5" customHeight="1">
      <c r="A125" s="31"/>
      <c r="B125" s="32"/>
      <c r="C125" s="203" t="s">
        <v>150</v>
      </c>
      <c r="D125" s="203" t="s">
        <v>397</v>
      </c>
      <c r="E125" s="204" t="s">
        <v>629</v>
      </c>
      <c r="F125" s="205" t="s">
        <v>630</v>
      </c>
      <c r="G125" s="206" t="s">
        <v>142</v>
      </c>
      <c r="H125" s="207">
        <v>2</v>
      </c>
      <c r="I125" s="208"/>
      <c r="J125" s="209">
        <f>ROUND(I125*H125,2)</f>
        <v>0</v>
      </c>
      <c r="K125" s="210"/>
      <c r="L125" s="211"/>
      <c r="M125" s="212" t="s">
        <v>1</v>
      </c>
      <c r="N125" s="213" t="s">
        <v>38</v>
      </c>
      <c r="O125" s="68"/>
      <c r="P125" s="194">
        <f>O125*H125</f>
        <v>0</v>
      </c>
      <c r="Q125" s="194">
        <v>1.47E-2</v>
      </c>
      <c r="R125" s="194">
        <f>Q125*H125</f>
        <v>2.9399999999999999E-2</v>
      </c>
      <c r="S125" s="194">
        <v>0</v>
      </c>
      <c r="T125" s="195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6" t="s">
        <v>271</v>
      </c>
      <c r="AT125" s="196" t="s">
        <v>397</v>
      </c>
      <c r="AU125" s="196" t="s">
        <v>83</v>
      </c>
      <c r="AY125" s="14" t="s">
        <v>131</v>
      </c>
      <c r="BE125" s="197">
        <f>IF(N125="základní",J125,0)</f>
        <v>0</v>
      </c>
      <c r="BF125" s="197">
        <f>IF(N125="snížená",J125,0)</f>
        <v>0</v>
      </c>
      <c r="BG125" s="197">
        <f>IF(N125="zákl. přenesená",J125,0)</f>
        <v>0</v>
      </c>
      <c r="BH125" s="197">
        <f>IF(N125="sníž. přenesená",J125,0)</f>
        <v>0</v>
      </c>
      <c r="BI125" s="197">
        <f>IF(N125="nulová",J125,0)</f>
        <v>0</v>
      </c>
      <c r="BJ125" s="14" t="s">
        <v>81</v>
      </c>
      <c r="BK125" s="197">
        <f>ROUND(I125*H125,2)</f>
        <v>0</v>
      </c>
      <c r="BL125" s="14" t="s">
        <v>138</v>
      </c>
      <c r="BM125" s="196" t="s">
        <v>631</v>
      </c>
    </row>
    <row r="126" spans="1:65" s="2" customFormat="1" ht="24.2" customHeight="1">
      <c r="A126" s="31"/>
      <c r="B126" s="32"/>
      <c r="C126" s="184" t="s">
        <v>157</v>
      </c>
      <c r="D126" s="184" t="s">
        <v>134</v>
      </c>
      <c r="E126" s="185" t="s">
        <v>632</v>
      </c>
      <c r="F126" s="186" t="s">
        <v>633</v>
      </c>
      <c r="G126" s="187" t="s">
        <v>153</v>
      </c>
      <c r="H126" s="188">
        <v>1.64</v>
      </c>
      <c r="I126" s="189"/>
      <c r="J126" s="190">
        <f>ROUND(I126*H126,2)</f>
        <v>0</v>
      </c>
      <c r="K126" s="191"/>
      <c r="L126" s="36"/>
      <c r="M126" s="192" t="s">
        <v>1</v>
      </c>
      <c r="N126" s="193" t="s">
        <v>38</v>
      </c>
      <c r="O126" s="68"/>
      <c r="P126" s="194">
        <f>O126*H126</f>
        <v>0</v>
      </c>
      <c r="Q126" s="194">
        <v>0</v>
      </c>
      <c r="R126" s="194">
        <f>Q126*H126</f>
        <v>0</v>
      </c>
      <c r="S126" s="194">
        <v>0</v>
      </c>
      <c r="T126" s="195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6" t="s">
        <v>138</v>
      </c>
      <c r="AT126" s="196" t="s">
        <v>134</v>
      </c>
      <c r="AU126" s="196" t="s">
        <v>83</v>
      </c>
      <c r="AY126" s="14" t="s">
        <v>131</v>
      </c>
      <c r="BE126" s="197">
        <f>IF(N126="základní",J126,0)</f>
        <v>0</v>
      </c>
      <c r="BF126" s="197">
        <f>IF(N126="snížená",J126,0)</f>
        <v>0</v>
      </c>
      <c r="BG126" s="197">
        <f>IF(N126="zákl. přenesená",J126,0)</f>
        <v>0</v>
      </c>
      <c r="BH126" s="197">
        <f>IF(N126="sníž. přenesená",J126,0)</f>
        <v>0</v>
      </c>
      <c r="BI126" s="197">
        <f>IF(N126="nulová",J126,0)</f>
        <v>0</v>
      </c>
      <c r="BJ126" s="14" t="s">
        <v>81</v>
      </c>
      <c r="BK126" s="197">
        <f>ROUND(I126*H126,2)</f>
        <v>0</v>
      </c>
      <c r="BL126" s="14" t="s">
        <v>138</v>
      </c>
      <c r="BM126" s="196" t="s">
        <v>634</v>
      </c>
    </row>
    <row r="127" spans="1:65" s="12" customFormat="1" ht="25.9" customHeight="1">
      <c r="B127" s="168"/>
      <c r="C127" s="169"/>
      <c r="D127" s="170" t="s">
        <v>72</v>
      </c>
      <c r="E127" s="171" t="s">
        <v>97</v>
      </c>
      <c r="F127" s="171" t="s">
        <v>97</v>
      </c>
      <c r="G127" s="169"/>
      <c r="H127" s="169"/>
      <c r="I127" s="172"/>
      <c r="J127" s="173">
        <f>BK127</f>
        <v>0</v>
      </c>
      <c r="K127" s="169"/>
      <c r="L127" s="174"/>
      <c r="M127" s="175"/>
      <c r="N127" s="176"/>
      <c r="O127" s="176"/>
      <c r="P127" s="177">
        <f>P128</f>
        <v>0</v>
      </c>
      <c r="Q127" s="176"/>
      <c r="R127" s="177">
        <f>R128</f>
        <v>0</v>
      </c>
      <c r="S127" s="176"/>
      <c r="T127" s="178">
        <f>T128</f>
        <v>0</v>
      </c>
      <c r="AR127" s="179" t="s">
        <v>157</v>
      </c>
      <c r="AT127" s="180" t="s">
        <v>72</v>
      </c>
      <c r="AU127" s="180" t="s">
        <v>73</v>
      </c>
      <c r="AY127" s="179" t="s">
        <v>131</v>
      </c>
      <c r="BK127" s="181">
        <f>BK128</f>
        <v>0</v>
      </c>
    </row>
    <row r="128" spans="1:65" s="12" customFormat="1" ht="22.9" customHeight="1">
      <c r="B128" s="168"/>
      <c r="C128" s="169"/>
      <c r="D128" s="170" t="s">
        <v>72</v>
      </c>
      <c r="E128" s="182" t="s">
        <v>635</v>
      </c>
      <c r="F128" s="182" t="s">
        <v>636</v>
      </c>
      <c r="G128" s="169"/>
      <c r="H128" s="169"/>
      <c r="I128" s="172"/>
      <c r="J128" s="183">
        <f>BK128</f>
        <v>0</v>
      </c>
      <c r="K128" s="169"/>
      <c r="L128" s="174"/>
      <c r="M128" s="175"/>
      <c r="N128" s="176"/>
      <c r="O128" s="176"/>
      <c r="P128" s="177">
        <f>SUM(P129:P134)</f>
        <v>0</v>
      </c>
      <c r="Q128" s="176"/>
      <c r="R128" s="177">
        <f>SUM(R129:R134)</f>
        <v>0</v>
      </c>
      <c r="S128" s="176"/>
      <c r="T128" s="178">
        <f>SUM(T129:T134)</f>
        <v>0</v>
      </c>
      <c r="AR128" s="179" t="s">
        <v>157</v>
      </c>
      <c r="AT128" s="180" t="s">
        <v>72</v>
      </c>
      <c r="AU128" s="180" t="s">
        <v>81</v>
      </c>
      <c r="AY128" s="179" t="s">
        <v>131</v>
      </c>
      <c r="BK128" s="181">
        <f>SUM(BK129:BK134)</f>
        <v>0</v>
      </c>
    </row>
    <row r="129" spans="1:65" s="2" customFormat="1" ht="16.5" customHeight="1">
      <c r="A129" s="31"/>
      <c r="B129" s="32"/>
      <c r="C129" s="184" t="s">
        <v>161</v>
      </c>
      <c r="D129" s="184" t="s">
        <v>134</v>
      </c>
      <c r="E129" s="185" t="s">
        <v>637</v>
      </c>
      <c r="F129" s="186" t="s">
        <v>638</v>
      </c>
      <c r="G129" s="187" t="s">
        <v>294</v>
      </c>
      <c r="H129" s="188">
        <v>1</v>
      </c>
      <c r="I129" s="189"/>
      <c r="J129" s="190">
        <f t="shared" ref="J129:J134" si="0">ROUND(I129*H129,2)</f>
        <v>0</v>
      </c>
      <c r="K129" s="191"/>
      <c r="L129" s="36"/>
      <c r="M129" s="192" t="s">
        <v>1</v>
      </c>
      <c r="N129" s="193" t="s">
        <v>38</v>
      </c>
      <c r="O129" s="68"/>
      <c r="P129" s="194">
        <f t="shared" ref="P129:P134" si="1">O129*H129</f>
        <v>0</v>
      </c>
      <c r="Q129" s="194">
        <v>0</v>
      </c>
      <c r="R129" s="194">
        <f t="shared" ref="R129:R134" si="2">Q129*H129</f>
        <v>0</v>
      </c>
      <c r="S129" s="194">
        <v>0</v>
      </c>
      <c r="T129" s="195">
        <f t="shared" ref="T129:T134" si="3"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6" t="s">
        <v>510</v>
      </c>
      <c r="AT129" s="196" t="s">
        <v>134</v>
      </c>
      <c r="AU129" s="196" t="s">
        <v>83</v>
      </c>
      <c r="AY129" s="14" t="s">
        <v>131</v>
      </c>
      <c r="BE129" s="197">
        <f t="shared" ref="BE129:BE134" si="4">IF(N129="základní",J129,0)</f>
        <v>0</v>
      </c>
      <c r="BF129" s="197">
        <f t="shared" ref="BF129:BF134" si="5">IF(N129="snížená",J129,0)</f>
        <v>0</v>
      </c>
      <c r="BG129" s="197">
        <f t="shared" ref="BG129:BG134" si="6">IF(N129="zákl. přenesená",J129,0)</f>
        <v>0</v>
      </c>
      <c r="BH129" s="197">
        <f t="shared" ref="BH129:BH134" si="7">IF(N129="sníž. přenesená",J129,0)</f>
        <v>0</v>
      </c>
      <c r="BI129" s="197">
        <f t="shared" ref="BI129:BI134" si="8">IF(N129="nulová",J129,0)</f>
        <v>0</v>
      </c>
      <c r="BJ129" s="14" t="s">
        <v>81</v>
      </c>
      <c r="BK129" s="197">
        <f t="shared" ref="BK129:BK134" si="9">ROUND(I129*H129,2)</f>
        <v>0</v>
      </c>
      <c r="BL129" s="14" t="s">
        <v>510</v>
      </c>
      <c r="BM129" s="196" t="s">
        <v>639</v>
      </c>
    </row>
    <row r="130" spans="1:65" s="2" customFormat="1" ht="16.5" customHeight="1">
      <c r="A130" s="31"/>
      <c r="B130" s="32"/>
      <c r="C130" s="184" t="s">
        <v>165</v>
      </c>
      <c r="D130" s="184" t="s">
        <v>134</v>
      </c>
      <c r="E130" s="185" t="s">
        <v>640</v>
      </c>
      <c r="F130" s="186" t="s">
        <v>641</v>
      </c>
      <c r="G130" s="187" t="s">
        <v>294</v>
      </c>
      <c r="H130" s="188">
        <v>1</v>
      </c>
      <c r="I130" s="189"/>
      <c r="J130" s="190">
        <f t="shared" si="0"/>
        <v>0</v>
      </c>
      <c r="K130" s="191"/>
      <c r="L130" s="36"/>
      <c r="M130" s="192" t="s">
        <v>1</v>
      </c>
      <c r="N130" s="193" t="s">
        <v>38</v>
      </c>
      <c r="O130" s="68"/>
      <c r="P130" s="194">
        <f t="shared" si="1"/>
        <v>0</v>
      </c>
      <c r="Q130" s="194">
        <v>0</v>
      </c>
      <c r="R130" s="194">
        <f t="shared" si="2"/>
        <v>0</v>
      </c>
      <c r="S130" s="194">
        <v>0</v>
      </c>
      <c r="T130" s="195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6" t="s">
        <v>510</v>
      </c>
      <c r="AT130" s="196" t="s">
        <v>134</v>
      </c>
      <c r="AU130" s="196" t="s">
        <v>83</v>
      </c>
      <c r="AY130" s="14" t="s">
        <v>131</v>
      </c>
      <c r="BE130" s="197">
        <f t="shared" si="4"/>
        <v>0</v>
      </c>
      <c r="BF130" s="197">
        <f t="shared" si="5"/>
        <v>0</v>
      </c>
      <c r="BG130" s="197">
        <f t="shared" si="6"/>
        <v>0</v>
      </c>
      <c r="BH130" s="197">
        <f t="shared" si="7"/>
        <v>0</v>
      </c>
      <c r="BI130" s="197">
        <f t="shared" si="8"/>
        <v>0</v>
      </c>
      <c r="BJ130" s="14" t="s">
        <v>81</v>
      </c>
      <c r="BK130" s="197">
        <f t="shared" si="9"/>
        <v>0</v>
      </c>
      <c r="BL130" s="14" t="s">
        <v>510</v>
      </c>
      <c r="BM130" s="196" t="s">
        <v>642</v>
      </c>
    </row>
    <row r="131" spans="1:65" s="2" customFormat="1" ht="16.5" customHeight="1">
      <c r="A131" s="31"/>
      <c r="B131" s="32"/>
      <c r="C131" s="184" t="s">
        <v>170</v>
      </c>
      <c r="D131" s="184" t="s">
        <v>134</v>
      </c>
      <c r="E131" s="185" t="s">
        <v>508</v>
      </c>
      <c r="F131" s="186" t="s">
        <v>509</v>
      </c>
      <c r="G131" s="187" t="s">
        <v>294</v>
      </c>
      <c r="H131" s="188">
        <v>1</v>
      </c>
      <c r="I131" s="189"/>
      <c r="J131" s="190">
        <f t="shared" si="0"/>
        <v>0</v>
      </c>
      <c r="K131" s="191"/>
      <c r="L131" s="36"/>
      <c r="M131" s="192" t="s">
        <v>1</v>
      </c>
      <c r="N131" s="193" t="s">
        <v>38</v>
      </c>
      <c r="O131" s="68"/>
      <c r="P131" s="194">
        <f t="shared" si="1"/>
        <v>0</v>
      </c>
      <c r="Q131" s="194">
        <v>0</v>
      </c>
      <c r="R131" s="194">
        <f t="shared" si="2"/>
        <v>0</v>
      </c>
      <c r="S131" s="194">
        <v>0</v>
      </c>
      <c r="T131" s="195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6" t="s">
        <v>510</v>
      </c>
      <c r="AT131" s="196" t="s">
        <v>134</v>
      </c>
      <c r="AU131" s="196" t="s">
        <v>83</v>
      </c>
      <c r="AY131" s="14" t="s">
        <v>131</v>
      </c>
      <c r="BE131" s="197">
        <f t="shared" si="4"/>
        <v>0</v>
      </c>
      <c r="BF131" s="197">
        <f t="shared" si="5"/>
        <v>0</v>
      </c>
      <c r="BG131" s="197">
        <f t="shared" si="6"/>
        <v>0</v>
      </c>
      <c r="BH131" s="197">
        <f t="shared" si="7"/>
        <v>0</v>
      </c>
      <c r="BI131" s="197">
        <f t="shared" si="8"/>
        <v>0</v>
      </c>
      <c r="BJ131" s="14" t="s">
        <v>81</v>
      </c>
      <c r="BK131" s="197">
        <f t="shared" si="9"/>
        <v>0</v>
      </c>
      <c r="BL131" s="14" t="s">
        <v>510</v>
      </c>
      <c r="BM131" s="196" t="s">
        <v>643</v>
      </c>
    </row>
    <row r="132" spans="1:65" s="2" customFormat="1" ht="16.5" customHeight="1">
      <c r="A132" s="31"/>
      <c r="B132" s="32"/>
      <c r="C132" s="184" t="s">
        <v>175</v>
      </c>
      <c r="D132" s="184" t="s">
        <v>134</v>
      </c>
      <c r="E132" s="185" t="s">
        <v>513</v>
      </c>
      <c r="F132" s="186" t="s">
        <v>514</v>
      </c>
      <c r="G132" s="187" t="s">
        <v>294</v>
      </c>
      <c r="H132" s="188">
        <v>1</v>
      </c>
      <c r="I132" s="189"/>
      <c r="J132" s="190">
        <f t="shared" si="0"/>
        <v>0</v>
      </c>
      <c r="K132" s="191"/>
      <c r="L132" s="36"/>
      <c r="M132" s="192" t="s">
        <v>1</v>
      </c>
      <c r="N132" s="193" t="s">
        <v>38</v>
      </c>
      <c r="O132" s="68"/>
      <c r="P132" s="194">
        <f t="shared" si="1"/>
        <v>0</v>
      </c>
      <c r="Q132" s="194">
        <v>0</v>
      </c>
      <c r="R132" s="194">
        <f t="shared" si="2"/>
        <v>0</v>
      </c>
      <c r="S132" s="194">
        <v>0</v>
      </c>
      <c r="T132" s="195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510</v>
      </c>
      <c r="AT132" s="196" t="s">
        <v>134</v>
      </c>
      <c r="AU132" s="196" t="s">
        <v>83</v>
      </c>
      <c r="AY132" s="14" t="s">
        <v>131</v>
      </c>
      <c r="BE132" s="197">
        <f t="shared" si="4"/>
        <v>0</v>
      </c>
      <c r="BF132" s="197">
        <f t="shared" si="5"/>
        <v>0</v>
      </c>
      <c r="BG132" s="197">
        <f t="shared" si="6"/>
        <v>0</v>
      </c>
      <c r="BH132" s="197">
        <f t="shared" si="7"/>
        <v>0</v>
      </c>
      <c r="BI132" s="197">
        <f t="shared" si="8"/>
        <v>0</v>
      </c>
      <c r="BJ132" s="14" t="s">
        <v>81</v>
      </c>
      <c r="BK132" s="197">
        <f t="shared" si="9"/>
        <v>0</v>
      </c>
      <c r="BL132" s="14" t="s">
        <v>510</v>
      </c>
      <c r="BM132" s="196" t="s">
        <v>644</v>
      </c>
    </row>
    <row r="133" spans="1:65" s="2" customFormat="1" ht="16.5" customHeight="1">
      <c r="A133" s="31"/>
      <c r="B133" s="32"/>
      <c r="C133" s="184" t="s">
        <v>179</v>
      </c>
      <c r="D133" s="184" t="s">
        <v>134</v>
      </c>
      <c r="E133" s="185" t="s">
        <v>645</v>
      </c>
      <c r="F133" s="186" t="s">
        <v>646</v>
      </c>
      <c r="G133" s="187" t="s">
        <v>294</v>
      </c>
      <c r="H133" s="188">
        <v>1</v>
      </c>
      <c r="I133" s="189"/>
      <c r="J133" s="190">
        <f t="shared" si="0"/>
        <v>0</v>
      </c>
      <c r="K133" s="191"/>
      <c r="L133" s="36"/>
      <c r="M133" s="192" t="s">
        <v>1</v>
      </c>
      <c r="N133" s="193" t="s">
        <v>38</v>
      </c>
      <c r="O133" s="68"/>
      <c r="P133" s="194">
        <f t="shared" si="1"/>
        <v>0</v>
      </c>
      <c r="Q133" s="194">
        <v>0</v>
      </c>
      <c r="R133" s="194">
        <f t="shared" si="2"/>
        <v>0</v>
      </c>
      <c r="S133" s="194">
        <v>0</v>
      </c>
      <c r="T133" s="195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510</v>
      </c>
      <c r="AT133" s="196" t="s">
        <v>134</v>
      </c>
      <c r="AU133" s="196" t="s">
        <v>83</v>
      </c>
      <c r="AY133" s="14" t="s">
        <v>131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4" t="s">
        <v>81</v>
      </c>
      <c r="BK133" s="197">
        <f t="shared" si="9"/>
        <v>0</v>
      </c>
      <c r="BL133" s="14" t="s">
        <v>510</v>
      </c>
      <c r="BM133" s="196" t="s">
        <v>647</v>
      </c>
    </row>
    <row r="134" spans="1:65" s="2" customFormat="1" ht="21.75" customHeight="1">
      <c r="A134" s="31"/>
      <c r="B134" s="32"/>
      <c r="C134" s="184" t="s">
        <v>183</v>
      </c>
      <c r="D134" s="184" t="s">
        <v>134</v>
      </c>
      <c r="E134" s="185" t="s">
        <v>648</v>
      </c>
      <c r="F134" s="186" t="s">
        <v>649</v>
      </c>
      <c r="G134" s="187" t="s">
        <v>294</v>
      </c>
      <c r="H134" s="188">
        <v>1</v>
      </c>
      <c r="I134" s="189"/>
      <c r="J134" s="190">
        <f t="shared" si="0"/>
        <v>0</v>
      </c>
      <c r="K134" s="191"/>
      <c r="L134" s="36"/>
      <c r="M134" s="214" t="s">
        <v>1</v>
      </c>
      <c r="N134" s="215" t="s">
        <v>38</v>
      </c>
      <c r="O134" s="216"/>
      <c r="P134" s="217">
        <f t="shared" si="1"/>
        <v>0</v>
      </c>
      <c r="Q134" s="217">
        <v>0</v>
      </c>
      <c r="R134" s="217">
        <f t="shared" si="2"/>
        <v>0</v>
      </c>
      <c r="S134" s="217">
        <v>0</v>
      </c>
      <c r="T134" s="218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510</v>
      </c>
      <c r="AT134" s="196" t="s">
        <v>134</v>
      </c>
      <c r="AU134" s="196" t="s">
        <v>83</v>
      </c>
      <c r="AY134" s="14" t="s">
        <v>131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4" t="s">
        <v>81</v>
      </c>
      <c r="BK134" s="197">
        <f t="shared" si="9"/>
        <v>0</v>
      </c>
      <c r="BL134" s="14" t="s">
        <v>510</v>
      </c>
      <c r="BM134" s="196" t="s">
        <v>650</v>
      </c>
    </row>
    <row r="135" spans="1:65" s="2" customFormat="1" ht="6.95" customHeight="1">
      <c r="A135" s="31"/>
      <c r="B135" s="51"/>
      <c r="C135" s="52"/>
      <c r="D135" s="52"/>
      <c r="E135" s="52"/>
      <c r="F135" s="52"/>
      <c r="G135" s="52"/>
      <c r="H135" s="52"/>
      <c r="I135" s="52"/>
      <c r="J135" s="52"/>
      <c r="K135" s="52"/>
      <c r="L135" s="36"/>
      <c r="M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</sheetData>
  <sheetProtection algorithmName="SHA-512" hashValue="gWlpolYcb1c7aNXW7o44Jug60ZbMDm3Y+/0gtbQmQME7ljgZcyRm6FopGFFR96w+V5rXYOkNPKgABAeYnCXuyA==" saltValue="JIQeLPJsfNElro7HOXJyfe8H8k6Yaz70Astqpsn/am1N9qmiYEe/nfQSVQz92z0tQCX1DTYBFzTmV4ggJ950FA==" spinCount="100000" sheet="1" objects="1" scenarios="1" formatColumns="0" formatRows="0" autoFilter="0"/>
  <autoFilter ref="C119:K134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4" t="s">
        <v>92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99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64" t="str">
        <f>'Rekapitulace stavby'!K6</f>
        <v>SOU Hubálov_nové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09" t="s">
        <v>100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651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6. 1. 2025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'Rekapitulace stavby'!E14</f>
        <v>Vyplň údaj</v>
      </c>
      <c r="F18" s="269"/>
      <c r="G18" s="269"/>
      <c r="H18" s="269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0" t="s">
        <v>1</v>
      </c>
      <c r="F27" s="270"/>
      <c r="G27" s="270"/>
      <c r="H27" s="27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ROUND(J125,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ROUND((SUM(BE125:BE283)),  2)</f>
        <v>0</v>
      </c>
      <c r="G33" s="31"/>
      <c r="H33" s="31"/>
      <c r="I33" s="121">
        <v>0.21</v>
      </c>
      <c r="J33" s="120">
        <f>ROUND(((SUM(BE125:BE283))*I33),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ROUND((SUM(BF125:BF283)),  2)</f>
        <v>0</v>
      </c>
      <c r="G34" s="31"/>
      <c r="H34" s="31"/>
      <c r="I34" s="121">
        <v>0.12</v>
      </c>
      <c r="J34" s="120">
        <f>ROUND(((SUM(BF125:BF283))*I34),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ROUND((SUM(BG125:BG283)),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ROUND((SUM(BH125:BH283)),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ROUND((SUM(BI125:BI283)),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102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1" t="str">
        <f>E7</f>
        <v>SOU Hubálov_nové</v>
      </c>
      <c r="F85" s="272"/>
      <c r="G85" s="272"/>
      <c r="H85" s="272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100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3" t="str">
        <f>E9</f>
        <v>04 - Elektro a MaR</v>
      </c>
      <c r="F87" s="273"/>
      <c r="G87" s="273"/>
      <c r="H87" s="273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6. 1. 2025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103</v>
      </c>
      <c r="D94" s="141"/>
      <c r="E94" s="141"/>
      <c r="F94" s="141"/>
      <c r="G94" s="141"/>
      <c r="H94" s="141"/>
      <c r="I94" s="141"/>
      <c r="J94" s="142" t="s">
        <v>104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105</v>
      </c>
      <c r="D96" s="33"/>
      <c r="E96" s="33"/>
      <c r="F96" s="33"/>
      <c r="G96" s="33"/>
      <c r="H96" s="33"/>
      <c r="I96" s="33"/>
      <c r="J96" s="81">
        <f>J125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106</v>
      </c>
    </row>
    <row r="97" spans="1:31" s="9" customFormat="1" ht="24.95" customHeight="1">
      <c r="B97" s="144"/>
      <c r="C97" s="145"/>
      <c r="D97" s="146" t="s">
        <v>652</v>
      </c>
      <c r="E97" s="147"/>
      <c r="F97" s="147"/>
      <c r="G97" s="147"/>
      <c r="H97" s="147"/>
      <c r="I97" s="147"/>
      <c r="J97" s="148">
        <f>J126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653</v>
      </c>
      <c r="E98" s="153"/>
      <c r="F98" s="153"/>
      <c r="G98" s="153"/>
      <c r="H98" s="153"/>
      <c r="I98" s="153"/>
      <c r="J98" s="154">
        <f>J127</f>
        <v>0</v>
      </c>
      <c r="K98" s="151"/>
      <c r="L98" s="155"/>
    </row>
    <row r="99" spans="1:31" s="10" customFormat="1" ht="19.899999999999999" customHeight="1">
      <c r="B99" s="150"/>
      <c r="C99" s="151"/>
      <c r="D99" s="152" t="s">
        <v>654</v>
      </c>
      <c r="E99" s="153"/>
      <c r="F99" s="153"/>
      <c r="G99" s="153"/>
      <c r="H99" s="153"/>
      <c r="I99" s="153"/>
      <c r="J99" s="154">
        <f>J190</f>
        <v>0</v>
      </c>
      <c r="K99" s="151"/>
      <c r="L99" s="155"/>
    </row>
    <row r="100" spans="1:31" s="10" customFormat="1" ht="19.899999999999999" customHeight="1">
      <c r="B100" s="150"/>
      <c r="C100" s="151"/>
      <c r="D100" s="152" t="s">
        <v>655</v>
      </c>
      <c r="E100" s="153"/>
      <c r="F100" s="153"/>
      <c r="G100" s="153"/>
      <c r="H100" s="153"/>
      <c r="I100" s="153"/>
      <c r="J100" s="154">
        <f>J208</f>
        <v>0</v>
      </c>
      <c r="K100" s="151"/>
      <c r="L100" s="155"/>
    </row>
    <row r="101" spans="1:31" s="10" customFormat="1" ht="19.899999999999999" customHeight="1">
      <c r="B101" s="150"/>
      <c r="C101" s="151"/>
      <c r="D101" s="152" t="s">
        <v>656</v>
      </c>
      <c r="E101" s="153"/>
      <c r="F101" s="153"/>
      <c r="G101" s="153"/>
      <c r="H101" s="153"/>
      <c r="I101" s="153"/>
      <c r="J101" s="154">
        <f>J218</f>
        <v>0</v>
      </c>
      <c r="K101" s="151"/>
      <c r="L101" s="155"/>
    </row>
    <row r="102" spans="1:31" s="10" customFormat="1" ht="19.899999999999999" customHeight="1">
      <c r="B102" s="150"/>
      <c r="C102" s="151"/>
      <c r="D102" s="152" t="s">
        <v>657</v>
      </c>
      <c r="E102" s="153"/>
      <c r="F102" s="153"/>
      <c r="G102" s="153"/>
      <c r="H102" s="153"/>
      <c r="I102" s="153"/>
      <c r="J102" s="154">
        <f>J236</f>
        <v>0</v>
      </c>
      <c r="K102" s="151"/>
      <c r="L102" s="155"/>
    </row>
    <row r="103" spans="1:31" s="10" customFormat="1" ht="19.899999999999999" customHeight="1">
      <c r="B103" s="150"/>
      <c r="C103" s="151"/>
      <c r="D103" s="152" t="s">
        <v>658</v>
      </c>
      <c r="E103" s="153"/>
      <c r="F103" s="153"/>
      <c r="G103" s="153"/>
      <c r="H103" s="153"/>
      <c r="I103" s="153"/>
      <c r="J103" s="154">
        <f>J249</f>
        <v>0</v>
      </c>
      <c r="K103" s="151"/>
      <c r="L103" s="155"/>
    </row>
    <row r="104" spans="1:31" s="10" customFormat="1" ht="19.899999999999999" customHeight="1">
      <c r="B104" s="150"/>
      <c r="C104" s="151"/>
      <c r="D104" s="152" t="s">
        <v>659</v>
      </c>
      <c r="E104" s="153"/>
      <c r="F104" s="153"/>
      <c r="G104" s="153"/>
      <c r="H104" s="153"/>
      <c r="I104" s="153"/>
      <c r="J104" s="154">
        <f>J254</f>
        <v>0</v>
      </c>
      <c r="K104" s="151"/>
      <c r="L104" s="155"/>
    </row>
    <row r="105" spans="1:31" s="10" customFormat="1" ht="19.899999999999999" customHeight="1">
      <c r="B105" s="150"/>
      <c r="C105" s="151"/>
      <c r="D105" s="152" t="s">
        <v>660</v>
      </c>
      <c r="E105" s="153"/>
      <c r="F105" s="153"/>
      <c r="G105" s="153"/>
      <c r="H105" s="153"/>
      <c r="I105" s="153"/>
      <c r="J105" s="154">
        <f>J265</f>
        <v>0</v>
      </c>
      <c r="K105" s="151"/>
      <c r="L105" s="155"/>
    </row>
    <row r="106" spans="1:31" s="2" customFormat="1" ht="21.7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customHeight="1">
      <c r="A107" s="31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31" s="2" customFormat="1" ht="6.95" customHeight="1">
      <c r="A111" s="31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4.95" customHeight="1">
      <c r="A112" s="31"/>
      <c r="B112" s="32"/>
      <c r="C112" s="20" t="s">
        <v>116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16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71" t="str">
        <f>E7</f>
        <v>SOU Hubálov_nové</v>
      </c>
      <c r="F115" s="272"/>
      <c r="G115" s="272"/>
      <c r="H115" s="272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100</v>
      </c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6.5" customHeight="1">
      <c r="A117" s="31"/>
      <c r="B117" s="32"/>
      <c r="C117" s="33"/>
      <c r="D117" s="33"/>
      <c r="E117" s="223" t="str">
        <f>E9</f>
        <v>04 - Elektro a MaR</v>
      </c>
      <c r="F117" s="273"/>
      <c r="G117" s="273"/>
      <c r="H117" s="27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2" customHeight="1">
      <c r="A119" s="31"/>
      <c r="B119" s="32"/>
      <c r="C119" s="26" t="s">
        <v>20</v>
      </c>
      <c r="D119" s="33"/>
      <c r="E119" s="33"/>
      <c r="F119" s="24" t="str">
        <f>F12</f>
        <v xml:space="preserve"> </v>
      </c>
      <c r="G119" s="33"/>
      <c r="H119" s="33"/>
      <c r="I119" s="26" t="s">
        <v>22</v>
      </c>
      <c r="J119" s="63" t="str">
        <f>IF(J12="","",J12)</f>
        <v>6. 1. 2025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24</v>
      </c>
      <c r="D121" s="33"/>
      <c r="E121" s="33"/>
      <c r="F121" s="24" t="str">
        <f>E15</f>
        <v xml:space="preserve"> </v>
      </c>
      <c r="G121" s="33"/>
      <c r="H121" s="33"/>
      <c r="I121" s="26" t="s">
        <v>29</v>
      </c>
      <c r="J121" s="29" t="str">
        <f>E21</f>
        <v xml:space="preserve"> 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5.2" customHeight="1">
      <c r="A122" s="31"/>
      <c r="B122" s="32"/>
      <c r="C122" s="26" t="s">
        <v>27</v>
      </c>
      <c r="D122" s="33"/>
      <c r="E122" s="33"/>
      <c r="F122" s="24" t="str">
        <f>IF(E18="","",E18)</f>
        <v>Vyplň údaj</v>
      </c>
      <c r="G122" s="33"/>
      <c r="H122" s="33"/>
      <c r="I122" s="26" t="s">
        <v>31</v>
      </c>
      <c r="J122" s="29" t="str">
        <f>E24</f>
        <v xml:space="preserve"> </v>
      </c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0.3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11" customFormat="1" ht="29.25" customHeight="1">
      <c r="A124" s="156"/>
      <c r="B124" s="157"/>
      <c r="C124" s="158" t="s">
        <v>117</v>
      </c>
      <c r="D124" s="159" t="s">
        <v>58</v>
      </c>
      <c r="E124" s="159" t="s">
        <v>54</v>
      </c>
      <c r="F124" s="159" t="s">
        <v>55</v>
      </c>
      <c r="G124" s="159" t="s">
        <v>118</v>
      </c>
      <c r="H124" s="159" t="s">
        <v>119</v>
      </c>
      <c r="I124" s="159" t="s">
        <v>120</v>
      </c>
      <c r="J124" s="160" t="s">
        <v>104</v>
      </c>
      <c r="K124" s="161" t="s">
        <v>121</v>
      </c>
      <c r="L124" s="162"/>
      <c r="M124" s="72" t="s">
        <v>1</v>
      </c>
      <c r="N124" s="73" t="s">
        <v>37</v>
      </c>
      <c r="O124" s="73" t="s">
        <v>122</v>
      </c>
      <c r="P124" s="73" t="s">
        <v>123</v>
      </c>
      <c r="Q124" s="73" t="s">
        <v>124</v>
      </c>
      <c r="R124" s="73" t="s">
        <v>125</v>
      </c>
      <c r="S124" s="73" t="s">
        <v>126</v>
      </c>
      <c r="T124" s="74" t="s">
        <v>127</v>
      </c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</row>
    <row r="125" spans="1:65" s="2" customFormat="1" ht="22.9" customHeight="1">
      <c r="A125" s="31"/>
      <c r="B125" s="32"/>
      <c r="C125" s="79" t="s">
        <v>128</v>
      </c>
      <c r="D125" s="33"/>
      <c r="E125" s="33"/>
      <c r="F125" s="33"/>
      <c r="G125" s="33"/>
      <c r="H125" s="33"/>
      <c r="I125" s="33"/>
      <c r="J125" s="163">
        <f>BK125</f>
        <v>0</v>
      </c>
      <c r="K125" s="33"/>
      <c r="L125" s="36"/>
      <c r="M125" s="75"/>
      <c r="N125" s="164"/>
      <c r="O125" s="76"/>
      <c r="P125" s="165">
        <f>P126</f>
        <v>0</v>
      </c>
      <c r="Q125" s="76"/>
      <c r="R125" s="165">
        <f>R126</f>
        <v>0</v>
      </c>
      <c r="S125" s="76"/>
      <c r="T125" s="166">
        <f>T126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4" t="s">
        <v>72</v>
      </c>
      <c r="AU125" s="14" t="s">
        <v>106</v>
      </c>
      <c r="BK125" s="167">
        <f>BK126</f>
        <v>0</v>
      </c>
    </row>
    <row r="126" spans="1:65" s="12" customFormat="1" ht="25.9" customHeight="1">
      <c r="B126" s="168"/>
      <c r="C126" s="169"/>
      <c r="D126" s="170" t="s">
        <v>72</v>
      </c>
      <c r="E126" s="171" t="s">
        <v>661</v>
      </c>
      <c r="F126" s="171" t="s">
        <v>662</v>
      </c>
      <c r="G126" s="169"/>
      <c r="H126" s="169"/>
      <c r="I126" s="172"/>
      <c r="J126" s="173">
        <f>BK126</f>
        <v>0</v>
      </c>
      <c r="K126" s="169"/>
      <c r="L126" s="174"/>
      <c r="M126" s="175"/>
      <c r="N126" s="176"/>
      <c r="O126" s="176"/>
      <c r="P126" s="177">
        <f>P127+P190+P208+P218+P236+P249+P254+P265</f>
        <v>0</v>
      </c>
      <c r="Q126" s="176"/>
      <c r="R126" s="177">
        <f>R127+R190+R208+R218+R236+R249+R254+R265</f>
        <v>0</v>
      </c>
      <c r="S126" s="176"/>
      <c r="T126" s="178">
        <f>T127+T190+T208+T218+T236+T249+T254+T265</f>
        <v>0</v>
      </c>
      <c r="AR126" s="179" t="s">
        <v>81</v>
      </c>
      <c r="AT126" s="180" t="s">
        <v>72</v>
      </c>
      <c r="AU126" s="180" t="s">
        <v>73</v>
      </c>
      <c r="AY126" s="179" t="s">
        <v>131</v>
      </c>
      <c r="BK126" s="181">
        <f>BK127+BK190+BK208+BK218+BK236+BK249+BK254+BK265</f>
        <v>0</v>
      </c>
    </row>
    <row r="127" spans="1:65" s="12" customFormat="1" ht="22.9" customHeight="1">
      <c r="B127" s="168"/>
      <c r="C127" s="169"/>
      <c r="D127" s="170" t="s">
        <v>72</v>
      </c>
      <c r="E127" s="182" t="s">
        <v>81</v>
      </c>
      <c r="F127" s="182" t="s">
        <v>663</v>
      </c>
      <c r="G127" s="169"/>
      <c r="H127" s="169"/>
      <c r="I127" s="172"/>
      <c r="J127" s="183">
        <f>BK127</f>
        <v>0</v>
      </c>
      <c r="K127" s="169"/>
      <c r="L127" s="174"/>
      <c r="M127" s="175"/>
      <c r="N127" s="176"/>
      <c r="O127" s="176"/>
      <c r="P127" s="177">
        <f>SUM(P128:P189)</f>
        <v>0</v>
      </c>
      <c r="Q127" s="176"/>
      <c r="R127" s="177">
        <f>SUM(R128:R189)</f>
        <v>0</v>
      </c>
      <c r="S127" s="176"/>
      <c r="T127" s="178">
        <f>SUM(T128:T189)</f>
        <v>0</v>
      </c>
      <c r="AR127" s="179" t="s">
        <v>81</v>
      </c>
      <c r="AT127" s="180" t="s">
        <v>72</v>
      </c>
      <c r="AU127" s="180" t="s">
        <v>81</v>
      </c>
      <c r="AY127" s="179" t="s">
        <v>131</v>
      </c>
      <c r="BK127" s="181">
        <f>SUM(BK128:BK189)</f>
        <v>0</v>
      </c>
    </row>
    <row r="128" spans="1:65" s="2" customFormat="1" ht="16.5" customHeight="1">
      <c r="A128" s="31"/>
      <c r="B128" s="32"/>
      <c r="C128" s="184" t="s">
        <v>81</v>
      </c>
      <c r="D128" s="184" t="s">
        <v>134</v>
      </c>
      <c r="E128" s="185" t="s">
        <v>664</v>
      </c>
      <c r="F128" s="186" t="s">
        <v>665</v>
      </c>
      <c r="G128" s="187" t="s">
        <v>666</v>
      </c>
      <c r="H128" s="188">
        <v>1</v>
      </c>
      <c r="I128" s="189"/>
      <c r="J128" s="190">
        <f t="shared" ref="J128:J159" si="0">ROUND(I128*H128,2)</f>
        <v>0</v>
      </c>
      <c r="K128" s="191"/>
      <c r="L128" s="36"/>
      <c r="M128" s="192" t="s">
        <v>1</v>
      </c>
      <c r="N128" s="193" t="s">
        <v>38</v>
      </c>
      <c r="O128" s="68"/>
      <c r="P128" s="194">
        <f t="shared" ref="P128:P159" si="1">O128*H128</f>
        <v>0</v>
      </c>
      <c r="Q128" s="194">
        <v>0</v>
      </c>
      <c r="R128" s="194">
        <f t="shared" ref="R128:R159" si="2">Q128*H128</f>
        <v>0</v>
      </c>
      <c r="S128" s="194">
        <v>0</v>
      </c>
      <c r="T128" s="195">
        <f t="shared" ref="T128:T159" si="3"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6" t="s">
        <v>150</v>
      </c>
      <c r="AT128" s="196" t="s">
        <v>134</v>
      </c>
      <c r="AU128" s="196" t="s">
        <v>83</v>
      </c>
      <c r="AY128" s="14" t="s">
        <v>131</v>
      </c>
      <c r="BE128" s="197">
        <f t="shared" ref="BE128:BE159" si="4">IF(N128="základní",J128,0)</f>
        <v>0</v>
      </c>
      <c r="BF128" s="197">
        <f t="shared" ref="BF128:BF159" si="5">IF(N128="snížená",J128,0)</f>
        <v>0</v>
      </c>
      <c r="BG128" s="197">
        <f t="shared" ref="BG128:BG159" si="6">IF(N128="zákl. přenesená",J128,0)</f>
        <v>0</v>
      </c>
      <c r="BH128" s="197">
        <f t="shared" ref="BH128:BH159" si="7">IF(N128="sníž. přenesená",J128,0)</f>
        <v>0</v>
      </c>
      <c r="BI128" s="197">
        <f t="shared" ref="BI128:BI159" si="8">IF(N128="nulová",J128,0)</f>
        <v>0</v>
      </c>
      <c r="BJ128" s="14" t="s">
        <v>81</v>
      </c>
      <c r="BK128" s="197">
        <f t="shared" ref="BK128:BK159" si="9">ROUND(I128*H128,2)</f>
        <v>0</v>
      </c>
      <c r="BL128" s="14" t="s">
        <v>150</v>
      </c>
      <c r="BM128" s="196" t="s">
        <v>667</v>
      </c>
    </row>
    <row r="129" spans="1:65" s="2" customFormat="1" ht="16.5" customHeight="1">
      <c r="A129" s="31"/>
      <c r="B129" s="32"/>
      <c r="C129" s="184" t="s">
        <v>83</v>
      </c>
      <c r="D129" s="184" t="s">
        <v>134</v>
      </c>
      <c r="E129" s="185" t="s">
        <v>668</v>
      </c>
      <c r="F129" s="186" t="s">
        <v>669</v>
      </c>
      <c r="G129" s="187" t="s">
        <v>670</v>
      </c>
      <c r="H129" s="188">
        <v>1</v>
      </c>
      <c r="I129" s="189"/>
      <c r="J129" s="190">
        <f t="shared" si="0"/>
        <v>0</v>
      </c>
      <c r="K129" s="191"/>
      <c r="L129" s="36"/>
      <c r="M129" s="192" t="s">
        <v>1</v>
      </c>
      <c r="N129" s="193" t="s">
        <v>38</v>
      </c>
      <c r="O129" s="68"/>
      <c r="P129" s="194">
        <f t="shared" si="1"/>
        <v>0</v>
      </c>
      <c r="Q129" s="194">
        <v>0</v>
      </c>
      <c r="R129" s="194">
        <f t="shared" si="2"/>
        <v>0</v>
      </c>
      <c r="S129" s="194">
        <v>0</v>
      </c>
      <c r="T129" s="195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6" t="s">
        <v>150</v>
      </c>
      <c r="AT129" s="196" t="s">
        <v>134</v>
      </c>
      <c r="AU129" s="196" t="s">
        <v>83</v>
      </c>
      <c r="AY129" s="14" t="s">
        <v>131</v>
      </c>
      <c r="BE129" s="197">
        <f t="shared" si="4"/>
        <v>0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4" t="s">
        <v>81</v>
      </c>
      <c r="BK129" s="197">
        <f t="shared" si="9"/>
        <v>0</v>
      </c>
      <c r="BL129" s="14" t="s">
        <v>150</v>
      </c>
      <c r="BM129" s="196" t="s">
        <v>671</v>
      </c>
    </row>
    <row r="130" spans="1:65" s="2" customFormat="1" ht="16.5" customHeight="1">
      <c r="A130" s="31"/>
      <c r="B130" s="32"/>
      <c r="C130" s="184" t="s">
        <v>146</v>
      </c>
      <c r="D130" s="184" t="s">
        <v>134</v>
      </c>
      <c r="E130" s="185" t="s">
        <v>672</v>
      </c>
      <c r="F130" s="186" t="s">
        <v>673</v>
      </c>
      <c r="G130" s="187" t="s">
        <v>670</v>
      </c>
      <c r="H130" s="188">
        <v>1</v>
      </c>
      <c r="I130" s="189"/>
      <c r="J130" s="190">
        <f t="shared" si="0"/>
        <v>0</v>
      </c>
      <c r="K130" s="191"/>
      <c r="L130" s="36"/>
      <c r="M130" s="192" t="s">
        <v>1</v>
      </c>
      <c r="N130" s="193" t="s">
        <v>38</v>
      </c>
      <c r="O130" s="68"/>
      <c r="P130" s="194">
        <f t="shared" si="1"/>
        <v>0</v>
      </c>
      <c r="Q130" s="194">
        <v>0</v>
      </c>
      <c r="R130" s="194">
        <f t="shared" si="2"/>
        <v>0</v>
      </c>
      <c r="S130" s="194">
        <v>0</v>
      </c>
      <c r="T130" s="195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6" t="s">
        <v>150</v>
      </c>
      <c r="AT130" s="196" t="s">
        <v>134</v>
      </c>
      <c r="AU130" s="196" t="s">
        <v>83</v>
      </c>
      <c r="AY130" s="14" t="s">
        <v>131</v>
      </c>
      <c r="BE130" s="197">
        <f t="shared" si="4"/>
        <v>0</v>
      </c>
      <c r="BF130" s="197">
        <f t="shared" si="5"/>
        <v>0</v>
      </c>
      <c r="BG130" s="197">
        <f t="shared" si="6"/>
        <v>0</v>
      </c>
      <c r="BH130" s="197">
        <f t="shared" si="7"/>
        <v>0</v>
      </c>
      <c r="BI130" s="197">
        <f t="shared" si="8"/>
        <v>0</v>
      </c>
      <c r="BJ130" s="14" t="s">
        <v>81</v>
      </c>
      <c r="BK130" s="197">
        <f t="shared" si="9"/>
        <v>0</v>
      </c>
      <c r="BL130" s="14" t="s">
        <v>150</v>
      </c>
      <c r="BM130" s="196" t="s">
        <v>674</v>
      </c>
    </row>
    <row r="131" spans="1:65" s="2" customFormat="1" ht="16.5" customHeight="1">
      <c r="A131" s="31"/>
      <c r="B131" s="32"/>
      <c r="C131" s="184" t="s">
        <v>150</v>
      </c>
      <c r="D131" s="184" t="s">
        <v>134</v>
      </c>
      <c r="E131" s="185" t="s">
        <v>675</v>
      </c>
      <c r="F131" s="186" t="s">
        <v>676</v>
      </c>
      <c r="G131" s="187" t="s">
        <v>670</v>
      </c>
      <c r="H131" s="188">
        <v>1</v>
      </c>
      <c r="I131" s="189"/>
      <c r="J131" s="190">
        <f t="shared" si="0"/>
        <v>0</v>
      </c>
      <c r="K131" s="191"/>
      <c r="L131" s="36"/>
      <c r="M131" s="192" t="s">
        <v>1</v>
      </c>
      <c r="N131" s="193" t="s">
        <v>38</v>
      </c>
      <c r="O131" s="68"/>
      <c r="P131" s="194">
        <f t="shared" si="1"/>
        <v>0</v>
      </c>
      <c r="Q131" s="194">
        <v>0</v>
      </c>
      <c r="R131" s="194">
        <f t="shared" si="2"/>
        <v>0</v>
      </c>
      <c r="S131" s="194">
        <v>0</v>
      </c>
      <c r="T131" s="195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6" t="s">
        <v>150</v>
      </c>
      <c r="AT131" s="196" t="s">
        <v>134</v>
      </c>
      <c r="AU131" s="196" t="s">
        <v>83</v>
      </c>
      <c r="AY131" s="14" t="s">
        <v>131</v>
      </c>
      <c r="BE131" s="197">
        <f t="shared" si="4"/>
        <v>0</v>
      </c>
      <c r="BF131" s="197">
        <f t="shared" si="5"/>
        <v>0</v>
      </c>
      <c r="BG131" s="197">
        <f t="shared" si="6"/>
        <v>0</v>
      </c>
      <c r="BH131" s="197">
        <f t="shared" si="7"/>
        <v>0</v>
      </c>
      <c r="BI131" s="197">
        <f t="shared" si="8"/>
        <v>0</v>
      </c>
      <c r="BJ131" s="14" t="s">
        <v>81</v>
      </c>
      <c r="BK131" s="197">
        <f t="shared" si="9"/>
        <v>0</v>
      </c>
      <c r="BL131" s="14" t="s">
        <v>150</v>
      </c>
      <c r="BM131" s="196" t="s">
        <v>677</v>
      </c>
    </row>
    <row r="132" spans="1:65" s="2" customFormat="1" ht="16.5" customHeight="1">
      <c r="A132" s="31"/>
      <c r="B132" s="32"/>
      <c r="C132" s="184" t="s">
        <v>157</v>
      </c>
      <c r="D132" s="184" t="s">
        <v>134</v>
      </c>
      <c r="E132" s="185" t="s">
        <v>678</v>
      </c>
      <c r="F132" s="186" t="s">
        <v>679</v>
      </c>
      <c r="G132" s="187" t="s">
        <v>680</v>
      </c>
      <c r="H132" s="188">
        <v>1</v>
      </c>
      <c r="I132" s="189"/>
      <c r="J132" s="190">
        <f t="shared" si="0"/>
        <v>0</v>
      </c>
      <c r="K132" s="191"/>
      <c r="L132" s="36"/>
      <c r="M132" s="192" t="s">
        <v>1</v>
      </c>
      <c r="N132" s="193" t="s">
        <v>38</v>
      </c>
      <c r="O132" s="68"/>
      <c r="P132" s="194">
        <f t="shared" si="1"/>
        <v>0</v>
      </c>
      <c r="Q132" s="194">
        <v>0</v>
      </c>
      <c r="R132" s="194">
        <f t="shared" si="2"/>
        <v>0</v>
      </c>
      <c r="S132" s="194">
        <v>0</v>
      </c>
      <c r="T132" s="195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150</v>
      </c>
      <c r="AT132" s="196" t="s">
        <v>134</v>
      </c>
      <c r="AU132" s="196" t="s">
        <v>83</v>
      </c>
      <c r="AY132" s="14" t="s">
        <v>131</v>
      </c>
      <c r="BE132" s="197">
        <f t="shared" si="4"/>
        <v>0</v>
      </c>
      <c r="BF132" s="197">
        <f t="shared" si="5"/>
        <v>0</v>
      </c>
      <c r="BG132" s="197">
        <f t="shared" si="6"/>
        <v>0</v>
      </c>
      <c r="BH132" s="197">
        <f t="shared" si="7"/>
        <v>0</v>
      </c>
      <c r="BI132" s="197">
        <f t="shared" si="8"/>
        <v>0</v>
      </c>
      <c r="BJ132" s="14" t="s">
        <v>81</v>
      </c>
      <c r="BK132" s="197">
        <f t="shared" si="9"/>
        <v>0</v>
      </c>
      <c r="BL132" s="14" t="s">
        <v>150</v>
      </c>
      <c r="BM132" s="196" t="s">
        <v>681</v>
      </c>
    </row>
    <row r="133" spans="1:65" s="2" customFormat="1" ht="16.5" customHeight="1">
      <c r="A133" s="31"/>
      <c r="B133" s="32"/>
      <c r="C133" s="184" t="s">
        <v>161</v>
      </c>
      <c r="D133" s="184" t="s">
        <v>134</v>
      </c>
      <c r="E133" s="185" t="s">
        <v>682</v>
      </c>
      <c r="F133" s="186" t="s">
        <v>683</v>
      </c>
      <c r="G133" s="187" t="s">
        <v>666</v>
      </c>
      <c r="H133" s="188">
        <v>1</v>
      </c>
      <c r="I133" s="189"/>
      <c r="J133" s="190">
        <f t="shared" si="0"/>
        <v>0</v>
      </c>
      <c r="K133" s="191"/>
      <c r="L133" s="36"/>
      <c r="M133" s="192" t="s">
        <v>1</v>
      </c>
      <c r="N133" s="193" t="s">
        <v>38</v>
      </c>
      <c r="O133" s="68"/>
      <c r="P133" s="194">
        <f t="shared" si="1"/>
        <v>0</v>
      </c>
      <c r="Q133" s="194">
        <v>0</v>
      </c>
      <c r="R133" s="194">
        <f t="shared" si="2"/>
        <v>0</v>
      </c>
      <c r="S133" s="194">
        <v>0</v>
      </c>
      <c r="T133" s="195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150</v>
      </c>
      <c r="AT133" s="196" t="s">
        <v>134</v>
      </c>
      <c r="AU133" s="196" t="s">
        <v>83</v>
      </c>
      <c r="AY133" s="14" t="s">
        <v>131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4" t="s">
        <v>81</v>
      </c>
      <c r="BK133" s="197">
        <f t="shared" si="9"/>
        <v>0</v>
      </c>
      <c r="BL133" s="14" t="s">
        <v>150</v>
      </c>
      <c r="BM133" s="196" t="s">
        <v>684</v>
      </c>
    </row>
    <row r="134" spans="1:65" s="2" customFormat="1" ht="16.5" customHeight="1">
      <c r="A134" s="31"/>
      <c r="B134" s="32"/>
      <c r="C134" s="184" t="s">
        <v>165</v>
      </c>
      <c r="D134" s="184" t="s">
        <v>134</v>
      </c>
      <c r="E134" s="185" t="s">
        <v>685</v>
      </c>
      <c r="F134" s="186" t="s">
        <v>686</v>
      </c>
      <c r="G134" s="187" t="s">
        <v>666</v>
      </c>
      <c r="H134" s="188">
        <v>1</v>
      </c>
      <c r="I134" s="189"/>
      <c r="J134" s="190">
        <f t="shared" si="0"/>
        <v>0</v>
      </c>
      <c r="K134" s="191"/>
      <c r="L134" s="36"/>
      <c r="M134" s="192" t="s">
        <v>1</v>
      </c>
      <c r="N134" s="193" t="s">
        <v>38</v>
      </c>
      <c r="O134" s="68"/>
      <c r="P134" s="194">
        <f t="shared" si="1"/>
        <v>0</v>
      </c>
      <c r="Q134" s="194">
        <v>0</v>
      </c>
      <c r="R134" s="194">
        <f t="shared" si="2"/>
        <v>0</v>
      </c>
      <c r="S134" s="194">
        <v>0</v>
      </c>
      <c r="T134" s="195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150</v>
      </c>
      <c r="AT134" s="196" t="s">
        <v>134</v>
      </c>
      <c r="AU134" s="196" t="s">
        <v>83</v>
      </c>
      <c r="AY134" s="14" t="s">
        <v>131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4" t="s">
        <v>81</v>
      </c>
      <c r="BK134" s="197">
        <f t="shared" si="9"/>
        <v>0</v>
      </c>
      <c r="BL134" s="14" t="s">
        <v>150</v>
      </c>
      <c r="BM134" s="196" t="s">
        <v>687</v>
      </c>
    </row>
    <row r="135" spans="1:65" s="2" customFormat="1" ht="16.5" customHeight="1">
      <c r="A135" s="31"/>
      <c r="B135" s="32"/>
      <c r="C135" s="184" t="s">
        <v>170</v>
      </c>
      <c r="D135" s="184" t="s">
        <v>134</v>
      </c>
      <c r="E135" s="185" t="s">
        <v>688</v>
      </c>
      <c r="F135" s="186" t="s">
        <v>689</v>
      </c>
      <c r="G135" s="187" t="s">
        <v>666</v>
      </c>
      <c r="H135" s="188">
        <v>1</v>
      </c>
      <c r="I135" s="189"/>
      <c r="J135" s="190">
        <f t="shared" si="0"/>
        <v>0</v>
      </c>
      <c r="K135" s="191"/>
      <c r="L135" s="36"/>
      <c r="M135" s="192" t="s">
        <v>1</v>
      </c>
      <c r="N135" s="193" t="s">
        <v>38</v>
      </c>
      <c r="O135" s="68"/>
      <c r="P135" s="194">
        <f t="shared" si="1"/>
        <v>0</v>
      </c>
      <c r="Q135" s="194">
        <v>0</v>
      </c>
      <c r="R135" s="194">
        <f t="shared" si="2"/>
        <v>0</v>
      </c>
      <c r="S135" s="194">
        <v>0</v>
      </c>
      <c r="T135" s="195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150</v>
      </c>
      <c r="AT135" s="196" t="s">
        <v>134</v>
      </c>
      <c r="AU135" s="196" t="s">
        <v>83</v>
      </c>
      <c r="AY135" s="14" t="s">
        <v>131</v>
      </c>
      <c r="BE135" s="197">
        <f t="shared" si="4"/>
        <v>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4" t="s">
        <v>81</v>
      </c>
      <c r="BK135" s="197">
        <f t="shared" si="9"/>
        <v>0</v>
      </c>
      <c r="BL135" s="14" t="s">
        <v>150</v>
      </c>
      <c r="BM135" s="196" t="s">
        <v>690</v>
      </c>
    </row>
    <row r="136" spans="1:65" s="2" customFormat="1" ht="16.5" customHeight="1">
      <c r="A136" s="31"/>
      <c r="B136" s="32"/>
      <c r="C136" s="184" t="s">
        <v>175</v>
      </c>
      <c r="D136" s="184" t="s">
        <v>134</v>
      </c>
      <c r="E136" s="185" t="s">
        <v>691</v>
      </c>
      <c r="F136" s="186" t="s">
        <v>692</v>
      </c>
      <c r="G136" s="187" t="s">
        <v>666</v>
      </c>
      <c r="H136" s="188">
        <v>1</v>
      </c>
      <c r="I136" s="189"/>
      <c r="J136" s="190">
        <f t="shared" si="0"/>
        <v>0</v>
      </c>
      <c r="K136" s="191"/>
      <c r="L136" s="36"/>
      <c r="M136" s="192" t="s">
        <v>1</v>
      </c>
      <c r="N136" s="193" t="s">
        <v>38</v>
      </c>
      <c r="O136" s="68"/>
      <c r="P136" s="194">
        <f t="shared" si="1"/>
        <v>0</v>
      </c>
      <c r="Q136" s="194">
        <v>0</v>
      </c>
      <c r="R136" s="194">
        <f t="shared" si="2"/>
        <v>0</v>
      </c>
      <c r="S136" s="194">
        <v>0</v>
      </c>
      <c r="T136" s="195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6" t="s">
        <v>150</v>
      </c>
      <c r="AT136" s="196" t="s">
        <v>134</v>
      </c>
      <c r="AU136" s="196" t="s">
        <v>83</v>
      </c>
      <c r="AY136" s="14" t="s">
        <v>131</v>
      </c>
      <c r="BE136" s="197">
        <f t="shared" si="4"/>
        <v>0</v>
      </c>
      <c r="BF136" s="197">
        <f t="shared" si="5"/>
        <v>0</v>
      </c>
      <c r="BG136" s="197">
        <f t="shared" si="6"/>
        <v>0</v>
      </c>
      <c r="BH136" s="197">
        <f t="shared" si="7"/>
        <v>0</v>
      </c>
      <c r="BI136" s="197">
        <f t="shared" si="8"/>
        <v>0</v>
      </c>
      <c r="BJ136" s="14" t="s">
        <v>81</v>
      </c>
      <c r="BK136" s="197">
        <f t="shared" si="9"/>
        <v>0</v>
      </c>
      <c r="BL136" s="14" t="s">
        <v>150</v>
      </c>
      <c r="BM136" s="196" t="s">
        <v>693</v>
      </c>
    </row>
    <row r="137" spans="1:65" s="2" customFormat="1" ht="16.5" customHeight="1">
      <c r="A137" s="31"/>
      <c r="B137" s="32"/>
      <c r="C137" s="184" t="s">
        <v>179</v>
      </c>
      <c r="D137" s="184" t="s">
        <v>134</v>
      </c>
      <c r="E137" s="185" t="s">
        <v>694</v>
      </c>
      <c r="F137" s="186" t="s">
        <v>695</v>
      </c>
      <c r="G137" s="187" t="s">
        <v>666</v>
      </c>
      <c r="H137" s="188">
        <v>2</v>
      </c>
      <c r="I137" s="189"/>
      <c r="J137" s="190">
        <f t="shared" si="0"/>
        <v>0</v>
      </c>
      <c r="K137" s="191"/>
      <c r="L137" s="36"/>
      <c r="M137" s="192" t="s">
        <v>1</v>
      </c>
      <c r="N137" s="193" t="s">
        <v>38</v>
      </c>
      <c r="O137" s="68"/>
      <c r="P137" s="194">
        <f t="shared" si="1"/>
        <v>0</v>
      </c>
      <c r="Q137" s="194">
        <v>0</v>
      </c>
      <c r="R137" s="194">
        <f t="shared" si="2"/>
        <v>0</v>
      </c>
      <c r="S137" s="194">
        <v>0</v>
      </c>
      <c r="T137" s="195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150</v>
      </c>
      <c r="AT137" s="196" t="s">
        <v>134</v>
      </c>
      <c r="AU137" s="196" t="s">
        <v>83</v>
      </c>
      <c r="AY137" s="14" t="s">
        <v>131</v>
      </c>
      <c r="BE137" s="197">
        <f t="shared" si="4"/>
        <v>0</v>
      </c>
      <c r="BF137" s="197">
        <f t="shared" si="5"/>
        <v>0</v>
      </c>
      <c r="BG137" s="197">
        <f t="shared" si="6"/>
        <v>0</v>
      </c>
      <c r="BH137" s="197">
        <f t="shared" si="7"/>
        <v>0</v>
      </c>
      <c r="BI137" s="197">
        <f t="shared" si="8"/>
        <v>0</v>
      </c>
      <c r="BJ137" s="14" t="s">
        <v>81</v>
      </c>
      <c r="BK137" s="197">
        <f t="shared" si="9"/>
        <v>0</v>
      </c>
      <c r="BL137" s="14" t="s">
        <v>150</v>
      </c>
      <c r="BM137" s="196" t="s">
        <v>696</v>
      </c>
    </row>
    <row r="138" spans="1:65" s="2" customFormat="1" ht="16.5" customHeight="1">
      <c r="A138" s="31"/>
      <c r="B138" s="32"/>
      <c r="C138" s="184" t="s">
        <v>183</v>
      </c>
      <c r="D138" s="184" t="s">
        <v>134</v>
      </c>
      <c r="E138" s="185" t="s">
        <v>697</v>
      </c>
      <c r="F138" s="186" t="s">
        <v>698</v>
      </c>
      <c r="G138" s="187" t="s">
        <v>666</v>
      </c>
      <c r="H138" s="188">
        <v>2</v>
      </c>
      <c r="I138" s="189"/>
      <c r="J138" s="190">
        <f t="shared" si="0"/>
        <v>0</v>
      </c>
      <c r="K138" s="191"/>
      <c r="L138" s="36"/>
      <c r="M138" s="192" t="s">
        <v>1</v>
      </c>
      <c r="N138" s="193" t="s">
        <v>38</v>
      </c>
      <c r="O138" s="68"/>
      <c r="P138" s="194">
        <f t="shared" si="1"/>
        <v>0</v>
      </c>
      <c r="Q138" s="194">
        <v>0</v>
      </c>
      <c r="R138" s="194">
        <f t="shared" si="2"/>
        <v>0</v>
      </c>
      <c r="S138" s="194">
        <v>0</v>
      </c>
      <c r="T138" s="195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150</v>
      </c>
      <c r="AT138" s="196" t="s">
        <v>134</v>
      </c>
      <c r="AU138" s="196" t="s">
        <v>83</v>
      </c>
      <c r="AY138" s="14" t="s">
        <v>131</v>
      </c>
      <c r="BE138" s="197">
        <f t="shared" si="4"/>
        <v>0</v>
      </c>
      <c r="BF138" s="197">
        <f t="shared" si="5"/>
        <v>0</v>
      </c>
      <c r="BG138" s="197">
        <f t="shared" si="6"/>
        <v>0</v>
      </c>
      <c r="BH138" s="197">
        <f t="shared" si="7"/>
        <v>0</v>
      </c>
      <c r="BI138" s="197">
        <f t="shared" si="8"/>
        <v>0</v>
      </c>
      <c r="BJ138" s="14" t="s">
        <v>81</v>
      </c>
      <c r="BK138" s="197">
        <f t="shared" si="9"/>
        <v>0</v>
      </c>
      <c r="BL138" s="14" t="s">
        <v>150</v>
      </c>
      <c r="BM138" s="196" t="s">
        <v>699</v>
      </c>
    </row>
    <row r="139" spans="1:65" s="2" customFormat="1" ht="16.5" customHeight="1">
      <c r="A139" s="31"/>
      <c r="B139" s="32"/>
      <c r="C139" s="184" t="s">
        <v>8</v>
      </c>
      <c r="D139" s="184" t="s">
        <v>134</v>
      </c>
      <c r="E139" s="185" t="s">
        <v>700</v>
      </c>
      <c r="F139" s="186" t="s">
        <v>701</v>
      </c>
      <c r="G139" s="187" t="s">
        <v>666</v>
      </c>
      <c r="H139" s="188">
        <v>1</v>
      </c>
      <c r="I139" s="189"/>
      <c r="J139" s="190">
        <f t="shared" si="0"/>
        <v>0</v>
      </c>
      <c r="K139" s="191"/>
      <c r="L139" s="36"/>
      <c r="M139" s="192" t="s">
        <v>1</v>
      </c>
      <c r="N139" s="193" t="s">
        <v>38</v>
      </c>
      <c r="O139" s="68"/>
      <c r="P139" s="194">
        <f t="shared" si="1"/>
        <v>0</v>
      </c>
      <c r="Q139" s="194">
        <v>0</v>
      </c>
      <c r="R139" s="194">
        <f t="shared" si="2"/>
        <v>0</v>
      </c>
      <c r="S139" s="194">
        <v>0</v>
      </c>
      <c r="T139" s="195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6" t="s">
        <v>150</v>
      </c>
      <c r="AT139" s="196" t="s">
        <v>134</v>
      </c>
      <c r="AU139" s="196" t="s">
        <v>83</v>
      </c>
      <c r="AY139" s="14" t="s">
        <v>131</v>
      </c>
      <c r="BE139" s="197">
        <f t="shared" si="4"/>
        <v>0</v>
      </c>
      <c r="BF139" s="197">
        <f t="shared" si="5"/>
        <v>0</v>
      </c>
      <c r="BG139" s="197">
        <f t="shared" si="6"/>
        <v>0</v>
      </c>
      <c r="BH139" s="197">
        <f t="shared" si="7"/>
        <v>0</v>
      </c>
      <c r="BI139" s="197">
        <f t="shared" si="8"/>
        <v>0</v>
      </c>
      <c r="BJ139" s="14" t="s">
        <v>81</v>
      </c>
      <c r="BK139" s="197">
        <f t="shared" si="9"/>
        <v>0</v>
      </c>
      <c r="BL139" s="14" t="s">
        <v>150</v>
      </c>
      <c r="BM139" s="196" t="s">
        <v>702</v>
      </c>
    </row>
    <row r="140" spans="1:65" s="2" customFormat="1" ht="16.5" customHeight="1">
      <c r="A140" s="31"/>
      <c r="B140" s="32"/>
      <c r="C140" s="184" t="s">
        <v>190</v>
      </c>
      <c r="D140" s="184" t="s">
        <v>134</v>
      </c>
      <c r="E140" s="185" t="s">
        <v>703</v>
      </c>
      <c r="F140" s="186" t="s">
        <v>704</v>
      </c>
      <c r="G140" s="187" t="s">
        <v>666</v>
      </c>
      <c r="H140" s="188">
        <v>1</v>
      </c>
      <c r="I140" s="189"/>
      <c r="J140" s="190">
        <f t="shared" si="0"/>
        <v>0</v>
      </c>
      <c r="K140" s="191"/>
      <c r="L140" s="36"/>
      <c r="M140" s="192" t="s">
        <v>1</v>
      </c>
      <c r="N140" s="193" t="s">
        <v>38</v>
      </c>
      <c r="O140" s="68"/>
      <c r="P140" s="194">
        <f t="shared" si="1"/>
        <v>0</v>
      </c>
      <c r="Q140" s="194">
        <v>0</v>
      </c>
      <c r="R140" s="194">
        <f t="shared" si="2"/>
        <v>0</v>
      </c>
      <c r="S140" s="194">
        <v>0</v>
      </c>
      <c r="T140" s="195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150</v>
      </c>
      <c r="AT140" s="196" t="s">
        <v>134</v>
      </c>
      <c r="AU140" s="196" t="s">
        <v>83</v>
      </c>
      <c r="AY140" s="14" t="s">
        <v>131</v>
      </c>
      <c r="BE140" s="197">
        <f t="shared" si="4"/>
        <v>0</v>
      </c>
      <c r="BF140" s="197">
        <f t="shared" si="5"/>
        <v>0</v>
      </c>
      <c r="BG140" s="197">
        <f t="shared" si="6"/>
        <v>0</v>
      </c>
      <c r="BH140" s="197">
        <f t="shared" si="7"/>
        <v>0</v>
      </c>
      <c r="BI140" s="197">
        <f t="shared" si="8"/>
        <v>0</v>
      </c>
      <c r="BJ140" s="14" t="s">
        <v>81</v>
      </c>
      <c r="BK140" s="197">
        <f t="shared" si="9"/>
        <v>0</v>
      </c>
      <c r="BL140" s="14" t="s">
        <v>150</v>
      </c>
      <c r="BM140" s="196" t="s">
        <v>705</v>
      </c>
    </row>
    <row r="141" spans="1:65" s="2" customFormat="1" ht="16.5" customHeight="1">
      <c r="A141" s="31"/>
      <c r="B141" s="32"/>
      <c r="C141" s="184" t="s">
        <v>194</v>
      </c>
      <c r="D141" s="184" t="s">
        <v>134</v>
      </c>
      <c r="E141" s="185" t="s">
        <v>706</v>
      </c>
      <c r="F141" s="186" t="s">
        <v>707</v>
      </c>
      <c r="G141" s="187" t="s">
        <v>666</v>
      </c>
      <c r="H141" s="188">
        <v>3</v>
      </c>
      <c r="I141" s="189"/>
      <c r="J141" s="190">
        <f t="shared" si="0"/>
        <v>0</v>
      </c>
      <c r="K141" s="191"/>
      <c r="L141" s="36"/>
      <c r="M141" s="192" t="s">
        <v>1</v>
      </c>
      <c r="N141" s="193" t="s">
        <v>38</v>
      </c>
      <c r="O141" s="68"/>
      <c r="P141" s="194">
        <f t="shared" si="1"/>
        <v>0</v>
      </c>
      <c r="Q141" s="194">
        <v>0</v>
      </c>
      <c r="R141" s="194">
        <f t="shared" si="2"/>
        <v>0</v>
      </c>
      <c r="S141" s="194">
        <v>0</v>
      </c>
      <c r="T141" s="195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150</v>
      </c>
      <c r="AT141" s="196" t="s">
        <v>134</v>
      </c>
      <c r="AU141" s="196" t="s">
        <v>83</v>
      </c>
      <c r="AY141" s="14" t="s">
        <v>131</v>
      </c>
      <c r="BE141" s="197">
        <f t="shared" si="4"/>
        <v>0</v>
      </c>
      <c r="BF141" s="197">
        <f t="shared" si="5"/>
        <v>0</v>
      </c>
      <c r="BG141" s="197">
        <f t="shared" si="6"/>
        <v>0</v>
      </c>
      <c r="BH141" s="197">
        <f t="shared" si="7"/>
        <v>0</v>
      </c>
      <c r="BI141" s="197">
        <f t="shared" si="8"/>
        <v>0</v>
      </c>
      <c r="BJ141" s="14" t="s">
        <v>81</v>
      </c>
      <c r="BK141" s="197">
        <f t="shared" si="9"/>
        <v>0</v>
      </c>
      <c r="BL141" s="14" t="s">
        <v>150</v>
      </c>
      <c r="BM141" s="196" t="s">
        <v>708</v>
      </c>
    </row>
    <row r="142" spans="1:65" s="2" customFormat="1" ht="16.5" customHeight="1">
      <c r="A142" s="31"/>
      <c r="B142" s="32"/>
      <c r="C142" s="184" t="s">
        <v>198</v>
      </c>
      <c r="D142" s="184" t="s">
        <v>134</v>
      </c>
      <c r="E142" s="185" t="s">
        <v>709</v>
      </c>
      <c r="F142" s="186" t="s">
        <v>710</v>
      </c>
      <c r="G142" s="187" t="s">
        <v>666</v>
      </c>
      <c r="H142" s="188">
        <v>1</v>
      </c>
      <c r="I142" s="189"/>
      <c r="J142" s="190">
        <f t="shared" si="0"/>
        <v>0</v>
      </c>
      <c r="K142" s="191"/>
      <c r="L142" s="36"/>
      <c r="M142" s="192" t="s">
        <v>1</v>
      </c>
      <c r="N142" s="193" t="s">
        <v>38</v>
      </c>
      <c r="O142" s="68"/>
      <c r="P142" s="194">
        <f t="shared" si="1"/>
        <v>0</v>
      </c>
      <c r="Q142" s="194">
        <v>0</v>
      </c>
      <c r="R142" s="194">
        <f t="shared" si="2"/>
        <v>0</v>
      </c>
      <c r="S142" s="194">
        <v>0</v>
      </c>
      <c r="T142" s="195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6" t="s">
        <v>150</v>
      </c>
      <c r="AT142" s="196" t="s">
        <v>134</v>
      </c>
      <c r="AU142" s="196" t="s">
        <v>83</v>
      </c>
      <c r="AY142" s="14" t="s">
        <v>131</v>
      </c>
      <c r="BE142" s="197">
        <f t="shared" si="4"/>
        <v>0</v>
      </c>
      <c r="BF142" s="197">
        <f t="shared" si="5"/>
        <v>0</v>
      </c>
      <c r="BG142" s="197">
        <f t="shared" si="6"/>
        <v>0</v>
      </c>
      <c r="BH142" s="197">
        <f t="shared" si="7"/>
        <v>0</v>
      </c>
      <c r="BI142" s="197">
        <f t="shared" si="8"/>
        <v>0</v>
      </c>
      <c r="BJ142" s="14" t="s">
        <v>81</v>
      </c>
      <c r="BK142" s="197">
        <f t="shared" si="9"/>
        <v>0</v>
      </c>
      <c r="BL142" s="14" t="s">
        <v>150</v>
      </c>
      <c r="BM142" s="196" t="s">
        <v>711</v>
      </c>
    </row>
    <row r="143" spans="1:65" s="2" customFormat="1" ht="16.5" customHeight="1">
      <c r="A143" s="31"/>
      <c r="B143" s="32"/>
      <c r="C143" s="184" t="s">
        <v>138</v>
      </c>
      <c r="D143" s="184" t="s">
        <v>134</v>
      </c>
      <c r="E143" s="185" t="s">
        <v>712</v>
      </c>
      <c r="F143" s="186" t="s">
        <v>713</v>
      </c>
      <c r="G143" s="187" t="s">
        <v>666</v>
      </c>
      <c r="H143" s="188">
        <v>2</v>
      </c>
      <c r="I143" s="189"/>
      <c r="J143" s="190">
        <f t="shared" si="0"/>
        <v>0</v>
      </c>
      <c r="K143" s="191"/>
      <c r="L143" s="36"/>
      <c r="M143" s="192" t="s">
        <v>1</v>
      </c>
      <c r="N143" s="193" t="s">
        <v>38</v>
      </c>
      <c r="O143" s="68"/>
      <c r="P143" s="194">
        <f t="shared" si="1"/>
        <v>0</v>
      </c>
      <c r="Q143" s="194">
        <v>0</v>
      </c>
      <c r="R143" s="194">
        <f t="shared" si="2"/>
        <v>0</v>
      </c>
      <c r="S143" s="194">
        <v>0</v>
      </c>
      <c r="T143" s="195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150</v>
      </c>
      <c r="AT143" s="196" t="s">
        <v>134</v>
      </c>
      <c r="AU143" s="196" t="s">
        <v>83</v>
      </c>
      <c r="AY143" s="14" t="s">
        <v>131</v>
      </c>
      <c r="BE143" s="197">
        <f t="shared" si="4"/>
        <v>0</v>
      </c>
      <c r="BF143" s="197">
        <f t="shared" si="5"/>
        <v>0</v>
      </c>
      <c r="BG143" s="197">
        <f t="shared" si="6"/>
        <v>0</v>
      </c>
      <c r="BH143" s="197">
        <f t="shared" si="7"/>
        <v>0</v>
      </c>
      <c r="BI143" s="197">
        <f t="shared" si="8"/>
        <v>0</v>
      </c>
      <c r="BJ143" s="14" t="s">
        <v>81</v>
      </c>
      <c r="BK143" s="197">
        <f t="shared" si="9"/>
        <v>0</v>
      </c>
      <c r="BL143" s="14" t="s">
        <v>150</v>
      </c>
      <c r="BM143" s="196" t="s">
        <v>714</v>
      </c>
    </row>
    <row r="144" spans="1:65" s="2" customFormat="1" ht="16.5" customHeight="1">
      <c r="A144" s="31"/>
      <c r="B144" s="32"/>
      <c r="C144" s="184" t="s">
        <v>205</v>
      </c>
      <c r="D144" s="184" t="s">
        <v>134</v>
      </c>
      <c r="E144" s="185" t="s">
        <v>715</v>
      </c>
      <c r="F144" s="186" t="s">
        <v>716</v>
      </c>
      <c r="G144" s="187" t="s">
        <v>666</v>
      </c>
      <c r="H144" s="188">
        <v>2</v>
      </c>
      <c r="I144" s="189"/>
      <c r="J144" s="190">
        <f t="shared" si="0"/>
        <v>0</v>
      </c>
      <c r="K144" s="191"/>
      <c r="L144" s="36"/>
      <c r="M144" s="192" t="s">
        <v>1</v>
      </c>
      <c r="N144" s="193" t="s">
        <v>38</v>
      </c>
      <c r="O144" s="68"/>
      <c r="P144" s="194">
        <f t="shared" si="1"/>
        <v>0</v>
      </c>
      <c r="Q144" s="194">
        <v>0</v>
      </c>
      <c r="R144" s="194">
        <f t="shared" si="2"/>
        <v>0</v>
      </c>
      <c r="S144" s="194">
        <v>0</v>
      </c>
      <c r="T144" s="195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150</v>
      </c>
      <c r="AT144" s="196" t="s">
        <v>134</v>
      </c>
      <c r="AU144" s="196" t="s">
        <v>83</v>
      </c>
      <c r="AY144" s="14" t="s">
        <v>131</v>
      </c>
      <c r="BE144" s="197">
        <f t="shared" si="4"/>
        <v>0</v>
      </c>
      <c r="BF144" s="197">
        <f t="shared" si="5"/>
        <v>0</v>
      </c>
      <c r="BG144" s="197">
        <f t="shared" si="6"/>
        <v>0</v>
      </c>
      <c r="BH144" s="197">
        <f t="shared" si="7"/>
        <v>0</v>
      </c>
      <c r="BI144" s="197">
        <f t="shared" si="8"/>
        <v>0</v>
      </c>
      <c r="BJ144" s="14" t="s">
        <v>81</v>
      </c>
      <c r="BK144" s="197">
        <f t="shared" si="9"/>
        <v>0</v>
      </c>
      <c r="BL144" s="14" t="s">
        <v>150</v>
      </c>
      <c r="BM144" s="196" t="s">
        <v>717</v>
      </c>
    </row>
    <row r="145" spans="1:65" s="2" customFormat="1" ht="16.5" customHeight="1">
      <c r="A145" s="31"/>
      <c r="B145" s="32"/>
      <c r="C145" s="184" t="s">
        <v>209</v>
      </c>
      <c r="D145" s="184" t="s">
        <v>134</v>
      </c>
      <c r="E145" s="185" t="s">
        <v>718</v>
      </c>
      <c r="F145" s="186" t="s">
        <v>719</v>
      </c>
      <c r="G145" s="187" t="s">
        <v>666</v>
      </c>
      <c r="H145" s="188">
        <v>2</v>
      </c>
      <c r="I145" s="189"/>
      <c r="J145" s="190">
        <f t="shared" si="0"/>
        <v>0</v>
      </c>
      <c r="K145" s="191"/>
      <c r="L145" s="36"/>
      <c r="M145" s="192" t="s">
        <v>1</v>
      </c>
      <c r="N145" s="193" t="s">
        <v>38</v>
      </c>
      <c r="O145" s="68"/>
      <c r="P145" s="194">
        <f t="shared" si="1"/>
        <v>0</v>
      </c>
      <c r="Q145" s="194">
        <v>0</v>
      </c>
      <c r="R145" s="194">
        <f t="shared" si="2"/>
        <v>0</v>
      </c>
      <c r="S145" s="194">
        <v>0</v>
      </c>
      <c r="T145" s="195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6" t="s">
        <v>150</v>
      </c>
      <c r="AT145" s="196" t="s">
        <v>134</v>
      </c>
      <c r="AU145" s="196" t="s">
        <v>83</v>
      </c>
      <c r="AY145" s="14" t="s">
        <v>131</v>
      </c>
      <c r="BE145" s="197">
        <f t="shared" si="4"/>
        <v>0</v>
      </c>
      <c r="BF145" s="197">
        <f t="shared" si="5"/>
        <v>0</v>
      </c>
      <c r="BG145" s="197">
        <f t="shared" si="6"/>
        <v>0</v>
      </c>
      <c r="BH145" s="197">
        <f t="shared" si="7"/>
        <v>0</v>
      </c>
      <c r="BI145" s="197">
        <f t="shared" si="8"/>
        <v>0</v>
      </c>
      <c r="BJ145" s="14" t="s">
        <v>81</v>
      </c>
      <c r="BK145" s="197">
        <f t="shared" si="9"/>
        <v>0</v>
      </c>
      <c r="BL145" s="14" t="s">
        <v>150</v>
      </c>
      <c r="BM145" s="196" t="s">
        <v>720</v>
      </c>
    </row>
    <row r="146" spans="1:65" s="2" customFormat="1" ht="16.5" customHeight="1">
      <c r="A146" s="31"/>
      <c r="B146" s="32"/>
      <c r="C146" s="184" t="s">
        <v>214</v>
      </c>
      <c r="D146" s="184" t="s">
        <v>134</v>
      </c>
      <c r="E146" s="185" t="s">
        <v>721</v>
      </c>
      <c r="F146" s="186" t="s">
        <v>722</v>
      </c>
      <c r="G146" s="187" t="s">
        <v>666</v>
      </c>
      <c r="H146" s="188">
        <v>15</v>
      </c>
      <c r="I146" s="189"/>
      <c r="J146" s="190">
        <f t="shared" si="0"/>
        <v>0</v>
      </c>
      <c r="K146" s="191"/>
      <c r="L146" s="36"/>
      <c r="M146" s="192" t="s">
        <v>1</v>
      </c>
      <c r="N146" s="193" t="s">
        <v>38</v>
      </c>
      <c r="O146" s="68"/>
      <c r="P146" s="194">
        <f t="shared" si="1"/>
        <v>0</v>
      </c>
      <c r="Q146" s="194">
        <v>0</v>
      </c>
      <c r="R146" s="194">
        <f t="shared" si="2"/>
        <v>0</v>
      </c>
      <c r="S146" s="194">
        <v>0</v>
      </c>
      <c r="T146" s="195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150</v>
      </c>
      <c r="AT146" s="196" t="s">
        <v>134</v>
      </c>
      <c r="AU146" s="196" t="s">
        <v>83</v>
      </c>
      <c r="AY146" s="14" t="s">
        <v>131</v>
      </c>
      <c r="BE146" s="197">
        <f t="shared" si="4"/>
        <v>0</v>
      </c>
      <c r="BF146" s="197">
        <f t="shared" si="5"/>
        <v>0</v>
      </c>
      <c r="BG146" s="197">
        <f t="shared" si="6"/>
        <v>0</v>
      </c>
      <c r="BH146" s="197">
        <f t="shared" si="7"/>
        <v>0</v>
      </c>
      <c r="BI146" s="197">
        <f t="shared" si="8"/>
        <v>0</v>
      </c>
      <c r="BJ146" s="14" t="s">
        <v>81</v>
      </c>
      <c r="BK146" s="197">
        <f t="shared" si="9"/>
        <v>0</v>
      </c>
      <c r="BL146" s="14" t="s">
        <v>150</v>
      </c>
      <c r="BM146" s="196" t="s">
        <v>723</v>
      </c>
    </row>
    <row r="147" spans="1:65" s="2" customFormat="1" ht="16.5" customHeight="1">
      <c r="A147" s="31"/>
      <c r="B147" s="32"/>
      <c r="C147" s="184" t="s">
        <v>218</v>
      </c>
      <c r="D147" s="184" t="s">
        <v>134</v>
      </c>
      <c r="E147" s="185" t="s">
        <v>724</v>
      </c>
      <c r="F147" s="186" t="s">
        <v>725</v>
      </c>
      <c r="G147" s="187" t="s">
        <v>666</v>
      </c>
      <c r="H147" s="188">
        <v>2</v>
      </c>
      <c r="I147" s="189"/>
      <c r="J147" s="190">
        <f t="shared" si="0"/>
        <v>0</v>
      </c>
      <c r="K147" s="191"/>
      <c r="L147" s="36"/>
      <c r="M147" s="192" t="s">
        <v>1</v>
      </c>
      <c r="N147" s="193" t="s">
        <v>38</v>
      </c>
      <c r="O147" s="68"/>
      <c r="P147" s="194">
        <f t="shared" si="1"/>
        <v>0</v>
      </c>
      <c r="Q147" s="194">
        <v>0</v>
      </c>
      <c r="R147" s="194">
        <f t="shared" si="2"/>
        <v>0</v>
      </c>
      <c r="S147" s="194">
        <v>0</v>
      </c>
      <c r="T147" s="195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6" t="s">
        <v>150</v>
      </c>
      <c r="AT147" s="196" t="s">
        <v>134</v>
      </c>
      <c r="AU147" s="196" t="s">
        <v>83</v>
      </c>
      <c r="AY147" s="14" t="s">
        <v>131</v>
      </c>
      <c r="BE147" s="197">
        <f t="shared" si="4"/>
        <v>0</v>
      </c>
      <c r="BF147" s="197">
        <f t="shared" si="5"/>
        <v>0</v>
      </c>
      <c r="BG147" s="197">
        <f t="shared" si="6"/>
        <v>0</v>
      </c>
      <c r="BH147" s="197">
        <f t="shared" si="7"/>
        <v>0</v>
      </c>
      <c r="BI147" s="197">
        <f t="shared" si="8"/>
        <v>0</v>
      </c>
      <c r="BJ147" s="14" t="s">
        <v>81</v>
      </c>
      <c r="BK147" s="197">
        <f t="shared" si="9"/>
        <v>0</v>
      </c>
      <c r="BL147" s="14" t="s">
        <v>150</v>
      </c>
      <c r="BM147" s="196" t="s">
        <v>726</v>
      </c>
    </row>
    <row r="148" spans="1:65" s="2" customFormat="1" ht="16.5" customHeight="1">
      <c r="A148" s="31"/>
      <c r="B148" s="32"/>
      <c r="C148" s="184" t="s">
        <v>7</v>
      </c>
      <c r="D148" s="184" t="s">
        <v>134</v>
      </c>
      <c r="E148" s="185" t="s">
        <v>727</v>
      </c>
      <c r="F148" s="186" t="s">
        <v>728</v>
      </c>
      <c r="G148" s="187" t="s">
        <v>666</v>
      </c>
      <c r="H148" s="188">
        <v>1</v>
      </c>
      <c r="I148" s="189"/>
      <c r="J148" s="190">
        <f t="shared" si="0"/>
        <v>0</v>
      </c>
      <c r="K148" s="191"/>
      <c r="L148" s="36"/>
      <c r="M148" s="192" t="s">
        <v>1</v>
      </c>
      <c r="N148" s="193" t="s">
        <v>38</v>
      </c>
      <c r="O148" s="68"/>
      <c r="P148" s="194">
        <f t="shared" si="1"/>
        <v>0</v>
      </c>
      <c r="Q148" s="194">
        <v>0</v>
      </c>
      <c r="R148" s="194">
        <f t="shared" si="2"/>
        <v>0</v>
      </c>
      <c r="S148" s="194">
        <v>0</v>
      </c>
      <c r="T148" s="195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150</v>
      </c>
      <c r="AT148" s="196" t="s">
        <v>134</v>
      </c>
      <c r="AU148" s="196" t="s">
        <v>83</v>
      </c>
      <c r="AY148" s="14" t="s">
        <v>131</v>
      </c>
      <c r="BE148" s="197">
        <f t="shared" si="4"/>
        <v>0</v>
      </c>
      <c r="BF148" s="197">
        <f t="shared" si="5"/>
        <v>0</v>
      </c>
      <c r="BG148" s="197">
        <f t="shared" si="6"/>
        <v>0</v>
      </c>
      <c r="BH148" s="197">
        <f t="shared" si="7"/>
        <v>0</v>
      </c>
      <c r="BI148" s="197">
        <f t="shared" si="8"/>
        <v>0</v>
      </c>
      <c r="BJ148" s="14" t="s">
        <v>81</v>
      </c>
      <c r="BK148" s="197">
        <f t="shared" si="9"/>
        <v>0</v>
      </c>
      <c r="BL148" s="14" t="s">
        <v>150</v>
      </c>
      <c r="BM148" s="196" t="s">
        <v>729</v>
      </c>
    </row>
    <row r="149" spans="1:65" s="2" customFormat="1" ht="16.5" customHeight="1">
      <c r="A149" s="31"/>
      <c r="B149" s="32"/>
      <c r="C149" s="184" t="s">
        <v>225</v>
      </c>
      <c r="D149" s="184" t="s">
        <v>134</v>
      </c>
      <c r="E149" s="185" t="s">
        <v>730</v>
      </c>
      <c r="F149" s="186" t="s">
        <v>731</v>
      </c>
      <c r="G149" s="187" t="s">
        <v>666</v>
      </c>
      <c r="H149" s="188">
        <v>1</v>
      </c>
      <c r="I149" s="189"/>
      <c r="J149" s="190">
        <f t="shared" si="0"/>
        <v>0</v>
      </c>
      <c r="K149" s="191"/>
      <c r="L149" s="36"/>
      <c r="M149" s="192" t="s">
        <v>1</v>
      </c>
      <c r="N149" s="193" t="s">
        <v>38</v>
      </c>
      <c r="O149" s="68"/>
      <c r="P149" s="194">
        <f t="shared" si="1"/>
        <v>0</v>
      </c>
      <c r="Q149" s="194">
        <v>0</v>
      </c>
      <c r="R149" s="194">
        <f t="shared" si="2"/>
        <v>0</v>
      </c>
      <c r="S149" s="194">
        <v>0</v>
      </c>
      <c r="T149" s="195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6" t="s">
        <v>150</v>
      </c>
      <c r="AT149" s="196" t="s">
        <v>134</v>
      </c>
      <c r="AU149" s="196" t="s">
        <v>83</v>
      </c>
      <c r="AY149" s="14" t="s">
        <v>131</v>
      </c>
      <c r="BE149" s="197">
        <f t="shared" si="4"/>
        <v>0</v>
      </c>
      <c r="BF149" s="197">
        <f t="shared" si="5"/>
        <v>0</v>
      </c>
      <c r="BG149" s="197">
        <f t="shared" si="6"/>
        <v>0</v>
      </c>
      <c r="BH149" s="197">
        <f t="shared" si="7"/>
        <v>0</v>
      </c>
      <c r="BI149" s="197">
        <f t="shared" si="8"/>
        <v>0</v>
      </c>
      <c r="BJ149" s="14" t="s">
        <v>81</v>
      </c>
      <c r="BK149" s="197">
        <f t="shared" si="9"/>
        <v>0</v>
      </c>
      <c r="BL149" s="14" t="s">
        <v>150</v>
      </c>
      <c r="BM149" s="196" t="s">
        <v>732</v>
      </c>
    </row>
    <row r="150" spans="1:65" s="2" customFormat="1" ht="16.5" customHeight="1">
      <c r="A150" s="31"/>
      <c r="B150" s="32"/>
      <c r="C150" s="184" t="s">
        <v>230</v>
      </c>
      <c r="D150" s="184" t="s">
        <v>134</v>
      </c>
      <c r="E150" s="185" t="s">
        <v>733</v>
      </c>
      <c r="F150" s="186" t="s">
        <v>734</v>
      </c>
      <c r="G150" s="187" t="s">
        <v>666</v>
      </c>
      <c r="H150" s="188">
        <v>3</v>
      </c>
      <c r="I150" s="189"/>
      <c r="J150" s="190">
        <f t="shared" si="0"/>
        <v>0</v>
      </c>
      <c r="K150" s="191"/>
      <c r="L150" s="36"/>
      <c r="M150" s="192" t="s">
        <v>1</v>
      </c>
      <c r="N150" s="193" t="s">
        <v>38</v>
      </c>
      <c r="O150" s="68"/>
      <c r="P150" s="194">
        <f t="shared" si="1"/>
        <v>0</v>
      </c>
      <c r="Q150" s="194">
        <v>0</v>
      </c>
      <c r="R150" s="194">
        <f t="shared" si="2"/>
        <v>0</v>
      </c>
      <c r="S150" s="194">
        <v>0</v>
      </c>
      <c r="T150" s="195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6" t="s">
        <v>150</v>
      </c>
      <c r="AT150" s="196" t="s">
        <v>134</v>
      </c>
      <c r="AU150" s="196" t="s">
        <v>83</v>
      </c>
      <c r="AY150" s="14" t="s">
        <v>131</v>
      </c>
      <c r="BE150" s="197">
        <f t="shared" si="4"/>
        <v>0</v>
      </c>
      <c r="BF150" s="197">
        <f t="shared" si="5"/>
        <v>0</v>
      </c>
      <c r="BG150" s="197">
        <f t="shared" si="6"/>
        <v>0</v>
      </c>
      <c r="BH150" s="197">
        <f t="shared" si="7"/>
        <v>0</v>
      </c>
      <c r="BI150" s="197">
        <f t="shared" si="8"/>
        <v>0</v>
      </c>
      <c r="BJ150" s="14" t="s">
        <v>81</v>
      </c>
      <c r="BK150" s="197">
        <f t="shared" si="9"/>
        <v>0</v>
      </c>
      <c r="BL150" s="14" t="s">
        <v>150</v>
      </c>
      <c r="BM150" s="196" t="s">
        <v>735</v>
      </c>
    </row>
    <row r="151" spans="1:65" s="2" customFormat="1" ht="16.5" customHeight="1">
      <c r="A151" s="31"/>
      <c r="B151" s="32"/>
      <c r="C151" s="184" t="s">
        <v>234</v>
      </c>
      <c r="D151" s="184" t="s">
        <v>134</v>
      </c>
      <c r="E151" s="185" t="s">
        <v>736</v>
      </c>
      <c r="F151" s="186" t="s">
        <v>737</v>
      </c>
      <c r="G151" s="187" t="s">
        <v>666</v>
      </c>
      <c r="H151" s="188">
        <v>1</v>
      </c>
      <c r="I151" s="189"/>
      <c r="J151" s="190">
        <f t="shared" si="0"/>
        <v>0</v>
      </c>
      <c r="K151" s="191"/>
      <c r="L151" s="36"/>
      <c r="M151" s="192" t="s">
        <v>1</v>
      </c>
      <c r="N151" s="193" t="s">
        <v>38</v>
      </c>
      <c r="O151" s="68"/>
      <c r="P151" s="194">
        <f t="shared" si="1"/>
        <v>0</v>
      </c>
      <c r="Q151" s="194">
        <v>0</v>
      </c>
      <c r="R151" s="194">
        <f t="shared" si="2"/>
        <v>0</v>
      </c>
      <c r="S151" s="194">
        <v>0</v>
      </c>
      <c r="T151" s="195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150</v>
      </c>
      <c r="AT151" s="196" t="s">
        <v>134</v>
      </c>
      <c r="AU151" s="196" t="s">
        <v>83</v>
      </c>
      <c r="AY151" s="14" t="s">
        <v>131</v>
      </c>
      <c r="BE151" s="197">
        <f t="shared" si="4"/>
        <v>0</v>
      </c>
      <c r="BF151" s="197">
        <f t="shared" si="5"/>
        <v>0</v>
      </c>
      <c r="BG151" s="197">
        <f t="shared" si="6"/>
        <v>0</v>
      </c>
      <c r="BH151" s="197">
        <f t="shared" si="7"/>
        <v>0</v>
      </c>
      <c r="BI151" s="197">
        <f t="shared" si="8"/>
        <v>0</v>
      </c>
      <c r="BJ151" s="14" t="s">
        <v>81</v>
      </c>
      <c r="BK151" s="197">
        <f t="shared" si="9"/>
        <v>0</v>
      </c>
      <c r="BL151" s="14" t="s">
        <v>150</v>
      </c>
      <c r="BM151" s="196" t="s">
        <v>738</v>
      </c>
    </row>
    <row r="152" spans="1:65" s="2" customFormat="1" ht="16.5" customHeight="1">
      <c r="A152" s="31"/>
      <c r="B152" s="32"/>
      <c r="C152" s="184" t="s">
        <v>238</v>
      </c>
      <c r="D152" s="184" t="s">
        <v>134</v>
      </c>
      <c r="E152" s="185" t="s">
        <v>739</v>
      </c>
      <c r="F152" s="186" t="s">
        <v>740</v>
      </c>
      <c r="G152" s="187" t="s">
        <v>666</v>
      </c>
      <c r="H152" s="188">
        <v>1</v>
      </c>
      <c r="I152" s="189"/>
      <c r="J152" s="190">
        <f t="shared" si="0"/>
        <v>0</v>
      </c>
      <c r="K152" s="191"/>
      <c r="L152" s="36"/>
      <c r="M152" s="192" t="s">
        <v>1</v>
      </c>
      <c r="N152" s="193" t="s">
        <v>38</v>
      </c>
      <c r="O152" s="68"/>
      <c r="P152" s="194">
        <f t="shared" si="1"/>
        <v>0</v>
      </c>
      <c r="Q152" s="194">
        <v>0</v>
      </c>
      <c r="R152" s="194">
        <f t="shared" si="2"/>
        <v>0</v>
      </c>
      <c r="S152" s="194">
        <v>0</v>
      </c>
      <c r="T152" s="195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6" t="s">
        <v>150</v>
      </c>
      <c r="AT152" s="196" t="s">
        <v>134</v>
      </c>
      <c r="AU152" s="196" t="s">
        <v>83</v>
      </c>
      <c r="AY152" s="14" t="s">
        <v>131</v>
      </c>
      <c r="BE152" s="197">
        <f t="shared" si="4"/>
        <v>0</v>
      </c>
      <c r="BF152" s="197">
        <f t="shared" si="5"/>
        <v>0</v>
      </c>
      <c r="BG152" s="197">
        <f t="shared" si="6"/>
        <v>0</v>
      </c>
      <c r="BH152" s="197">
        <f t="shared" si="7"/>
        <v>0</v>
      </c>
      <c r="BI152" s="197">
        <f t="shared" si="8"/>
        <v>0</v>
      </c>
      <c r="BJ152" s="14" t="s">
        <v>81</v>
      </c>
      <c r="BK152" s="197">
        <f t="shared" si="9"/>
        <v>0</v>
      </c>
      <c r="BL152" s="14" t="s">
        <v>150</v>
      </c>
      <c r="BM152" s="196" t="s">
        <v>741</v>
      </c>
    </row>
    <row r="153" spans="1:65" s="2" customFormat="1" ht="16.5" customHeight="1">
      <c r="A153" s="31"/>
      <c r="B153" s="32"/>
      <c r="C153" s="184" t="s">
        <v>242</v>
      </c>
      <c r="D153" s="184" t="s">
        <v>134</v>
      </c>
      <c r="E153" s="185" t="s">
        <v>742</v>
      </c>
      <c r="F153" s="186" t="s">
        <v>743</v>
      </c>
      <c r="G153" s="187" t="s">
        <v>666</v>
      </c>
      <c r="H153" s="188">
        <v>1</v>
      </c>
      <c r="I153" s="189"/>
      <c r="J153" s="190">
        <f t="shared" si="0"/>
        <v>0</v>
      </c>
      <c r="K153" s="191"/>
      <c r="L153" s="36"/>
      <c r="M153" s="192" t="s">
        <v>1</v>
      </c>
      <c r="N153" s="193" t="s">
        <v>38</v>
      </c>
      <c r="O153" s="68"/>
      <c r="P153" s="194">
        <f t="shared" si="1"/>
        <v>0</v>
      </c>
      <c r="Q153" s="194">
        <v>0</v>
      </c>
      <c r="R153" s="194">
        <f t="shared" si="2"/>
        <v>0</v>
      </c>
      <c r="S153" s="194">
        <v>0</v>
      </c>
      <c r="T153" s="195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6" t="s">
        <v>150</v>
      </c>
      <c r="AT153" s="196" t="s">
        <v>134</v>
      </c>
      <c r="AU153" s="196" t="s">
        <v>83</v>
      </c>
      <c r="AY153" s="14" t="s">
        <v>131</v>
      </c>
      <c r="BE153" s="197">
        <f t="shared" si="4"/>
        <v>0</v>
      </c>
      <c r="BF153" s="197">
        <f t="shared" si="5"/>
        <v>0</v>
      </c>
      <c r="BG153" s="197">
        <f t="shared" si="6"/>
        <v>0</v>
      </c>
      <c r="BH153" s="197">
        <f t="shared" si="7"/>
        <v>0</v>
      </c>
      <c r="BI153" s="197">
        <f t="shared" si="8"/>
        <v>0</v>
      </c>
      <c r="BJ153" s="14" t="s">
        <v>81</v>
      </c>
      <c r="BK153" s="197">
        <f t="shared" si="9"/>
        <v>0</v>
      </c>
      <c r="BL153" s="14" t="s">
        <v>150</v>
      </c>
      <c r="BM153" s="196" t="s">
        <v>744</v>
      </c>
    </row>
    <row r="154" spans="1:65" s="2" customFormat="1" ht="16.5" customHeight="1">
      <c r="A154" s="31"/>
      <c r="B154" s="32"/>
      <c r="C154" s="184" t="s">
        <v>246</v>
      </c>
      <c r="D154" s="184" t="s">
        <v>134</v>
      </c>
      <c r="E154" s="185" t="s">
        <v>745</v>
      </c>
      <c r="F154" s="186" t="s">
        <v>746</v>
      </c>
      <c r="G154" s="187" t="s">
        <v>666</v>
      </c>
      <c r="H154" s="188">
        <v>1</v>
      </c>
      <c r="I154" s="189"/>
      <c r="J154" s="190">
        <f t="shared" si="0"/>
        <v>0</v>
      </c>
      <c r="K154" s="191"/>
      <c r="L154" s="36"/>
      <c r="M154" s="192" t="s">
        <v>1</v>
      </c>
      <c r="N154" s="193" t="s">
        <v>38</v>
      </c>
      <c r="O154" s="68"/>
      <c r="P154" s="194">
        <f t="shared" si="1"/>
        <v>0</v>
      </c>
      <c r="Q154" s="194">
        <v>0</v>
      </c>
      <c r="R154" s="194">
        <f t="shared" si="2"/>
        <v>0</v>
      </c>
      <c r="S154" s="194">
        <v>0</v>
      </c>
      <c r="T154" s="195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6" t="s">
        <v>150</v>
      </c>
      <c r="AT154" s="196" t="s">
        <v>134</v>
      </c>
      <c r="AU154" s="196" t="s">
        <v>83</v>
      </c>
      <c r="AY154" s="14" t="s">
        <v>131</v>
      </c>
      <c r="BE154" s="197">
        <f t="shared" si="4"/>
        <v>0</v>
      </c>
      <c r="BF154" s="197">
        <f t="shared" si="5"/>
        <v>0</v>
      </c>
      <c r="BG154" s="197">
        <f t="shared" si="6"/>
        <v>0</v>
      </c>
      <c r="BH154" s="197">
        <f t="shared" si="7"/>
        <v>0</v>
      </c>
      <c r="BI154" s="197">
        <f t="shared" si="8"/>
        <v>0</v>
      </c>
      <c r="BJ154" s="14" t="s">
        <v>81</v>
      </c>
      <c r="BK154" s="197">
        <f t="shared" si="9"/>
        <v>0</v>
      </c>
      <c r="BL154" s="14" t="s">
        <v>150</v>
      </c>
      <c r="BM154" s="196" t="s">
        <v>747</v>
      </c>
    </row>
    <row r="155" spans="1:65" s="2" customFormat="1" ht="16.5" customHeight="1">
      <c r="A155" s="31"/>
      <c r="B155" s="32"/>
      <c r="C155" s="184" t="s">
        <v>251</v>
      </c>
      <c r="D155" s="184" t="s">
        <v>134</v>
      </c>
      <c r="E155" s="185" t="s">
        <v>748</v>
      </c>
      <c r="F155" s="186" t="s">
        <v>749</v>
      </c>
      <c r="G155" s="187" t="s">
        <v>666</v>
      </c>
      <c r="H155" s="188">
        <v>1</v>
      </c>
      <c r="I155" s="189"/>
      <c r="J155" s="190">
        <f t="shared" si="0"/>
        <v>0</v>
      </c>
      <c r="K155" s="191"/>
      <c r="L155" s="36"/>
      <c r="M155" s="192" t="s">
        <v>1</v>
      </c>
      <c r="N155" s="193" t="s">
        <v>38</v>
      </c>
      <c r="O155" s="68"/>
      <c r="P155" s="194">
        <f t="shared" si="1"/>
        <v>0</v>
      </c>
      <c r="Q155" s="194">
        <v>0</v>
      </c>
      <c r="R155" s="194">
        <f t="shared" si="2"/>
        <v>0</v>
      </c>
      <c r="S155" s="194">
        <v>0</v>
      </c>
      <c r="T155" s="195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6" t="s">
        <v>150</v>
      </c>
      <c r="AT155" s="196" t="s">
        <v>134</v>
      </c>
      <c r="AU155" s="196" t="s">
        <v>83</v>
      </c>
      <c r="AY155" s="14" t="s">
        <v>131</v>
      </c>
      <c r="BE155" s="197">
        <f t="shared" si="4"/>
        <v>0</v>
      </c>
      <c r="BF155" s="197">
        <f t="shared" si="5"/>
        <v>0</v>
      </c>
      <c r="BG155" s="197">
        <f t="shared" si="6"/>
        <v>0</v>
      </c>
      <c r="BH155" s="197">
        <f t="shared" si="7"/>
        <v>0</v>
      </c>
      <c r="BI155" s="197">
        <f t="shared" si="8"/>
        <v>0</v>
      </c>
      <c r="BJ155" s="14" t="s">
        <v>81</v>
      </c>
      <c r="BK155" s="197">
        <f t="shared" si="9"/>
        <v>0</v>
      </c>
      <c r="BL155" s="14" t="s">
        <v>150</v>
      </c>
      <c r="BM155" s="196" t="s">
        <v>750</v>
      </c>
    </row>
    <row r="156" spans="1:65" s="2" customFormat="1" ht="16.5" customHeight="1">
      <c r="A156" s="31"/>
      <c r="B156" s="32"/>
      <c r="C156" s="184" t="s">
        <v>255</v>
      </c>
      <c r="D156" s="184" t="s">
        <v>134</v>
      </c>
      <c r="E156" s="185" t="s">
        <v>751</v>
      </c>
      <c r="F156" s="186" t="s">
        <v>752</v>
      </c>
      <c r="G156" s="187" t="s">
        <v>666</v>
      </c>
      <c r="H156" s="188">
        <v>1</v>
      </c>
      <c r="I156" s="189"/>
      <c r="J156" s="190">
        <f t="shared" si="0"/>
        <v>0</v>
      </c>
      <c r="K156" s="191"/>
      <c r="L156" s="36"/>
      <c r="M156" s="192" t="s">
        <v>1</v>
      </c>
      <c r="N156" s="193" t="s">
        <v>38</v>
      </c>
      <c r="O156" s="68"/>
      <c r="P156" s="194">
        <f t="shared" si="1"/>
        <v>0</v>
      </c>
      <c r="Q156" s="194">
        <v>0</v>
      </c>
      <c r="R156" s="194">
        <f t="shared" si="2"/>
        <v>0</v>
      </c>
      <c r="S156" s="194">
        <v>0</v>
      </c>
      <c r="T156" s="195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6" t="s">
        <v>150</v>
      </c>
      <c r="AT156" s="196" t="s">
        <v>134</v>
      </c>
      <c r="AU156" s="196" t="s">
        <v>83</v>
      </c>
      <c r="AY156" s="14" t="s">
        <v>131</v>
      </c>
      <c r="BE156" s="197">
        <f t="shared" si="4"/>
        <v>0</v>
      </c>
      <c r="BF156" s="197">
        <f t="shared" si="5"/>
        <v>0</v>
      </c>
      <c r="BG156" s="197">
        <f t="shared" si="6"/>
        <v>0</v>
      </c>
      <c r="BH156" s="197">
        <f t="shared" si="7"/>
        <v>0</v>
      </c>
      <c r="BI156" s="197">
        <f t="shared" si="8"/>
        <v>0</v>
      </c>
      <c r="BJ156" s="14" t="s">
        <v>81</v>
      </c>
      <c r="BK156" s="197">
        <f t="shared" si="9"/>
        <v>0</v>
      </c>
      <c r="BL156" s="14" t="s">
        <v>150</v>
      </c>
      <c r="BM156" s="196" t="s">
        <v>753</v>
      </c>
    </row>
    <row r="157" spans="1:65" s="2" customFormat="1" ht="16.5" customHeight="1">
      <c r="A157" s="31"/>
      <c r="B157" s="32"/>
      <c r="C157" s="184" t="s">
        <v>261</v>
      </c>
      <c r="D157" s="184" t="s">
        <v>134</v>
      </c>
      <c r="E157" s="185" t="s">
        <v>754</v>
      </c>
      <c r="F157" s="186" t="s">
        <v>755</v>
      </c>
      <c r="G157" s="187" t="s">
        <v>666</v>
      </c>
      <c r="H157" s="188">
        <v>1</v>
      </c>
      <c r="I157" s="189"/>
      <c r="J157" s="190">
        <f t="shared" si="0"/>
        <v>0</v>
      </c>
      <c r="K157" s="191"/>
      <c r="L157" s="36"/>
      <c r="M157" s="192" t="s">
        <v>1</v>
      </c>
      <c r="N157" s="193" t="s">
        <v>38</v>
      </c>
      <c r="O157" s="68"/>
      <c r="P157" s="194">
        <f t="shared" si="1"/>
        <v>0</v>
      </c>
      <c r="Q157" s="194">
        <v>0</v>
      </c>
      <c r="R157" s="194">
        <f t="shared" si="2"/>
        <v>0</v>
      </c>
      <c r="S157" s="194">
        <v>0</v>
      </c>
      <c r="T157" s="195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6" t="s">
        <v>150</v>
      </c>
      <c r="AT157" s="196" t="s">
        <v>134</v>
      </c>
      <c r="AU157" s="196" t="s">
        <v>83</v>
      </c>
      <c r="AY157" s="14" t="s">
        <v>131</v>
      </c>
      <c r="BE157" s="197">
        <f t="shared" si="4"/>
        <v>0</v>
      </c>
      <c r="BF157" s="197">
        <f t="shared" si="5"/>
        <v>0</v>
      </c>
      <c r="BG157" s="197">
        <f t="shared" si="6"/>
        <v>0</v>
      </c>
      <c r="BH157" s="197">
        <f t="shared" si="7"/>
        <v>0</v>
      </c>
      <c r="BI157" s="197">
        <f t="shared" si="8"/>
        <v>0</v>
      </c>
      <c r="BJ157" s="14" t="s">
        <v>81</v>
      </c>
      <c r="BK157" s="197">
        <f t="shared" si="9"/>
        <v>0</v>
      </c>
      <c r="BL157" s="14" t="s">
        <v>150</v>
      </c>
      <c r="BM157" s="196" t="s">
        <v>756</v>
      </c>
    </row>
    <row r="158" spans="1:65" s="2" customFormat="1" ht="16.5" customHeight="1">
      <c r="A158" s="31"/>
      <c r="B158" s="32"/>
      <c r="C158" s="184" t="s">
        <v>266</v>
      </c>
      <c r="D158" s="184" t="s">
        <v>134</v>
      </c>
      <c r="E158" s="185" t="s">
        <v>757</v>
      </c>
      <c r="F158" s="186" t="s">
        <v>758</v>
      </c>
      <c r="G158" s="187" t="s">
        <v>666</v>
      </c>
      <c r="H158" s="188">
        <v>4</v>
      </c>
      <c r="I158" s="189"/>
      <c r="J158" s="190">
        <f t="shared" si="0"/>
        <v>0</v>
      </c>
      <c r="K158" s="191"/>
      <c r="L158" s="36"/>
      <c r="M158" s="192" t="s">
        <v>1</v>
      </c>
      <c r="N158" s="193" t="s">
        <v>38</v>
      </c>
      <c r="O158" s="68"/>
      <c r="P158" s="194">
        <f t="shared" si="1"/>
        <v>0</v>
      </c>
      <c r="Q158" s="194">
        <v>0</v>
      </c>
      <c r="R158" s="194">
        <f t="shared" si="2"/>
        <v>0</v>
      </c>
      <c r="S158" s="194">
        <v>0</v>
      </c>
      <c r="T158" s="195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6" t="s">
        <v>150</v>
      </c>
      <c r="AT158" s="196" t="s">
        <v>134</v>
      </c>
      <c r="AU158" s="196" t="s">
        <v>83</v>
      </c>
      <c r="AY158" s="14" t="s">
        <v>131</v>
      </c>
      <c r="BE158" s="197">
        <f t="shared" si="4"/>
        <v>0</v>
      </c>
      <c r="BF158" s="197">
        <f t="shared" si="5"/>
        <v>0</v>
      </c>
      <c r="BG158" s="197">
        <f t="shared" si="6"/>
        <v>0</v>
      </c>
      <c r="BH158" s="197">
        <f t="shared" si="7"/>
        <v>0</v>
      </c>
      <c r="BI158" s="197">
        <f t="shared" si="8"/>
        <v>0</v>
      </c>
      <c r="BJ158" s="14" t="s">
        <v>81</v>
      </c>
      <c r="BK158" s="197">
        <f t="shared" si="9"/>
        <v>0</v>
      </c>
      <c r="BL158" s="14" t="s">
        <v>150</v>
      </c>
      <c r="BM158" s="196" t="s">
        <v>759</v>
      </c>
    </row>
    <row r="159" spans="1:65" s="2" customFormat="1" ht="16.5" customHeight="1">
      <c r="A159" s="31"/>
      <c r="B159" s="32"/>
      <c r="C159" s="184" t="s">
        <v>271</v>
      </c>
      <c r="D159" s="184" t="s">
        <v>134</v>
      </c>
      <c r="E159" s="185" t="s">
        <v>760</v>
      </c>
      <c r="F159" s="186" t="s">
        <v>761</v>
      </c>
      <c r="G159" s="187" t="s">
        <v>666</v>
      </c>
      <c r="H159" s="188">
        <v>1</v>
      </c>
      <c r="I159" s="189"/>
      <c r="J159" s="190">
        <f t="shared" si="0"/>
        <v>0</v>
      </c>
      <c r="K159" s="191"/>
      <c r="L159" s="36"/>
      <c r="M159" s="192" t="s">
        <v>1</v>
      </c>
      <c r="N159" s="193" t="s">
        <v>38</v>
      </c>
      <c r="O159" s="68"/>
      <c r="P159" s="194">
        <f t="shared" si="1"/>
        <v>0</v>
      </c>
      <c r="Q159" s="194">
        <v>0</v>
      </c>
      <c r="R159" s="194">
        <f t="shared" si="2"/>
        <v>0</v>
      </c>
      <c r="S159" s="194">
        <v>0</v>
      </c>
      <c r="T159" s="195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6" t="s">
        <v>150</v>
      </c>
      <c r="AT159" s="196" t="s">
        <v>134</v>
      </c>
      <c r="AU159" s="196" t="s">
        <v>83</v>
      </c>
      <c r="AY159" s="14" t="s">
        <v>131</v>
      </c>
      <c r="BE159" s="197">
        <f t="shared" si="4"/>
        <v>0</v>
      </c>
      <c r="BF159" s="197">
        <f t="shared" si="5"/>
        <v>0</v>
      </c>
      <c r="BG159" s="197">
        <f t="shared" si="6"/>
        <v>0</v>
      </c>
      <c r="BH159" s="197">
        <f t="shared" si="7"/>
        <v>0</v>
      </c>
      <c r="BI159" s="197">
        <f t="shared" si="8"/>
        <v>0</v>
      </c>
      <c r="BJ159" s="14" t="s">
        <v>81</v>
      </c>
      <c r="BK159" s="197">
        <f t="shared" si="9"/>
        <v>0</v>
      </c>
      <c r="BL159" s="14" t="s">
        <v>150</v>
      </c>
      <c r="BM159" s="196" t="s">
        <v>762</v>
      </c>
    </row>
    <row r="160" spans="1:65" s="2" customFormat="1" ht="19.5">
      <c r="A160" s="31"/>
      <c r="B160" s="32"/>
      <c r="C160" s="33"/>
      <c r="D160" s="198" t="s">
        <v>144</v>
      </c>
      <c r="E160" s="33"/>
      <c r="F160" s="199" t="s">
        <v>763</v>
      </c>
      <c r="G160" s="33"/>
      <c r="H160" s="33"/>
      <c r="I160" s="200"/>
      <c r="J160" s="33"/>
      <c r="K160" s="33"/>
      <c r="L160" s="36"/>
      <c r="M160" s="201"/>
      <c r="N160" s="202"/>
      <c r="O160" s="68"/>
      <c r="P160" s="68"/>
      <c r="Q160" s="68"/>
      <c r="R160" s="68"/>
      <c r="S160" s="68"/>
      <c r="T160" s="69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T160" s="14" t="s">
        <v>144</v>
      </c>
      <c r="AU160" s="14" t="s">
        <v>83</v>
      </c>
    </row>
    <row r="161" spans="1:65" s="2" customFormat="1" ht="16.5" customHeight="1">
      <c r="A161" s="31"/>
      <c r="B161" s="32"/>
      <c r="C161" s="184" t="s">
        <v>276</v>
      </c>
      <c r="D161" s="184" t="s">
        <v>134</v>
      </c>
      <c r="E161" s="185" t="s">
        <v>764</v>
      </c>
      <c r="F161" s="186" t="s">
        <v>765</v>
      </c>
      <c r="G161" s="187" t="s">
        <v>666</v>
      </c>
      <c r="H161" s="188">
        <v>4</v>
      </c>
      <c r="I161" s="189"/>
      <c r="J161" s="190">
        <f t="shared" ref="J161:J172" si="10">ROUND(I161*H161,2)</f>
        <v>0</v>
      </c>
      <c r="K161" s="191"/>
      <c r="L161" s="36"/>
      <c r="M161" s="192" t="s">
        <v>1</v>
      </c>
      <c r="N161" s="193" t="s">
        <v>38</v>
      </c>
      <c r="O161" s="68"/>
      <c r="P161" s="194">
        <f t="shared" ref="P161:P172" si="11">O161*H161</f>
        <v>0</v>
      </c>
      <c r="Q161" s="194">
        <v>0</v>
      </c>
      <c r="R161" s="194">
        <f t="shared" ref="R161:R172" si="12">Q161*H161</f>
        <v>0</v>
      </c>
      <c r="S161" s="194">
        <v>0</v>
      </c>
      <c r="T161" s="195">
        <f t="shared" ref="T161:T172" si="13"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6" t="s">
        <v>150</v>
      </c>
      <c r="AT161" s="196" t="s">
        <v>134</v>
      </c>
      <c r="AU161" s="196" t="s">
        <v>83</v>
      </c>
      <c r="AY161" s="14" t="s">
        <v>131</v>
      </c>
      <c r="BE161" s="197">
        <f t="shared" ref="BE161:BE172" si="14">IF(N161="základní",J161,0)</f>
        <v>0</v>
      </c>
      <c r="BF161" s="197">
        <f t="shared" ref="BF161:BF172" si="15">IF(N161="snížená",J161,0)</f>
        <v>0</v>
      </c>
      <c r="BG161" s="197">
        <f t="shared" ref="BG161:BG172" si="16">IF(N161="zákl. přenesená",J161,0)</f>
        <v>0</v>
      </c>
      <c r="BH161" s="197">
        <f t="shared" ref="BH161:BH172" si="17">IF(N161="sníž. přenesená",J161,0)</f>
        <v>0</v>
      </c>
      <c r="BI161" s="197">
        <f t="shared" ref="BI161:BI172" si="18">IF(N161="nulová",J161,0)</f>
        <v>0</v>
      </c>
      <c r="BJ161" s="14" t="s">
        <v>81</v>
      </c>
      <c r="BK161" s="197">
        <f t="shared" ref="BK161:BK172" si="19">ROUND(I161*H161,2)</f>
        <v>0</v>
      </c>
      <c r="BL161" s="14" t="s">
        <v>150</v>
      </c>
      <c r="BM161" s="196" t="s">
        <v>766</v>
      </c>
    </row>
    <row r="162" spans="1:65" s="2" customFormat="1" ht="16.5" customHeight="1">
      <c r="A162" s="31"/>
      <c r="B162" s="32"/>
      <c r="C162" s="184" t="s">
        <v>281</v>
      </c>
      <c r="D162" s="184" t="s">
        <v>134</v>
      </c>
      <c r="E162" s="185" t="s">
        <v>767</v>
      </c>
      <c r="F162" s="186" t="s">
        <v>768</v>
      </c>
      <c r="G162" s="187" t="s">
        <v>666</v>
      </c>
      <c r="H162" s="188">
        <v>4</v>
      </c>
      <c r="I162" s="189"/>
      <c r="J162" s="190">
        <f t="shared" si="10"/>
        <v>0</v>
      </c>
      <c r="K162" s="191"/>
      <c r="L162" s="36"/>
      <c r="M162" s="192" t="s">
        <v>1</v>
      </c>
      <c r="N162" s="193" t="s">
        <v>38</v>
      </c>
      <c r="O162" s="68"/>
      <c r="P162" s="194">
        <f t="shared" si="11"/>
        <v>0</v>
      </c>
      <c r="Q162" s="194">
        <v>0</v>
      </c>
      <c r="R162" s="194">
        <f t="shared" si="12"/>
        <v>0</v>
      </c>
      <c r="S162" s="194">
        <v>0</v>
      </c>
      <c r="T162" s="195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6" t="s">
        <v>150</v>
      </c>
      <c r="AT162" s="196" t="s">
        <v>134</v>
      </c>
      <c r="AU162" s="196" t="s">
        <v>83</v>
      </c>
      <c r="AY162" s="14" t="s">
        <v>131</v>
      </c>
      <c r="BE162" s="197">
        <f t="shared" si="14"/>
        <v>0</v>
      </c>
      <c r="BF162" s="197">
        <f t="shared" si="15"/>
        <v>0</v>
      </c>
      <c r="BG162" s="197">
        <f t="shared" si="16"/>
        <v>0</v>
      </c>
      <c r="BH162" s="197">
        <f t="shared" si="17"/>
        <v>0</v>
      </c>
      <c r="BI162" s="197">
        <f t="shared" si="18"/>
        <v>0</v>
      </c>
      <c r="BJ162" s="14" t="s">
        <v>81</v>
      </c>
      <c r="BK162" s="197">
        <f t="shared" si="19"/>
        <v>0</v>
      </c>
      <c r="BL162" s="14" t="s">
        <v>150</v>
      </c>
      <c r="BM162" s="196" t="s">
        <v>769</v>
      </c>
    </row>
    <row r="163" spans="1:65" s="2" customFormat="1" ht="16.5" customHeight="1">
      <c r="A163" s="31"/>
      <c r="B163" s="32"/>
      <c r="C163" s="184" t="s">
        <v>286</v>
      </c>
      <c r="D163" s="184" t="s">
        <v>134</v>
      </c>
      <c r="E163" s="185" t="s">
        <v>770</v>
      </c>
      <c r="F163" s="186" t="s">
        <v>771</v>
      </c>
      <c r="G163" s="187" t="s">
        <v>666</v>
      </c>
      <c r="H163" s="188">
        <v>4</v>
      </c>
      <c r="I163" s="189"/>
      <c r="J163" s="190">
        <f t="shared" si="10"/>
        <v>0</v>
      </c>
      <c r="K163" s="191"/>
      <c r="L163" s="36"/>
      <c r="M163" s="192" t="s">
        <v>1</v>
      </c>
      <c r="N163" s="193" t="s">
        <v>38</v>
      </c>
      <c r="O163" s="68"/>
      <c r="P163" s="194">
        <f t="shared" si="11"/>
        <v>0</v>
      </c>
      <c r="Q163" s="194">
        <v>0</v>
      </c>
      <c r="R163" s="194">
        <f t="shared" si="12"/>
        <v>0</v>
      </c>
      <c r="S163" s="194">
        <v>0</v>
      </c>
      <c r="T163" s="195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6" t="s">
        <v>150</v>
      </c>
      <c r="AT163" s="196" t="s">
        <v>134</v>
      </c>
      <c r="AU163" s="196" t="s">
        <v>83</v>
      </c>
      <c r="AY163" s="14" t="s">
        <v>131</v>
      </c>
      <c r="BE163" s="197">
        <f t="shared" si="14"/>
        <v>0</v>
      </c>
      <c r="BF163" s="197">
        <f t="shared" si="15"/>
        <v>0</v>
      </c>
      <c r="BG163" s="197">
        <f t="shared" si="16"/>
        <v>0</v>
      </c>
      <c r="BH163" s="197">
        <f t="shared" si="17"/>
        <v>0</v>
      </c>
      <c r="BI163" s="197">
        <f t="shared" si="18"/>
        <v>0</v>
      </c>
      <c r="BJ163" s="14" t="s">
        <v>81</v>
      </c>
      <c r="BK163" s="197">
        <f t="shared" si="19"/>
        <v>0</v>
      </c>
      <c r="BL163" s="14" t="s">
        <v>150</v>
      </c>
      <c r="BM163" s="196" t="s">
        <v>772</v>
      </c>
    </row>
    <row r="164" spans="1:65" s="2" customFormat="1" ht="16.5" customHeight="1">
      <c r="A164" s="31"/>
      <c r="B164" s="32"/>
      <c r="C164" s="184" t="s">
        <v>291</v>
      </c>
      <c r="D164" s="184" t="s">
        <v>134</v>
      </c>
      <c r="E164" s="185" t="s">
        <v>773</v>
      </c>
      <c r="F164" s="186" t="s">
        <v>774</v>
      </c>
      <c r="G164" s="187" t="s">
        <v>666</v>
      </c>
      <c r="H164" s="188">
        <v>4</v>
      </c>
      <c r="I164" s="189"/>
      <c r="J164" s="190">
        <f t="shared" si="10"/>
        <v>0</v>
      </c>
      <c r="K164" s="191"/>
      <c r="L164" s="36"/>
      <c r="M164" s="192" t="s">
        <v>1</v>
      </c>
      <c r="N164" s="193" t="s">
        <v>38</v>
      </c>
      <c r="O164" s="68"/>
      <c r="P164" s="194">
        <f t="shared" si="11"/>
        <v>0</v>
      </c>
      <c r="Q164" s="194">
        <v>0</v>
      </c>
      <c r="R164" s="194">
        <f t="shared" si="12"/>
        <v>0</v>
      </c>
      <c r="S164" s="194">
        <v>0</v>
      </c>
      <c r="T164" s="195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6" t="s">
        <v>150</v>
      </c>
      <c r="AT164" s="196" t="s">
        <v>134</v>
      </c>
      <c r="AU164" s="196" t="s">
        <v>83</v>
      </c>
      <c r="AY164" s="14" t="s">
        <v>131</v>
      </c>
      <c r="BE164" s="197">
        <f t="shared" si="14"/>
        <v>0</v>
      </c>
      <c r="BF164" s="197">
        <f t="shared" si="15"/>
        <v>0</v>
      </c>
      <c r="BG164" s="197">
        <f t="shared" si="16"/>
        <v>0</v>
      </c>
      <c r="BH164" s="197">
        <f t="shared" si="17"/>
        <v>0</v>
      </c>
      <c r="BI164" s="197">
        <f t="shared" si="18"/>
        <v>0</v>
      </c>
      <c r="BJ164" s="14" t="s">
        <v>81</v>
      </c>
      <c r="BK164" s="197">
        <f t="shared" si="19"/>
        <v>0</v>
      </c>
      <c r="BL164" s="14" t="s">
        <v>150</v>
      </c>
      <c r="BM164" s="196" t="s">
        <v>775</v>
      </c>
    </row>
    <row r="165" spans="1:65" s="2" customFormat="1" ht="16.5" customHeight="1">
      <c r="A165" s="31"/>
      <c r="B165" s="32"/>
      <c r="C165" s="184" t="s">
        <v>297</v>
      </c>
      <c r="D165" s="184" t="s">
        <v>134</v>
      </c>
      <c r="E165" s="185" t="s">
        <v>776</v>
      </c>
      <c r="F165" s="186" t="s">
        <v>777</v>
      </c>
      <c r="G165" s="187" t="s">
        <v>666</v>
      </c>
      <c r="H165" s="188">
        <v>27</v>
      </c>
      <c r="I165" s="189"/>
      <c r="J165" s="190">
        <f t="shared" si="10"/>
        <v>0</v>
      </c>
      <c r="K165" s="191"/>
      <c r="L165" s="36"/>
      <c r="M165" s="192" t="s">
        <v>1</v>
      </c>
      <c r="N165" s="193" t="s">
        <v>38</v>
      </c>
      <c r="O165" s="68"/>
      <c r="P165" s="194">
        <f t="shared" si="11"/>
        <v>0</v>
      </c>
      <c r="Q165" s="194">
        <v>0</v>
      </c>
      <c r="R165" s="194">
        <f t="shared" si="12"/>
        <v>0</v>
      </c>
      <c r="S165" s="194">
        <v>0</v>
      </c>
      <c r="T165" s="195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6" t="s">
        <v>150</v>
      </c>
      <c r="AT165" s="196" t="s">
        <v>134</v>
      </c>
      <c r="AU165" s="196" t="s">
        <v>83</v>
      </c>
      <c r="AY165" s="14" t="s">
        <v>131</v>
      </c>
      <c r="BE165" s="197">
        <f t="shared" si="14"/>
        <v>0</v>
      </c>
      <c r="BF165" s="197">
        <f t="shared" si="15"/>
        <v>0</v>
      </c>
      <c r="BG165" s="197">
        <f t="shared" si="16"/>
        <v>0</v>
      </c>
      <c r="BH165" s="197">
        <f t="shared" si="17"/>
        <v>0</v>
      </c>
      <c r="BI165" s="197">
        <f t="shared" si="18"/>
        <v>0</v>
      </c>
      <c r="BJ165" s="14" t="s">
        <v>81</v>
      </c>
      <c r="BK165" s="197">
        <f t="shared" si="19"/>
        <v>0</v>
      </c>
      <c r="BL165" s="14" t="s">
        <v>150</v>
      </c>
      <c r="BM165" s="196" t="s">
        <v>778</v>
      </c>
    </row>
    <row r="166" spans="1:65" s="2" customFormat="1" ht="16.5" customHeight="1">
      <c r="A166" s="31"/>
      <c r="B166" s="32"/>
      <c r="C166" s="184" t="s">
        <v>303</v>
      </c>
      <c r="D166" s="184" t="s">
        <v>134</v>
      </c>
      <c r="E166" s="185" t="s">
        <v>779</v>
      </c>
      <c r="F166" s="186" t="s">
        <v>780</v>
      </c>
      <c r="G166" s="187" t="s">
        <v>666</v>
      </c>
      <c r="H166" s="188">
        <v>27</v>
      </c>
      <c r="I166" s="189"/>
      <c r="J166" s="190">
        <f t="shared" si="10"/>
        <v>0</v>
      </c>
      <c r="K166" s="191"/>
      <c r="L166" s="36"/>
      <c r="M166" s="192" t="s">
        <v>1</v>
      </c>
      <c r="N166" s="193" t="s">
        <v>38</v>
      </c>
      <c r="O166" s="68"/>
      <c r="P166" s="194">
        <f t="shared" si="11"/>
        <v>0</v>
      </c>
      <c r="Q166" s="194">
        <v>0</v>
      </c>
      <c r="R166" s="194">
        <f t="shared" si="12"/>
        <v>0</v>
      </c>
      <c r="S166" s="194">
        <v>0</v>
      </c>
      <c r="T166" s="195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6" t="s">
        <v>150</v>
      </c>
      <c r="AT166" s="196" t="s">
        <v>134</v>
      </c>
      <c r="AU166" s="196" t="s">
        <v>83</v>
      </c>
      <c r="AY166" s="14" t="s">
        <v>131</v>
      </c>
      <c r="BE166" s="197">
        <f t="shared" si="14"/>
        <v>0</v>
      </c>
      <c r="BF166" s="197">
        <f t="shared" si="15"/>
        <v>0</v>
      </c>
      <c r="BG166" s="197">
        <f t="shared" si="16"/>
        <v>0</v>
      </c>
      <c r="BH166" s="197">
        <f t="shared" si="17"/>
        <v>0</v>
      </c>
      <c r="BI166" s="197">
        <f t="shared" si="18"/>
        <v>0</v>
      </c>
      <c r="BJ166" s="14" t="s">
        <v>81</v>
      </c>
      <c r="BK166" s="197">
        <f t="shared" si="19"/>
        <v>0</v>
      </c>
      <c r="BL166" s="14" t="s">
        <v>150</v>
      </c>
      <c r="BM166" s="196" t="s">
        <v>781</v>
      </c>
    </row>
    <row r="167" spans="1:65" s="2" customFormat="1" ht="16.5" customHeight="1">
      <c r="A167" s="31"/>
      <c r="B167" s="32"/>
      <c r="C167" s="184" t="s">
        <v>308</v>
      </c>
      <c r="D167" s="184" t="s">
        <v>134</v>
      </c>
      <c r="E167" s="185" t="s">
        <v>782</v>
      </c>
      <c r="F167" s="186" t="s">
        <v>783</v>
      </c>
      <c r="G167" s="187" t="s">
        <v>666</v>
      </c>
      <c r="H167" s="188">
        <v>27</v>
      </c>
      <c r="I167" s="189"/>
      <c r="J167" s="190">
        <f t="shared" si="10"/>
        <v>0</v>
      </c>
      <c r="K167" s="191"/>
      <c r="L167" s="36"/>
      <c r="M167" s="192" t="s">
        <v>1</v>
      </c>
      <c r="N167" s="193" t="s">
        <v>38</v>
      </c>
      <c r="O167" s="68"/>
      <c r="P167" s="194">
        <f t="shared" si="11"/>
        <v>0</v>
      </c>
      <c r="Q167" s="194">
        <v>0</v>
      </c>
      <c r="R167" s="194">
        <f t="shared" si="12"/>
        <v>0</v>
      </c>
      <c r="S167" s="194">
        <v>0</v>
      </c>
      <c r="T167" s="195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6" t="s">
        <v>150</v>
      </c>
      <c r="AT167" s="196" t="s">
        <v>134</v>
      </c>
      <c r="AU167" s="196" t="s">
        <v>83</v>
      </c>
      <c r="AY167" s="14" t="s">
        <v>131</v>
      </c>
      <c r="BE167" s="197">
        <f t="shared" si="14"/>
        <v>0</v>
      </c>
      <c r="BF167" s="197">
        <f t="shared" si="15"/>
        <v>0</v>
      </c>
      <c r="BG167" s="197">
        <f t="shared" si="16"/>
        <v>0</v>
      </c>
      <c r="BH167" s="197">
        <f t="shared" si="17"/>
        <v>0</v>
      </c>
      <c r="BI167" s="197">
        <f t="shared" si="18"/>
        <v>0</v>
      </c>
      <c r="BJ167" s="14" t="s">
        <v>81</v>
      </c>
      <c r="BK167" s="197">
        <f t="shared" si="19"/>
        <v>0</v>
      </c>
      <c r="BL167" s="14" t="s">
        <v>150</v>
      </c>
      <c r="BM167" s="196" t="s">
        <v>784</v>
      </c>
    </row>
    <row r="168" spans="1:65" s="2" customFormat="1" ht="16.5" customHeight="1">
      <c r="A168" s="31"/>
      <c r="B168" s="32"/>
      <c r="C168" s="184" t="s">
        <v>312</v>
      </c>
      <c r="D168" s="184" t="s">
        <v>134</v>
      </c>
      <c r="E168" s="185" t="s">
        <v>773</v>
      </c>
      <c r="F168" s="186" t="s">
        <v>774</v>
      </c>
      <c r="G168" s="187" t="s">
        <v>666</v>
      </c>
      <c r="H168" s="188">
        <v>27</v>
      </c>
      <c r="I168" s="189"/>
      <c r="J168" s="190">
        <f t="shared" si="10"/>
        <v>0</v>
      </c>
      <c r="K168" s="191"/>
      <c r="L168" s="36"/>
      <c r="M168" s="192" t="s">
        <v>1</v>
      </c>
      <c r="N168" s="193" t="s">
        <v>38</v>
      </c>
      <c r="O168" s="68"/>
      <c r="P168" s="194">
        <f t="shared" si="11"/>
        <v>0</v>
      </c>
      <c r="Q168" s="194">
        <v>0</v>
      </c>
      <c r="R168" s="194">
        <f t="shared" si="12"/>
        <v>0</v>
      </c>
      <c r="S168" s="194">
        <v>0</v>
      </c>
      <c r="T168" s="195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6" t="s">
        <v>150</v>
      </c>
      <c r="AT168" s="196" t="s">
        <v>134</v>
      </c>
      <c r="AU168" s="196" t="s">
        <v>83</v>
      </c>
      <c r="AY168" s="14" t="s">
        <v>131</v>
      </c>
      <c r="BE168" s="197">
        <f t="shared" si="14"/>
        <v>0</v>
      </c>
      <c r="BF168" s="197">
        <f t="shared" si="15"/>
        <v>0</v>
      </c>
      <c r="BG168" s="197">
        <f t="shared" si="16"/>
        <v>0</v>
      </c>
      <c r="BH168" s="197">
        <f t="shared" si="17"/>
        <v>0</v>
      </c>
      <c r="BI168" s="197">
        <f t="shared" si="18"/>
        <v>0</v>
      </c>
      <c r="BJ168" s="14" t="s">
        <v>81</v>
      </c>
      <c r="BK168" s="197">
        <f t="shared" si="19"/>
        <v>0</v>
      </c>
      <c r="BL168" s="14" t="s">
        <v>150</v>
      </c>
      <c r="BM168" s="196" t="s">
        <v>785</v>
      </c>
    </row>
    <row r="169" spans="1:65" s="2" customFormat="1" ht="16.5" customHeight="1">
      <c r="A169" s="31"/>
      <c r="B169" s="32"/>
      <c r="C169" s="184" t="s">
        <v>316</v>
      </c>
      <c r="D169" s="184" t="s">
        <v>134</v>
      </c>
      <c r="E169" s="185" t="s">
        <v>786</v>
      </c>
      <c r="F169" s="186" t="s">
        <v>787</v>
      </c>
      <c r="G169" s="187" t="s">
        <v>666</v>
      </c>
      <c r="H169" s="188">
        <v>1</v>
      </c>
      <c r="I169" s="189"/>
      <c r="J169" s="190">
        <f t="shared" si="10"/>
        <v>0</v>
      </c>
      <c r="K169" s="191"/>
      <c r="L169" s="36"/>
      <c r="M169" s="192" t="s">
        <v>1</v>
      </c>
      <c r="N169" s="193" t="s">
        <v>38</v>
      </c>
      <c r="O169" s="68"/>
      <c r="P169" s="194">
        <f t="shared" si="11"/>
        <v>0</v>
      </c>
      <c r="Q169" s="194">
        <v>0</v>
      </c>
      <c r="R169" s="194">
        <f t="shared" si="12"/>
        <v>0</v>
      </c>
      <c r="S169" s="194">
        <v>0</v>
      </c>
      <c r="T169" s="195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6" t="s">
        <v>150</v>
      </c>
      <c r="AT169" s="196" t="s">
        <v>134</v>
      </c>
      <c r="AU169" s="196" t="s">
        <v>83</v>
      </c>
      <c r="AY169" s="14" t="s">
        <v>131</v>
      </c>
      <c r="BE169" s="197">
        <f t="shared" si="14"/>
        <v>0</v>
      </c>
      <c r="BF169" s="197">
        <f t="shared" si="15"/>
        <v>0</v>
      </c>
      <c r="BG169" s="197">
        <f t="shared" si="16"/>
        <v>0</v>
      </c>
      <c r="BH169" s="197">
        <f t="shared" si="17"/>
        <v>0</v>
      </c>
      <c r="BI169" s="197">
        <f t="shared" si="18"/>
        <v>0</v>
      </c>
      <c r="BJ169" s="14" t="s">
        <v>81</v>
      </c>
      <c r="BK169" s="197">
        <f t="shared" si="19"/>
        <v>0</v>
      </c>
      <c r="BL169" s="14" t="s">
        <v>150</v>
      </c>
      <c r="BM169" s="196" t="s">
        <v>788</v>
      </c>
    </row>
    <row r="170" spans="1:65" s="2" customFormat="1" ht="16.5" customHeight="1">
      <c r="A170" s="31"/>
      <c r="B170" s="32"/>
      <c r="C170" s="184" t="s">
        <v>320</v>
      </c>
      <c r="D170" s="184" t="s">
        <v>134</v>
      </c>
      <c r="E170" s="185" t="s">
        <v>789</v>
      </c>
      <c r="F170" s="186" t="s">
        <v>790</v>
      </c>
      <c r="G170" s="187" t="s">
        <v>666</v>
      </c>
      <c r="H170" s="188">
        <v>1</v>
      </c>
      <c r="I170" s="189"/>
      <c r="J170" s="190">
        <f t="shared" si="10"/>
        <v>0</v>
      </c>
      <c r="K170" s="191"/>
      <c r="L170" s="36"/>
      <c r="M170" s="192" t="s">
        <v>1</v>
      </c>
      <c r="N170" s="193" t="s">
        <v>38</v>
      </c>
      <c r="O170" s="68"/>
      <c r="P170" s="194">
        <f t="shared" si="11"/>
        <v>0</v>
      </c>
      <c r="Q170" s="194">
        <v>0</v>
      </c>
      <c r="R170" s="194">
        <f t="shared" si="12"/>
        <v>0</v>
      </c>
      <c r="S170" s="194">
        <v>0</v>
      </c>
      <c r="T170" s="195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6" t="s">
        <v>150</v>
      </c>
      <c r="AT170" s="196" t="s">
        <v>134</v>
      </c>
      <c r="AU170" s="196" t="s">
        <v>83</v>
      </c>
      <c r="AY170" s="14" t="s">
        <v>131</v>
      </c>
      <c r="BE170" s="197">
        <f t="shared" si="14"/>
        <v>0</v>
      </c>
      <c r="BF170" s="197">
        <f t="shared" si="15"/>
        <v>0</v>
      </c>
      <c r="BG170" s="197">
        <f t="shared" si="16"/>
        <v>0</v>
      </c>
      <c r="BH170" s="197">
        <f t="shared" si="17"/>
        <v>0</v>
      </c>
      <c r="BI170" s="197">
        <f t="shared" si="18"/>
        <v>0</v>
      </c>
      <c r="BJ170" s="14" t="s">
        <v>81</v>
      </c>
      <c r="BK170" s="197">
        <f t="shared" si="19"/>
        <v>0</v>
      </c>
      <c r="BL170" s="14" t="s">
        <v>150</v>
      </c>
      <c r="BM170" s="196" t="s">
        <v>791</v>
      </c>
    </row>
    <row r="171" spans="1:65" s="2" customFormat="1" ht="16.5" customHeight="1">
      <c r="A171" s="31"/>
      <c r="B171" s="32"/>
      <c r="C171" s="184" t="s">
        <v>324</v>
      </c>
      <c r="D171" s="184" t="s">
        <v>134</v>
      </c>
      <c r="E171" s="185" t="s">
        <v>792</v>
      </c>
      <c r="F171" s="186" t="s">
        <v>793</v>
      </c>
      <c r="G171" s="187" t="s">
        <v>666</v>
      </c>
      <c r="H171" s="188">
        <v>1</v>
      </c>
      <c r="I171" s="189"/>
      <c r="J171" s="190">
        <f t="shared" si="10"/>
        <v>0</v>
      </c>
      <c r="K171" s="191"/>
      <c r="L171" s="36"/>
      <c r="M171" s="192" t="s">
        <v>1</v>
      </c>
      <c r="N171" s="193" t="s">
        <v>38</v>
      </c>
      <c r="O171" s="68"/>
      <c r="P171" s="194">
        <f t="shared" si="11"/>
        <v>0</v>
      </c>
      <c r="Q171" s="194">
        <v>0</v>
      </c>
      <c r="R171" s="194">
        <f t="shared" si="12"/>
        <v>0</v>
      </c>
      <c r="S171" s="194">
        <v>0</v>
      </c>
      <c r="T171" s="195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6" t="s">
        <v>150</v>
      </c>
      <c r="AT171" s="196" t="s">
        <v>134</v>
      </c>
      <c r="AU171" s="196" t="s">
        <v>83</v>
      </c>
      <c r="AY171" s="14" t="s">
        <v>131</v>
      </c>
      <c r="BE171" s="197">
        <f t="shared" si="14"/>
        <v>0</v>
      </c>
      <c r="BF171" s="197">
        <f t="shared" si="15"/>
        <v>0</v>
      </c>
      <c r="BG171" s="197">
        <f t="shared" si="16"/>
        <v>0</v>
      </c>
      <c r="BH171" s="197">
        <f t="shared" si="17"/>
        <v>0</v>
      </c>
      <c r="BI171" s="197">
        <f t="shared" si="18"/>
        <v>0</v>
      </c>
      <c r="BJ171" s="14" t="s">
        <v>81</v>
      </c>
      <c r="BK171" s="197">
        <f t="shared" si="19"/>
        <v>0</v>
      </c>
      <c r="BL171" s="14" t="s">
        <v>150</v>
      </c>
      <c r="BM171" s="196" t="s">
        <v>794</v>
      </c>
    </row>
    <row r="172" spans="1:65" s="2" customFormat="1" ht="24.2" customHeight="1">
      <c r="A172" s="31"/>
      <c r="B172" s="32"/>
      <c r="C172" s="184" t="s">
        <v>326</v>
      </c>
      <c r="D172" s="184" t="s">
        <v>134</v>
      </c>
      <c r="E172" s="185" t="s">
        <v>795</v>
      </c>
      <c r="F172" s="186" t="s">
        <v>796</v>
      </c>
      <c r="G172" s="187" t="s">
        <v>666</v>
      </c>
      <c r="H172" s="188">
        <v>1</v>
      </c>
      <c r="I172" s="189"/>
      <c r="J172" s="190">
        <f t="shared" si="10"/>
        <v>0</v>
      </c>
      <c r="K172" s="191"/>
      <c r="L172" s="36"/>
      <c r="M172" s="192" t="s">
        <v>1</v>
      </c>
      <c r="N172" s="193" t="s">
        <v>38</v>
      </c>
      <c r="O172" s="68"/>
      <c r="P172" s="194">
        <f t="shared" si="11"/>
        <v>0</v>
      </c>
      <c r="Q172" s="194">
        <v>0</v>
      </c>
      <c r="R172" s="194">
        <f t="shared" si="12"/>
        <v>0</v>
      </c>
      <c r="S172" s="194">
        <v>0</v>
      </c>
      <c r="T172" s="195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6" t="s">
        <v>150</v>
      </c>
      <c r="AT172" s="196" t="s">
        <v>134</v>
      </c>
      <c r="AU172" s="196" t="s">
        <v>83</v>
      </c>
      <c r="AY172" s="14" t="s">
        <v>131</v>
      </c>
      <c r="BE172" s="197">
        <f t="shared" si="14"/>
        <v>0</v>
      </c>
      <c r="BF172" s="197">
        <f t="shared" si="15"/>
        <v>0</v>
      </c>
      <c r="BG172" s="197">
        <f t="shared" si="16"/>
        <v>0</v>
      </c>
      <c r="BH172" s="197">
        <f t="shared" si="17"/>
        <v>0</v>
      </c>
      <c r="BI172" s="197">
        <f t="shared" si="18"/>
        <v>0</v>
      </c>
      <c r="BJ172" s="14" t="s">
        <v>81</v>
      </c>
      <c r="BK172" s="197">
        <f t="shared" si="19"/>
        <v>0</v>
      </c>
      <c r="BL172" s="14" t="s">
        <v>150</v>
      </c>
      <c r="BM172" s="196" t="s">
        <v>797</v>
      </c>
    </row>
    <row r="173" spans="1:65" s="2" customFormat="1" ht="19.5">
      <c r="A173" s="31"/>
      <c r="B173" s="32"/>
      <c r="C173" s="33"/>
      <c r="D173" s="198" t="s">
        <v>144</v>
      </c>
      <c r="E173" s="33"/>
      <c r="F173" s="199" t="s">
        <v>798</v>
      </c>
      <c r="G173" s="33"/>
      <c r="H173" s="33"/>
      <c r="I173" s="200"/>
      <c r="J173" s="33"/>
      <c r="K173" s="33"/>
      <c r="L173" s="36"/>
      <c r="M173" s="201"/>
      <c r="N173" s="202"/>
      <c r="O173" s="68"/>
      <c r="P173" s="68"/>
      <c r="Q173" s="68"/>
      <c r="R173" s="68"/>
      <c r="S173" s="68"/>
      <c r="T173" s="69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4" t="s">
        <v>144</v>
      </c>
      <c r="AU173" s="14" t="s">
        <v>83</v>
      </c>
    </row>
    <row r="174" spans="1:65" s="2" customFormat="1" ht="16.5" customHeight="1">
      <c r="A174" s="31"/>
      <c r="B174" s="32"/>
      <c r="C174" s="184" t="s">
        <v>328</v>
      </c>
      <c r="D174" s="184" t="s">
        <v>134</v>
      </c>
      <c r="E174" s="185" t="s">
        <v>799</v>
      </c>
      <c r="F174" s="186" t="s">
        <v>800</v>
      </c>
      <c r="G174" s="187" t="s">
        <v>666</v>
      </c>
      <c r="H174" s="188">
        <v>4</v>
      </c>
      <c r="I174" s="189"/>
      <c r="J174" s="190">
        <f t="shared" ref="J174:J189" si="20">ROUND(I174*H174,2)</f>
        <v>0</v>
      </c>
      <c r="K174" s="191"/>
      <c r="L174" s="36"/>
      <c r="M174" s="192" t="s">
        <v>1</v>
      </c>
      <c r="N174" s="193" t="s">
        <v>38</v>
      </c>
      <c r="O174" s="68"/>
      <c r="P174" s="194">
        <f t="shared" ref="P174:P189" si="21">O174*H174</f>
        <v>0</v>
      </c>
      <c r="Q174" s="194">
        <v>0</v>
      </c>
      <c r="R174" s="194">
        <f t="shared" ref="R174:R189" si="22">Q174*H174</f>
        <v>0</v>
      </c>
      <c r="S174" s="194">
        <v>0</v>
      </c>
      <c r="T174" s="195">
        <f t="shared" ref="T174:T189" si="23"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6" t="s">
        <v>150</v>
      </c>
      <c r="AT174" s="196" t="s">
        <v>134</v>
      </c>
      <c r="AU174" s="196" t="s">
        <v>83</v>
      </c>
      <c r="AY174" s="14" t="s">
        <v>131</v>
      </c>
      <c r="BE174" s="197">
        <f t="shared" ref="BE174:BE189" si="24">IF(N174="základní",J174,0)</f>
        <v>0</v>
      </c>
      <c r="BF174" s="197">
        <f t="shared" ref="BF174:BF189" si="25">IF(N174="snížená",J174,0)</f>
        <v>0</v>
      </c>
      <c r="BG174" s="197">
        <f t="shared" ref="BG174:BG189" si="26">IF(N174="zákl. přenesená",J174,0)</f>
        <v>0</v>
      </c>
      <c r="BH174" s="197">
        <f t="shared" ref="BH174:BH189" si="27">IF(N174="sníž. přenesená",J174,0)</f>
        <v>0</v>
      </c>
      <c r="BI174" s="197">
        <f t="shared" ref="BI174:BI189" si="28">IF(N174="nulová",J174,0)</f>
        <v>0</v>
      </c>
      <c r="BJ174" s="14" t="s">
        <v>81</v>
      </c>
      <c r="BK174" s="197">
        <f t="shared" ref="BK174:BK189" si="29">ROUND(I174*H174,2)</f>
        <v>0</v>
      </c>
      <c r="BL174" s="14" t="s">
        <v>150</v>
      </c>
      <c r="BM174" s="196" t="s">
        <v>801</v>
      </c>
    </row>
    <row r="175" spans="1:65" s="2" customFormat="1" ht="16.5" customHeight="1">
      <c r="A175" s="31"/>
      <c r="B175" s="32"/>
      <c r="C175" s="184" t="s">
        <v>333</v>
      </c>
      <c r="D175" s="184" t="s">
        <v>134</v>
      </c>
      <c r="E175" s="185" t="s">
        <v>802</v>
      </c>
      <c r="F175" s="186" t="s">
        <v>803</v>
      </c>
      <c r="G175" s="187" t="s">
        <v>666</v>
      </c>
      <c r="H175" s="188">
        <v>2</v>
      </c>
      <c r="I175" s="189"/>
      <c r="J175" s="190">
        <f t="shared" si="20"/>
        <v>0</v>
      </c>
      <c r="K175" s="191"/>
      <c r="L175" s="36"/>
      <c r="M175" s="192" t="s">
        <v>1</v>
      </c>
      <c r="N175" s="193" t="s">
        <v>38</v>
      </c>
      <c r="O175" s="68"/>
      <c r="P175" s="194">
        <f t="shared" si="21"/>
        <v>0</v>
      </c>
      <c r="Q175" s="194">
        <v>0</v>
      </c>
      <c r="R175" s="194">
        <f t="shared" si="22"/>
        <v>0</v>
      </c>
      <c r="S175" s="194">
        <v>0</v>
      </c>
      <c r="T175" s="195">
        <f t="shared" si="2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6" t="s">
        <v>150</v>
      </c>
      <c r="AT175" s="196" t="s">
        <v>134</v>
      </c>
      <c r="AU175" s="196" t="s">
        <v>83</v>
      </c>
      <c r="AY175" s="14" t="s">
        <v>131</v>
      </c>
      <c r="BE175" s="197">
        <f t="shared" si="24"/>
        <v>0</v>
      </c>
      <c r="BF175" s="197">
        <f t="shared" si="25"/>
        <v>0</v>
      </c>
      <c r="BG175" s="197">
        <f t="shared" si="26"/>
        <v>0</v>
      </c>
      <c r="BH175" s="197">
        <f t="shared" si="27"/>
        <v>0</v>
      </c>
      <c r="BI175" s="197">
        <f t="shared" si="28"/>
        <v>0</v>
      </c>
      <c r="BJ175" s="14" t="s">
        <v>81</v>
      </c>
      <c r="BK175" s="197">
        <f t="shared" si="29"/>
        <v>0</v>
      </c>
      <c r="BL175" s="14" t="s">
        <v>150</v>
      </c>
      <c r="BM175" s="196" t="s">
        <v>804</v>
      </c>
    </row>
    <row r="176" spans="1:65" s="2" customFormat="1" ht="16.5" customHeight="1">
      <c r="A176" s="31"/>
      <c r="B176" s="32"/>
      <c r="C176" s="184" t="s">
        <v>337</v>
      </c>
      <c r="D176" s="184" t="s">
        <v>134</v>
      </c>
      <c r="E176" s="185" t="s">
        <v>805</v>
      </c>
      <c r="F176" s="186" t="s">
        <v>806</v>
      </c>
      <c r="G176" s="187" t="s">
        <v>666</v>
      </c>
      <c r="H176" s="188">
        <v>1</v>
      </c>
      <c r="I176" s="189"/>
      <c r="J176" s="190">
        <f t="shared" si="20"/>
        <v>0</v>
      </c>
      <c r="K176" s="191"/>
      <c r="L176" s="36"/>
      <c r="M176" s="192" t="s">
        <v>1</v>
      </c>
      <c r="N176" s="193" t="s">
        <v>38</v>
      </c>
      <c r="O176" s="68"/>
      <c r="P176" s="194">
        <f t="shared" si="21"/>
        <v>0</v>
      </c>
      <c r="Q176" s="194">
        <v>0</v>
      </c>
      <c r="R176" s="194">
        <f t="shared" si="22"/>
        <v>0</v>
      </c>
      <c r="S176" s="194">
        <v>0</v>
      </c>
      <c r="T176" s="195">
        <f t="shared" si="2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6" t="s">
        <v>150</v>
      </c>
      <c r="AT176" s="196" t="s">
        <v>134</v>
      </c>
      <c r="AU176" s="196" t="s">
        <v>83</v>
      </c>
      <c r="AY176" s="14" t="s">
        <v>131</v>
      </c>
      <c r="BE176" s="197">
        <f t="shared" si="24"/>
        <v>0</v>
      </c>
      <c r="BF176" s="197">
        <f t="shared" si="25"/>
        <v>0</v>
      </c>
      <c r="BG176" s="197">
        <f t="shared" si="26"/>
        <v>0</v>
      </c>
      <c r="BH176" s="197">
        <f t="shared" si="27"/>
        <v>0</v>
      </c>
      <c r="BI176" s="197">
        <f t="shared" si="28"/>
        <v>0</v>
      </c>
      <c r="BJ176" s="14" t="s">
        <v>81</v>
      </c>
      <c r="BK176" s="197">
        <f t="shared" si="29"/>
        <v>0</v>
      </c>
      <c r="BL176" s="14" t="s">
        <v>150</v>
      </c>
      <c r="BM176" s="196" t="s">
        <v>807</v>
      </c>
    </row>
    <row r="177" spans="1:65" s="2" customFormat="1" ht="16.5" customHeight="1">
      <c r="A177" s="31"/>
      <c r="B177" s="32"/>
      <c r="C177" s="184" t="s">
        <v>342</v>
      </c>
      <c r="D177" s="184" t="s">
        <v>134</v>
      </c>
      <c r="E177" s="185" t="s">
        <v>808</v>
      </c>
      <c r="F177" s="186" t="s">
        <v>809</v>
      </c>
      <c r="G177" s="187" t="s">
        <v>666</v>
      </c>
      <c r="H177" s="188">
        <v>2</v>
      </c>
      <c r="I177" s="189"/>
      <c r="J177" s="190">
        <f t="shared" si="20"/>
        <v>0</v>
      </c>
      <c r="K177" s="191"/>
      <c r="L177" s="36"/>
      <c r="M177" s="192" t="s">
        <v>1</v>
      </c>
      <c r="N177" s="193" t="s">
        <v>38</v>
      </c>
      <c r="O177" s="68"/>
      <c r="P177" s="194">
        <f t="shared" si="21"/>
        <v>0</v>
      </c>
      <c r="Q177" s="194">
        <v>0</v>
      </c>
      <c r="R177" s="194">
        <f t="shared" si="22"/>
        <v>0</v>
      </c>
      <c r="S177" s="194">
        <v>0</v>
      </c>
      <c r="T177" s="195">
        <f t="shared" si="2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6" t="s">
        <v>150</v>
      </c>
      <c r="AT177" s="196" t="s">
        <v>134</v>
      </c>
      <c r="AU177" s="196" t="s">
        <v>83</v>
      </c>
      <c r="AY177" s="14" t="s">
        <v>131</v>
      </c>
      <c r="BE177" s="197">
        <f t="shared" si="24"/>
        <v>0</v>
      </c>
      <c r="BF177" s="197">
        <f t="shared" si="25"/>
        <v>0</v>
      </c>
      <c r="BG177" s="197">
        <f t="shared" si="26"/>
        <v>0</v>
      </c>
      <c r="BH177" s="197">
        <f t="shared" si="27"/>
        <v>0</v>
      </c>
      <c r="BI177" s="197">
        <f t="shared" si="28"/>
        <v>0</v>
      </c>
      <c r="BJ177" s="14" t="s">
        <v>81</v>
      </c>
      <c r="BK177" s="197">
        <f t="shared" si="29"/>
        <v>0</v>
      </c>
      <c r="BL177" s="14" t="s">
        <v>150</v>
      </c>
      <c r="BM177" s="196" t="s">
        <v>810</v>
      </c>
    </row>
    <row r="178" spans="1:65" s="2" customFormat="1" ht="16.5" customHeight="1">
      <c r="A178" s="31"/>
      <c r="B178" s="32"/>
      <c r="C178" s="184" t="s">
        <v>347</v>
      </c>
      <c r="D178" s="184" t="s">
        <v>134</v>
      </c>
      <c r="E178" s="185" t="s">
        <v>811</v>
      </c>
      <c r="F178" s="186" t="s">
        <v>812</v>
      </c>
      <c r="G178" s="187" t="s">
        <v>666</v>
      </c>
      <c r="H178" s="188">
        <v>1</v>
      </c>
      <c r="I178" s="189"/>
      <c r="J178" s="190">
        <f t="shared" si="20"/>
        <v>0</v>
      </c>
      <c r="K178" s="191"/>
      <c r="L178" s="36"/>
      <c r="M178" s="192" t="s">
        <v>1</v>
      </c>
      <c r="N178" s="193" t="s">
        <v>38</v>
      </c>
      <c r="O178" s="68"/>
      <c r="P178" s="194">
        <f t="shared" si="21"/>
        <v>0</v>
      </c>
      <c r="Q178" s="194">
        <v>0</v>
      </c>
      <c r="R178" s="194">
        <f t="shared" si="22"/>
        <v>0</v>
      </c>
      <c r="S178" s="194">
        <v>0</v>
      </c>
      <c r="T178" s="195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6" t="s">
        <v>150</v>
      </c>
      <c r="AT178" s="196" t="s">
        <v>134</v>
      </c>
      <c r="AU178" s="196" t="s">
        <v>83</v>
      </c>
      <c r="AY178" s="14" t="s">
        <v>131</v>
      </c>
      <c r="BE178" s="197">
        <f t="shared" si="24"/>
        <v>0</v>
      </c>
      <c r="BF178" s="197">
        <f t="shared" si="25"/>
        <v>0</v>
      </c>
      <c r="BG178" s="197">
        <f t="shared" si="26"/>
        <v>0</v>
      </c>
      <c r="BH178" s="197">
        <f t="shared" si="27"/>
        <v>0</v>
      </c>
      <c r="BI178" s="197">
        <f t="shared" si="28"/>
        <v>0</v>
      </c>
      <c r="BJ178" s="14" t="s">
        <v>81</v>
      </c>
      <c r="BK178" s="197">
        <f t="shared" si="29"/>
        <v>0</v>
      </c>
      <c r="BL178" s="14" t="s">
        <v>150</v>
      </c>
      <c r="BM178" s="196" t="s">
        <v>813</v>
      </c>
    </row>
    <row r="179" spans="1:65" s="2" customFormat="1" ht="16.5" customHeight="1">
      <c r="A179" s="31"/>
      <c r="B179" s="32"/>
      <c r="C179" s="184" t="s">
        <v>352</v>
      </c>
      <c r="D179" s="184" t="s">
        <v>134</v>
      </c>
      <c r="E179" s="185" t="s">
        <v>814</v>
      </c>
      <c r="F179" s="186" t="s">
        <v>815</v>
      </c>
      <c r="G179" s="187" t="s">
        <v>666</v>
      </c>
      <c r="H179" s="188">
        <v>2</v>
      </c>
      <c r="I179" s="189"/>
      <c r="J179" s="190">
        <f t="shared" si="20"/>
        <v>0</v>
      </c>
      <c r="K179" s="191"/>
      <c r="L179" s="36"/>
      <c r="M179" s="192" t="s">
        <v>1</v>
      </c>
      <c r="N179" s="193" t="s">
        <v>38</v>
      </c>
      <c r="O179" s="68"/>
      <c r="P179" s="194">
        <f t="shared" si="21"/>
        <v>0</v>
      </c>
      <c r="Q179" s="194">
        <v>0</v>
      </c>
      <c r="R179" s="194">
        <f t="shared" si="22"/>
        <v>0</v>
      </c>
      <c r="S179" s="194">
        <v>0</v>
      </c>
      <c r="T179" s="195">
        <f t="shared" si="2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6" t="s">
        <v>150</v>
      </c>
      <c r="AT179" s="196" t="s">
        <v>134</v>
      </c>
      <c r="AU179" s="196" t="s">
        <v>83</v>
      </c>
      <c r="AY179" s="14" t="s">
        <v>131</v>
      </c>
      <c r="BE179" s="197">
        <f t="shared" si="24"/>
        <v>0</v>
      </c>
      <c r="BF179" s="197">
        <f t="shared" si="25"/>
        <v>0</v>
      </c>
      <c r="BG179" s="197">
        <f t="shared" si="26"/>
        <v>0</v>
      </c>
      <c r="BH179" s="197">
        <f t="shared" si="27"/>
        <v>0</v>
      </c>
      <c r="BI179" s="197">
        <f t="shared" si="28"/>
        <v>0</v>
      </c>
      <c r="BJ179" s="14" t="s">
        <v>81</v>
      </c>
      <c r="BK179" s="197">
        <f t="shared" si="29"/>
        <v>0</v>
      </c>
      <c r="BL179" s="14" t="s">
        <v>150</v>
      </c>
      <c r="BM179" s="196" t="s">
        <v>816</v>
      </c>
    </row>
    <row r="180" spans="1:65" s="2" customFormat="1" ht="16.5" customHeight="1">
      <c r="A180" s="31"/>
      <c r="B180" s="32"/>
      <c r="C180" s="184" t="s">
        <v>357</v>
      </c>
      <c r="D180" s="184" t="s">
        <v>134</v>
      </c>
      <c r="E180" s="185" t="s">
        <v>817</v>
      </c>
      <c r="F180" s="186" t="s">
        <v>818</v>
      </c>
      <c r="G180" s="187" t="s">
        <v>666</v>
      </c>
      <c r="H180" s="188">
        <v>1</v>
      </c>
      <c r="I180" s="189"/>
      <c r="J180" s="190">
        <f t="shared" si="20"/>
        <v>0</v>
      </c>
      <c r="K180" s="191"/>
      <c r="L180" s="36"/>
      <c r="M180" s="192" t="s">
        <v>1</v>
      </c>
      <c r="N180" s="193" t="s">
        <v>38</v>
      </c>
      <c r="O180" s="68"/>
      <c r="P180" s="194">
        <f t="shared" si="21"/>
        <v>0</v>
      </c>
      <c r="Q180" s="194">
        <v>0</v>
      </c>
      <c r="R180" s="194">
        <f t="shared" si="22"/>
        <v>0</v>
      </c>
      <c r="S180" s="194">
        <v>0</v>
      </c>
      <c r="T180" s="195">
        <f t="shared" si="2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6" t="s">
        <v>150</v>
      </c>
      <c r="AT180" s="196" t="s">
        <v>134</v>
      </c>
      <c r="AU180" s="196" t="s">
        <v>83</v>
      </c>
      <c r="AY180" s="14" t="s">
        <v>131</v>
      </c>
      <c r="BE180" s="197">
        <f t="shared" si="24"/>
        <v>0</v>
      </c>
      <c r="BF180" s="197">
        <f t="shared" si="25"/>
        <v>0</v>
      </c>
      <c r="BG180" s="197">
        <f t="shared" si="26"/>
        <v>0</v>
      </c>
      <c r="BH180" s="197">
        <f t="shared" si="27"/>
        <v>0</v>
      </c>
      <c r="BI180" s="197">
        <f t="shared" si="28"/>
        <v>0</v>
      </c>
      <c r="BJ180" s="14" t="s">
        <v>81</v>
      </c>
      <c r="BK180" s="197">
        <f t="shared" si="29"/>
        <v>0</v>
      </c>
      <c r="BL180" s="14" t="s">
        <v>150</v>
      </c>
      <c r="BM180" s="196" t="s">
        <v>819</v>
      </c>
    </row>
    <row r="181" spans="1:65" s="2" customFormat="1" ht="16.5" customHeight="1">
      <c r="A181" s="31"/>
      <c r="B181" s="32"/>
      <c r="C181" s="184" t="s">
        <v>362</v>
      </c>
      <c r="D181" s="184" t="s">
        <v>134</v>
      </c>
      <c r="E181" s="185" t="s">
        <v>820</v>
      </c>
      <c r="F181" s="186" t="s">
        <v>821</v>
      </c>
      <c r="G181" s="187" t="s">
        <v>666</v>
      </c>
      <c r="H181" s="188">
        <v>10</v>
      </c>
      <c r="I181" s="189"/>
      <c r="J181" s="190">
        <f t="shared" si="20"/>
        <v>0</v>
      </c>
      <c r="K181" s="191"/>
      <c r="L181" s="36"/>
      <c r="M181" s="192" t="s">
        <v>1</v>
      </c>
      <c r="N181" s="193" t="s">
        <v>38</v>
      </c>
      <c r="O181" s="68"/>
      <c r="P181" s="194">
        <f t="shared" si="21"/>
        <v>0</v>
      </c>
      <c r="Q181" s="194">
        <v>0</v>
      </c>
      <c r="R181" s="194">
        <f t="shared" si="22"/>
        <v>0</v>
      </c>
      <c r="S181" s="194">
        <v>0</v>
      </c>
      <c r="T181" s="195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6" t="s">
        <v>150</v>
      </c>
      <c r="AT181" s="196" t="s">
        <v>134</v>
      </c>
      <c r="AU181" s="196" t="s">
        <v>83</v>
      </c>
      <c r="AY181" s="14" t="s">
        <v>131</v>
      </c>
      <c r="BE181" s="197">
        <f t="shared" si="24"/>
        <v>0</v>
      </c>
      <c r="BF181" s="197">
        <f t="shared" si="25"/>
        <v>0</v>
      </c>
      <c r="BG181" s="197">
        <f t="shared" si="26"/>
        <v>0</v>
      </c>
      <c r="BH181" s="197">
        <f t="shared" si="27"/>
        <v>0</v>
      </c>
      <c r="BI181" s="197">
        <f t="shared" si="28"/>
        <v>0</v>
      </c>
      <c r="BJ181" s="14" t="s">
        <v>81</v>
      </c>
      <c r="BK181" s="197">
        <f t="shared" si="29"/>
        <v>0</v>
      </c>
      <c r="BL181" s="14" t="s">
        <v>150</v>
      </c>
      <c r="BM181" s="196" t="s">
        <v>822</v>
      </c>
    </row>
    <row r="182" spans="1:65" s="2" customFormat="1" ht="16.5" customHeight="1">
      <c r="A182" s="31"/>
      <c r="B182" s="32"/>
      <c r="C182" s="184" t="s">
        <v>368</v>
      </c>
      <c r="D182" s="184" t="s">
        <v>134</v>
      </c>
      <c r="E182" s="185" t="s">
        <v>823</v>
      </c>
      <c r="F182" s="186" t="s">
        <v>824</v>
      </c>
      <c r="G182" s="187" t="s">
        <v>666</v>
      </c>
      <c r="H182" s="188">
        <v>10</v>
      </c>
      <c r="I182" s="189"/>
      <c r="J182" s="190">
        <f t="shared" si="20"/>
        <v>0</v>
      </c>
      <c r="K182" s="191"/>
      <c r="L182" s="36"/>
      <c r="M182" s="192" t="s">
        <v>1</v>
      </c>
      <c r="N182" s="193" t="s">
        <v>38</v>
      </c>
      <c r="O182" s="68"/>
      <c r="P182" s="194">
        <f t="shared" si="21"/>
        <v>0</v>
      </c>
      <c r="Q182" s="194">
        <v>0</v>
      </c>
      <c r="R182" s="194">
        <f t="shared" si="22"/>
        <v>0</v>
      </c>
      <c r="S182" s="194">
        <v>0</v>
      </c>
      <c r="T182" s="195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6" t="s">
        <v>150</v>
      </c>
      <c r="AT182" s="196" t="s">
        <v>134</v>
      </c>
      <c r="AU182" s="196" t="s">
        <v>83</v>
      </c>
      <c r="AY182" s="14" t="s">
        <v>131</v>
      </c>
      <c r="BE182" s="197">
        <f t="shared" si="24"/>
        <v>0</v>
      </c>
      <c r="BF182" s="197">
        <f t="shared" si="25"/>
        <v>0</v>
      </c>
      <c r="BG182" s="197">
        <f t="shared" si="26"/>
        <v>0</v>
      </c>
      <c r="BH182" s="197">
        <f t="shared" si="27"/>
        <v>0</v>
      </c>
      <c r="BI182" s="197">
        <f t="shared" si="28"/>
        <v>0</v>
      </c>
      <c r="BJ182" s="14" t="s">
        <v>81</v>
      </c>
      <c r="BK182" s="197">
        <f t="shared" si="29"/>
        <v>0</v>
      </c>
      <c r="BL182" s="14" t="s">
        <v>150</v>
      </c>
      <c r="BM182" s="196" t="s">
        <v>825</v>
      </c>
    </row>
    <row r="183" spans="1:65" s="2" customFormat="1" ht="16.5" customHeight="1">
      <c r="A183" s="31"/>
      <c r="B183" s="32"/>
      <c r="C183" s="184" t="s">
        <v>372</v>
      </c>
      <c r="D183" s="184" t="s">
        <v>134</v>
      </c>
      <c r="E183" s="185" t="s">
        <v>826</v>
      </c>
      <c r="F183" s="186" t="s">
        <v>827</v>
      </c>
      <c r="G183" s="187" t="s">
        <v>666</v>
      </c>
      <c r="H183" s="188">
        <v>2</v>
      </c>
      <c r="I183" s="189"/>
      <c r="J183" s="190">
        <f t="shared" si="20"/>
        <v>0</v>
      </c>
      <c r="K183" s="191"/>
      <c r="L183" s="36"/>
      <c r="M183" s="192" t="s">
        <v>1</v>
      </c>
      <c r="N183" s="193" t="s">
        <v>38</v>
      </c>
      <c r="O183" s="68"/>
      <c r="P183" s="194">
        <f t="shared" si="21"/>
        <v>0</v>
      </c>
      <c r="Q183" s="194">
        <v>0</v>
      </c>
      <c r="R183" s="194">
        <f t="shared" si="22"/>
        <v>0</v>
      </c>
      <c r="S183" s="194">
        <v>0</v>
      </c>
      <c r="T183" s="195">
        <f t="shared" si="2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6" t="s">
        <v>150</v>
      </c>
      <c r="AT183" s="196" t="s">
        <v>134</v>
      </c>
      <c r="AU183" s="196" t="s">
        <v>83</v>
      </c>
      <c r="AY183" s="14" t="s">
        <v>131</v>
      </c>
      <c r="BE183" s="197">
        <f t="shared" si="24"/>
        <v>0</v>
      </c>
      <c r="BF183" s="197">
        <f t="shared" si="25"/>
        <v>0</v>
      </c>
      <c r="BG183" s="197">
        <f t="shared" si="26"/>
        <v>0</v>
      </c>
      <c r="BH183" s="197">
        <f t="shared" si="27"/>
        <v>0</v>
      </c>
      <c r="BI183" s="197">
        <f t="shared" si="28"/>
        <v>0</v>
      </c>
      <c r="BJ183" s="14" t="s">
        <v>81</v>
      </c>
      <c r="BK183" s="197">
        <f t="shared" si="29"/>
        <v>0</v>
      </c>
      <c r="BL183" s="14" t="s">
        <v>150</v>
      </c>
      <c r="BM183" s="196" t="s">
        <v>828</v>
      </c>
    </row>
    <row r="184" spans="1:65" s="2" customFormat="1" ht="16.5" customHeight="1">
      <c r="A184" s="31"/>
      <c r="B184" s="32"/>
      <c r="C184" s="184" t="s">
        <v>376</v>
      </c>
      <c r="D184" s="184" t="s">
        <v>134</v>
      </c>
      <c r="E184" s="185" t="s">
        <v>829</v>
      </c>
      <c r="F184" s="186" t="s">
        <v>830</v>
      </c>
      <c r="G184" s="187" t="s">
        <v>666</v>
      </c>
      <c r="H184" s="188">
        <v>10</v>
      </c>
      <c r="I184" s="189"/>
      <c r="J184" s="190">
        <f t="shared" si="20"/>
        <v>0</v>
      </c>
      <c r="K184" s="191"/>
      <c r="L184" s="36"/>
      <c r="M184" s="192" t="s">
        <v>1</v>
      </c>
      <c r="N184" s="193" t="s">
        <v>38</v>
      </c>
      <c r="O184" s="68"/>
      <c r="P184" s="194">
        <f t="shared" si="21"/>
        <v>0</v>
      </c>
      <c r="Q184" s="194">
        <v>0</v>
      </c>
      <c r="R184" s="194">
        <f t="shared" si="22"/>
        <v>0</v>
      </c>
      <c r="S184" s="194">
        <v>0</v>
      </c>
      <c r="T184" s="195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6" t="s">
        <v>150</v>
      </c>
      <c r="AT184" s="196" t="s">
        <v>134</v>
      </c>
      <c r="AU184" s="196" t="s">
        <v>83</v>
      </c>
      <c r="AY184" s="14" t="s">
        <v>131</v>
      </c>
      <c r="BE184" s="197">
        <f t="shared" si="24"/>
        <v>0</v>
      </c>
      <c r="BF184" s="197">
        <f t="shared" si="25"/>
        <v>0</v>
      </c>
      <c r="BG184" s="197">
        <f t="shared" si="26"/>
        <v>0</v>
      </c>
      <c r="BH184" s="197">
        <f t="shared" si="27"/>
        <v>0</v>
      </c>
      <c r="BI184" s="197">
        <f t="shared" si="28"/>
        <v>0</v>
      </c>
      <c r="BJ184" s="14" t="s">
        <v>81</v>
      </c>
      <c r="BK184" s="197">
        <f t="shared" si="29"/>
        <v>0</v>
      </c>
      <c r="BL184" s="14" t="s">
        <v>150</v>
      </c>
      <c r="BM184" s="196" t="s">
        <v>831</v>
      </c>
    </row>
    <row r="185" spans="1:65" s="2" customFormat="1" ht="16.5" customHeight="1">
      <c r="A185" s="31"/>
      <c r="B185" s="32"/>
      <c r="C185" s="184" t="s">
        <v>380</v>
      </c>
      <c r="D185" s="184" t="s">
        <v>134</v>
      </c>
      <c r="E185" s="185" t="s">
        <v>832</v>
      </c>
      <c r="F185" s="186" t="s">
        <v>833</v>
      </c>
      <c r="G185" s="187" t="s">
        <v>294</v>
      </c>
      <c r="H185" s="188">
        <v>1</v>
      </c>
      <c r="I185" s="189"/>
      <c r="J185" s="190">
        <f t="shared" si="20"/>
        <v>0</v>
      </c>
      <c r="K185" s="191"/>
      <c r="L185" s="36"/>
      <c r="M185" s="192" t="s">
        <v>1</v>
      </c>
      <c r="N185" s="193" t="s">
        <v>38</v>
      </c>
      <c r="O185" s="68"/>
      <c r="P185" s="194">
        <f t="shared" si="21"/>
        <v>0</v>
      </c>
      <c r="Q185" s="194">
        <v>0</v>
      </c>
      <c r="R185" s="194">
        <f t="shared" si="22"/>
        <v>0</v>
      </c>
      <c r="S185" s="194">
        <v>0</v>
      </c>
      <c r="T185" s="195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6" t="s">
        <v>150</v>
      </c>
      <c r="AT185" s="196" t="s">
        <v>134</v>
      </c>
      <c r="AU185" s="196" t="s">
        <v>83</v>
      </c>
      <c r="AY185" s="14" t="s">
        <v>131</v>
      </c>
      <c r="BE185" s="197">
        <f t="shared" si="24"/>
        <v>0</v>
      </c>
      <c r="BF185" s="197">
        <f t="shared" si="25"/>
        <v>0</v>
      </c>
      <c r="BG185" s="197">
        <f t="shared" si="26"/>
        <v>0</v>
      </c>
      <c r="BH185" s="197">
        <f t="shared" si="27"/>
        <v>0</v>
      </c>
      <c r="BI185" s="197">
        <f t="shared" si="28"/>
        <v>0</v>
      </c>
      <c r="BJ185" s="14" t="s">
        <v>81</v>
      </c>
      <c r="BK185" s="197">
        <f t="shared" si="29"/>
        <v>0</v>
      </c>
      <c r="BL185" s="14" t="s">
        <v>150</v>
      </c>
      <c r="BM185" s="196" t="s">
        <v>834</v>
      </c>
    </row>
    <row r="186" spans="1:65" s="2" customFormat="1" ht="16.5" customHeight="1">
      <c r="A186" s="31"/>
      <c r="B186" s="32"/>
      <c r="C186" s="184" t="s">
        <v>384</v>
      </c>
      <c r="D186" s="184" t="s">
        <v>134</v>
      </c>
      <c r="E186" s="185" t="s">
        <v>835</v>
      </c>
      <c r="F186" s="186" t="s">
        <v>836</v>
      </c>
      <c r="G186" s="187" t="s">
        <v>294</v>
      </c>
      <c r="H186" s="188">
        <v>1</v>
      </c>
      <c r="I186" s="189"/>
      <c r="J186" s="190">
        <f t="shared" si="20"/>
        <v>0</v>
      </c>
      <c r="K186" s="191"/>
      <c r="L186" s="36"/>
      <c r="M186" s="192" t="s">
        <v>1</v>
      </c>
      <c r="N186" s="193" t="s">
        <v>38</v>
      </c>
      <c r="O186" s="68"/>
      <c r="P186" s="194">
        <f t="shared" si="21"/>
        <v>0</v>
      </c>
      <c r="Q186" s="194">
        <v>0</v>
      </c>
      <c r="R186" s="194">
        <f t="shared" si="22"/>
        <v>0</v>
      </c>
      <c r="S186" s="194">
        <v>0</v>
      </c>
      <c r="T186" s="195">
        <f t="shared" si="2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6" t="s">
        <v>150</v>
      </c>
      <c r="AT186" s="196" t="s">
        <v>134</v>
      </c>
      <c r="AU186" s="196" t="s">
        <v>83</v>
      </c>
      <c r="AY186" s="14" t="s">
        <v>131</v>
      </c>
      <c r="BE186" s="197">
        <f t="shared" si="24"/>
        <v>0</v>
      </c>
      <c r="BF186" s="197">
        <f t="shared" si="25"/>
        <v>0</v>
      </c>
      <c r="BG186" s="197">
        <f t="shared" si="26"/>
        <v>0</v>
      </c>
      <c r="BH186" s="197">
        <f t="shared" si="27"/>
        <v>0</v>
      </c>
      <c r="BI186" s="197">
        <f t="shared" si="28"/>
        <v>0</v>
      </c>
      <c r="BJ186" s="14" t="s">
        <v>81</v>
      </c>
      <c r="BK186" s="197">
        <f t="shared" si="29"/>
        <v>0</v>
      </c>
      <c r="BL186" s="14" t="s">
        <v>150</v>
      </c>
      <c r="BM186" s="196" t="s">
        <v>837</v>
      </c>
    </row>
    <row r="187" spans="1:65" s="2" customFormat="1" ht="16.5" customHeight="1">
      <c r="A187" s="31"/>
      <c r="B187" s="32"/>
      <c r="C187" s="184" t="s">
        <v>388</v>
      </c>
      <c r="D187" s="184" t="s">
        <v>134</v>
      </c>
      <c r="E187" s="185" t="s">
        <v>838</v>
      </c>
      <c r="F187" s="186" t="s">
        <v>839</v>
      </c>
      <c r="G187" s="187" t="s">
        <v>294</v>
      </c>
      <c r="H187" s="188">
        <v>1</v>
      </c>
      <c r="I187" s="189"/>
      <c r="J187" s="190">
        <f t="shared" si="20"/>
        <v>0</v>
      </c>
      <c r="K187" s="191"/>
      <c r="L187" s="36"/>
      <c r="M187" s="192" t="s">
        <v>1</v>
      </c>
      <c r="N187" s="193" t="s">
        <v>38</v>
      </c>
      <c r="O187" s="68"/>
      <c r="P187" s="194">
        <f t="shared" si="21"/>
        <v>0</v>
      </c>
      <c r="Q187" s="194">
        <v>0</v>
      </c>
      <c r="R187" s="194">
        <f t="shared" si="22"/>
        <v>0</v>
      </c>
      <c r="S187" s="194">
        <v>0</v>
      </c>
      <c r="T187" s="195">
        <f t="shared" si="2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6" t="s">
        <v>150</v>
      </c>
      <c r="AT187" s="196" t="s">
        <v>134</v>
      </c>
      <c r="AU187" s="196" t="s">
        <v>83</v>
      </c>
      <c r="AY187" s="14" t="s">
        <v>131</v>
      </c>
      <c r="BE187" s="197">
        <f t="shared" si="24"/>
        <v>0</v>
      </c>
      <c r="BF187" s="197">
        <f t="shared" si="25"/>
        <v>0</v>
      </c>
      <c r="BG187" s="197">
        <f t="shared" si="26"/>
        <v>0</v>
      </c>
      <c r="BH187" s="197">
        <f t="shared" si="27"/>
        <v>0</v>
      </c>
      <c r="BI187" s="197">
        <f t="shared" si="28"/>
        <v>0</v>
      </c>
      <c r="BJ187" s="14" t="s">
        <v>81</v>
      </c>
      <c r="BK187" s="197">
        <f t="shared" si="29"/>
        <v>0</v>
      </c>
      <c r="BL187" s="14" t="s">
        <v>150</v>
      </c>
      <c r="BM187" s="196" t="s">
        <v>840</v>
      </c>
    </row>
    <row r="188" spans="1:65" s="2" customFormat="1" ht="16.5" customHeight="1">
      <c r="A188" s="31"/>
      <c r="B188" s="32"/>
      <c r="C188" s="184" t="s">
        <v>392</v>
      </c>
      <c r="D188" s="184" t="s">
        <v>134</v>
      </c>
      <c r="E188" s="185" t="s">
        <v>841</v>
      </c>
      <c r="F188" s="186" t="s">
        <v>842</v>
      </c>
      <c r="G188" s="187" t="s">
        <v>294</v>
      </c>
      <c r="H188" s="188">
        <v>1</v>
      </c>
      <c r="I188" s="189"/>
      <c r="J188" s="190">
        <f t="shared" si="20"/>
        <v>0</v>
      </c>
      <c r="K188" s="191"/>
      <c r="L188" s="36"/>
      <c r="M188" s="192" t="s">
        <v>1</v>
      </c>
      <c r="N188" s="193" t="s">
        <v>38</v>
      </c>
      <c r="O188" s="68"/>
      <c r="P188" s="194">
        <f t="shared" si="21"/>
        <v>0</v>
      </c>
      <c r="Q188" s="194">
        <v>0</v>
      </c>
      <c r="R188" s="194">
        <f t="shared" si="22"/>
        <v>0</v>
      </c>
      <c r="S188" s="194">
        <v>0</v>
      </c>
      <c r="T188" s="195">
        <f t="shared" si="2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6" t="s">
        <v>150</v>
      </c>
      <c r="AT188" s="196" t="s">
        <v>134</v>
      </c>
      <c r="AU188" s="196" t="s">
        <v>83</v>
      </c>
      <c r="AY188" s="14" t="s">
        <v>131</v>
      </c>
      <c r="BE188" s="197">
        <f t="shared" si="24"/>
        <v>0</v>
      </c>
      <c r="BF188" s="197">
        <f t="shared" si="25"/>
        <v>0</v>
      </c>
      <c r="BG188" s="197">
        <f t="shared" si="26"/>
        <v>0</v>
      </c>
      <c r="BH188" s="197">
        <f t="shared" si="27"/>
        <v>0</v>
      </c>
      <c r="BI188" s="197">
        <f t="shared" si="28"/>
        <v>0</v>
      </c>
      <c r="BJ188" s="14" t="s">
        <v>81</v>
      </c>
      <c r="BK188" s="197">
        <f t="shared" si="29"/>
        <v>0</v>
      </c>
      <c r="BL188" s="14" t="s">
        <v>150</v>
      </c>
      <c r="BM188" s="196" t="s">
        <v>843</v>
      </c>
    </row>
    <row r="189" spans="1:65" s="2" customFormat="1" ht="16.5" customHeight="1">
      <c r="A189" s="31"/>
      <c r="B189" s="32"/>
      <c r="C189" s="184" t="s">
        <v>396</v>
      </c>
      <c r="D189" s="184" t="s">
        <v>134</v>
      </c>
      <c r="E189" s="185" t="s">
        <v>844</v>
      </c>
      <c r="F189" s="186" t="s">
        <v>845</v>
      </c>
      <c r="G189" s="187" t="s">
        <v>294</v>
      </c>
      <c r="H189" s="188">
        <v>1</v>
      </c>
      <c r="I189" s="189"/>
      <c r="J189" s="190">
        <f t="shared" si="20"/>
        <v>0</v>
      </c>
      <c r="K189" s="191"/>
      <c r="L189" s="36"/>
      <c r="M189" s="192" t="s">
        <v>1</v>
      </c>
      <c r="N189" s="193" t="s">
        <v>38</v>
      </c>
      <c r="O189" s="68"/>
      <c r="P189" s="194">
        <f t="shared" si="21"/>
        <v>0</v>
      </c>
      <c r="Q189" s="194">
        <v>0</v>
      </c>
      <c r="R189" s="194">
        <f t="shared" si="22"/>
        <v>0</v>
      </c>
      <c r="S189" s="194">
        <v>0</v>
      </c>
      <c r="T189" s="195">
        <f t="shared" si="2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6" t="s">
        <v>150</v>
      </c>
      <c r="AT189" s="196" t="s">
        <v>134</v>
      </c>
      <c r="AU189" s="196" t="s">
        <v>83</v>
      </c>
      <c r="AY189" s="14" t="s">
        <v>131</v>
      </c>
      <c r="BE189" s="197">
        <f t="shared" si="24"/>
        <v>0</v>
      </c>
      <c r="BF189" s="197">
        <f t="shared" si="25"/>
        <v>0</v>
      </c>
      <c r="BG189" s="197">
        <f t="shared" si="26"/>
        <v>0</v>
      </c>
      <c r="BH189" s="197">
        <f t="shared" si="27"/>
        <v>0</v>
      </c>
      <c r="BI189" s="197">
        <f t="shared" si="28"/>
        <v>0</v>
      </c>
      <c r="BJ189" s="14" t="s">
        <v>81</v>
      </c>
      <c r="BK189" s="197">
        <f t="shared" si="29"/>
        <v>0</v>
      </c>
      <c r="BL189" s="14" t="s">
        <v>150</v>
      </c>
      <c r="BM189" s="196" t="s">
        <v>846</v>
      </c>
    </row>
    <row r="190" spans="1:65" s="12" customFormat="1" ht="22.9" customHeight="1">
      <c r="B190" s="168"/>
      <c r="C190" s="169"/>
      <c r="D190" s="170" t="s">
        <v>72</v>
      </c>
      <c r="E190" s="182" t="s">
        <v>83</v>
      </c>
      <c r="F190" s="182" t="s">
        <v>847</v>
      </c>
      <c r="G190" s="169"/>
      <c r="H190" s="169"/>
      <c r="I190" s="172"/>
      <c r="J190" s="183">
        <f>BK190</f>
        <v>0</v>
      </c>
      <c r="K190" s="169"/>
      <c r="L190" s="174"/>
      <c r="M190" s="175"/>
      <c r="N190" s="176"/>
      <c r="O190" s="176"/>
      <c r="P190" s="177">
        <f>SUM(P191:P207)</f>
        <v>0</v>
      </c>
      <c r="Q190" s="176"/>
      <c r="R190" s="177">
        <f>SUM(R191:R207)</f>
        <v>0</v>
      </c>
      <c r="S190" s="176"/>
      <c r="T190" s="178">
        <f>SUM(T191:T207)</f>
        <v>0</v>
      </c>
      <c r="AR190" s="179" t="s">
        <v>81</v>
      </c>
      <c r="AT190" s="180" t="s">
        <v>72</v>
      </c>
      <c r="AU190" s="180" t="s">
        <v>81</v>
      </c>
      <c r="AY190" s="179" t="s">
        <v>131</v>
      </c>
      <c r="BK190" s="181">
        <f>SUM(BK191:BK207)</f>
        <v>0</v>
      </c>
    </row>
    <row r="191" spans="1:65" s="2" customFormat="1" ht="16.5" customHeight="1">
      <c r="A191" s="31"/>
      <c r="B191" s="32"/>
      <c r="C191" s="184" t="s">
        <v>401</v>
      </c>
      <c r="D191" s="184" t="s">
        <v>134</v>
      </c>
      <c r="E191" s="185" t="s">
        <v>848</v>
      </c>
      <c r="F191" s="186" t="s">
        <v>849</v>
      </c>
      <c r="G191" s="187" t="s">
        <v>666</v>
      </c>
      <c r="H191" s="188">
        <v>1</v>
      </c>
      <c r="I191" s="189"/>
      <c r="J191" s="190">
        <f>ROUND(I191*H191,2)</f>
        <v>0</v>
      </c>
      <c r="K191" s="191"/>
      <c r="L191" s="36"/>
      <c r="M191" s="192" t="s">
        <v>1</v>
      </c>
      <c r="N191" s="193" t="s">
        <v>38</v>
      </c>
      <c r="O191" s="68"/>
      <c r="P191" s="194">
        <f>O191*H191</f>
        <v>0</v>
      </c>
      <c r="Q191" s="194">
        <v>0</v>
      </c>
      <c r="R191" s="194">
        <f>Q191*H191</f>
        <v>0</v>
      </c>
      <c r="S191" s="194">
        <v>0</v>
      </c>
      <c r="T191" s="195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6" t="s">
        <v>150</v>
      </c>
      <c r="AT191" s="196" t="s">
        <v>134</v>
      </c>
      <c r="AU191" s="196" t="s">
        <v>83</v>
      </c>
      <c r="AY191" s="14" t="s">
        <v>131</v>
      </c>
      <c r="BE191" s="197">
        <f>IF(N191="základní",J191,0)</f>
        <v>0</v>
      </c>
      <c r="BF191" s="197">
        <f>IF(N191="snížená",J191,0)</f>
        <v>0</v>
      </c>
      <c r="BG191" s="197">
        <f>IF(N191="zákl. přenesená",J191,0)</f>
        <v>0</v>
      </c>
      <c r="BH191" s="197">
        <f>IF(N191="sníž. přenesená",J191,0)</f>
        <v>0</v>
      </c>
      <c r="BI191" s="197">
        <f>IF(N191="nulová",J191,0)</f>
        <v>0</v>
      </c>
      <c r="BJ191" s="14" t="s">
        <v>81</v>
      </c>
      <c r="BK191" s="197">
        <f>ROUND(I191*H191,2)</f>
        <v>0</v>
      </c>
      <c r="BL191" s="14" t="s">
        <v>150</v>
      </c>
      <c r="BM191" s="196" t="s">
        <v>850</v>
      </c>
    </row>
    <row r="192" spans="1:65" s="2" customFormat="1" ht="16.5" customHeight="1">
      <c r="A192" s="31"/>
      <c r="B192" s="32"/>
      <c r="C192" s="184" t="s">
        <v>405</v>
      </c>
      <c r="D192" s="184" t="s">
        <v>134</v>
      </c>
      <c r="E192" s="185" t="s">
        <v>851</v>
      </c>
      <c r="F192" s="186" t="s">
        <v>852</v>
      </c>
      <c r="G192" s="187" t="s">
        <v>666</v>
      </c>
      <c r="H192" s="188">
        <v>1</v>
      </c>
      <c r="I192" s="189"/>
      <c r="J192" s="190">
        <f>ROUND(I192*H192,2)</f>
        <v>0</v>
      </c>
      <c r="K192" s="191"/>
      <c r="L192" s="36"/>
      <c r="M192" s="192" t="s">
        <v>1</v>
      </c>
      <c r="N192" s="193" t="s">
        <v>38</v>
      </c>
      <c r="O192" s="68"/>
      <c r="P192" s="194">
        <f>O192*H192</f>
        <v>0</v>
      </c>
      <c r="Q192" s="194">
        <v>0</v>
      </c>
      <c r="R192" s="194">
        <f>Q192*H192</f>
        <v>0</v>
      </c>
      <c r="S192" s="194">
        <v>0</v>
      </c>
      <c r="T192" s="19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6" t="s">
        <v>150</v>
      </c>
      <c r="AT192" s="196" t="s">
        <v>134</v>
      </c>
      <c r="AU192" s="196" t="s">
        <v>83</v>
      </c>
      <c r="AY192" s="14" t="s">
        <v>131</v>
      </c>
      <c r="BE192" s="197">
        <f>IF(N192="základní",J192,0)</f>
        <v>0</v>
      </c>
      <c r="BF192" s="197">
        <f>IF(N192="snížená",J192,0)</f>
        <v>0</v>
      </c>
      <c r="BG192" s="197">
        <f>IF(N192="zákl. přenesená",J192,0)</f>
        <v>0</v>
      </c>
      <c r="BH192" s="197">
        <f>IF(N192="sníž. přenesená",J192,0)</f>
        <v>0</v>
      </c>
      <c r="BI192" s="197">
        <f>IF(N192="nulová",J192,0)</f>
        <v>0</v>
      </c>
      <c r="BJ192" s="14" t="s">
        <v>81</v>
      </c>
      <c r="BK192" s="197">
        <f>ROUND(I192*H192,2)</f>
        <v>0</v>
      </c>
      <c r="BL192" s="14" t="s">
        <v>150</v>
      </c>
      <c r="BM192" s="196" t="s">
        <v>853</v>
      </c>
    </row>
    <row r="193" spans="1:65" s="2" customFormat="1" ht="16.5" customHeight="1">
      <c r="A193" s="31"/>
      <c r="B193" s="32"/>
      <c r="C193" s="184" t="s">
        <v>409</v>
      </c>
      <c r="D193" s="184" t="s">
        <v>134</v>
      </c>
      <c r="E193" s="185" t="s">
        <v>854</v>
      </c>
      <c r="F193" s="186" t="s">
        <v>855</v>
      </c>
      <c r="G193" s="187" t="s">
        <v>666</v>
      </c>
      <c r="H193" s="188">
        <v>1</v>
      </c>
      <c r="I193" s="189"/>
      <c r="J193" s="190">
        <f>ROUND(I193*H193,2)</f>
        <v>0</v>
      </c>
      <c r="K193" s="191"/>
      <c r="L193" s="36"/>
      <c r="M193" s="192" t="s">
        <v>1</v>
      </c>
      <c r="N193" s="193" t="s">
        <v>38</v>
      </c>
      <c r="O193" s="68"/>
      <c r="P193" s="194">
        <f>O193*H193</f>
        <v>0</v>
      </c>
      <c r="Q193" s="194">
        <v>0</v>
      </c>
      <c r="R193" s="194">
        <f>Q193*H193</f>
        <v>0</v>
      </c>
      <c r="S193" s="194">
        <v>0</v>
      </c>
      <c r="T193" s="195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6" t="s">
        <v>150</v>
      </c>
      <c r="AT193" s="196" t="s">
        <v>134</v>
      </c>
      <c r="AU193" s="196" t="s">
        <v>83</v>
      </c>
      <c r="AY193" s="14" t="s">
        <v>131</v>
      </c>
      <c r="BE193" s="197">
        <f>IF(N193="základní",J193,0)</f>
        <v>0</v>
      </c>
      <c r="BF193" s="197">
        <f>IF(N193="snížená",J193,0)</f>
        <v>0</v>
      </c>
      <c r="BG193" s="197">
        <f>IF(N193="zákl. přenesená",J193,0)</f>
        <v>0</v>
      </c>
      <c r="BH193" s="197">
        <f>IF(N193="sníž. přenesená",J193,0)</f>
        <v>0</v>
      </c>
      <c r="BI193" s="197">
        <f>IF(N193="nulová",J193,0)</f>
        <v>0</v>
      </c>
      <c r="BJ193" s="14" t="s">
        <v>81</v>
      </c>
      <c r="BK193" s="197">
        <f>ROUND(I193*H193,2)</f>
        <v>0</v>
      </c>
      <c r="BL193" s="14" t="s">
        <v>150</v>
      </c>
      <c r="BM193" s="196" t="s">
        <v>856</v>
      </c>
    </row>
    <row r="194" spans="1:65" s="2" customFormat="1" ht="21.75" customHeight="1">
      <c r="A194" s="31"/>
      <c r="B194" s="32"/>
      <c r="C194" s="184" t="s">
        <v>413</v>
      </c>
      <c r="D194" s="184" t="s">
        <v>134</v>
      </c>
      <c r="E194" s="185" t="s">
        <v>857</v>
      </c>
      <c r="F194" s="186" t="s">
        <v>858</v>
      </c>
      <c r="G194" s="187" t="s">
        <v>666</v>
      </c>
      <c r="H194" s="188">
        <v>1</v>
      </c>
      <c r="I194" s="189"/>
      <c r="J194" s="190">
        <f>ROUND(I194*H194,2)</f>
        <v>0</v>
      </c>
      <c r="K194" s="191"/>
      <c r="L194" s="36"/>
      <c r="M194" s="192" t="s">
        <v>1</v>
      </c>
      <c r="N194" s="193" t="s">
        <v>38</v>
      </c>
      <c r="O194" s="68"/>
      <c r="P194" s="194">
        <f>O194*H194</f>
        <v>0</v>
      </c>
      <c r="Q194" s="194">
        <v>0</v>
      </c>
      <c r="R194" s="194">
        <f>Q194*H194</f>
        <v>0</v>
      </c>
      <c r="S194" s="194">
        <v>0</v>
      </c>
      <c r="T194" s="195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6" t="s">
        <v>150</v>
      </c>
      <c r="AT194" s="196" t="s">
        <v>134</v>
      </c>
      <c r="AU194" s="196" t="s">
        <v>83</v>
      </c>
      <c r="AY194" s="14" t="s">
        <v>131</v>
      </c>
      <c r="BE194" s="197">
        <f>IF(N194="základní",J194,0)</f>
        <v>0</v>
      </c>
      <c r="BF194" s="197">
        <f>IF(N194="snížená",J194,0)</f>
        <v>0</v>
      </c>
      <c r="BG194" s="197">
        <f>IF(N194="zákl. přenesená",J194,0)</f>
        <v>0</v>
      </c>
      <c r="BH194" s="197">
        <f>IF(N194="sníž. přenesená",J194,0)</f>
        <v>0</v>
      </c>
      <c r="BI194" s="197">
        <f>IF(N194="nulová",J194,0)</f>
        <v>0</v>
      </c>
      <c r="BJ194" s="14" t="s">
        <v>81</v>
      </c>
      <c r="BK194" s="197">
        <f>ROUND(I194*H194,2)</f>
        <v>0</v>
      </c>
      <c r="BL194" s="14" t="s">
        <v>150</v>
      </c>
      <c r="BM194" s="196" t="s">
        <v>859</v>
      </c>
    </row>
    <row r="195" spans="1:65" s="2" customFormat="1" ht="19.5">
      <c r="A195" s="31"/>
      <c r="B195" s="32"/>
      <c r="C195" s="33"/>
      <c r="D195" s="198" t="s">
        <v>144</v>
      </c>
      <c r="E195" s="33"/>
      <c r="F195" s="199" t="s">
        <v>860</v>
      </c>
      <c r="G195" s="33"/>
      <c r="H195" s="33"/>
      <c r="I195" s="200"/>
      <c r="J195" s="33"/>
      <c r="K195" s="33"/>
      <c r="L195" s="36"/>
      <c r="M195" s="201"/>
      <c r="N195" s="202"/>
      <c r="O195" s="68"/>
      <c r="P195" s="68"/>
      <c r="Q195" s="68"/>
      <c r="R195" s="68"/>
      <c r="S195" s="68"/>
      <c r="T195" s="69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T195" s="14" t="s">
        <v>144</v>
      </c>
      <c r="AU195" s="14" t="s">
        <v>83</v>
      </c>
    </row>
    <row r="196" spans="1:65" s="2" customFormat="1" ht="16.5" customHeight="1">
      <c r="A196" s="31"/>
      <c r="B196" s="32"/>
      <c r="C196" s="184" t="s">
        <v>417</v>
      </c>
      <c r="D196" s="184" t="s">
        <v>134</v>
      </c>
      <c r="E196" s="185" t="s">
        <v>861</v>
      </c>
      <c r="F196" s="186" t="s">
        <v>862</v>
      </c>
      <c r="G196" s="187" t="s">
        <v>666</v>
      </c>
      <c r="H196" s="188">
        <v>1</v>
      </c>
      <c r="I196" s="189"/>
      <c r="J196" s="190">
        <f>ROUND(I196*H196,2)</f>
        <v>0</v>
      </c>
      <c r="K196" s="191"/>
      <c r="L196" s="36"/>
      <c r="M196" s="192" t="s">
        <v>1</v>
      </c>
      <c r="N196" s="193" t="s">
        <v>38</v>
      </c>
      <c r="O196" s="68"/>
      <c r="P196" s="194">
        <f>O196*H196</f>
        <v>0</v>
      </c>
      <c r="Q196" s="194">
        <v>0</v>
      </c>
      <c r="R196" s="194">
        <f>Q196*H196</f>
        <v>0</v>
      </c>
      <c r="S196" s="194">
        <v>0</v>
      </c>
      <c r="T196" s="195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6" t="s">
        <v>150</v>
      </c>
      <c r="AT196" s="196" t="s">
        <v>134</v>
      </c>
      <c r="AU196" s="196" t="s">
        <v>83</v>
      </c>
      <c r="AY196" s="14" t="s">
        <v>131</v>
      </c>
      <c r="BE196" s="197">
        <f>IF(N196="základní",J196,0)</f>
        <v>0</v>
      </c>
      <c r="BF196" s="197">
        <f>IF(N196="snížená",J196,0)</f>
        <v>0</v>
      </c>
      <c r="BG196" s="197">
        <f>IF(N196="zákl. přenesená",J196,0)</f>
        <v>0</v>
      </c>
      <c r="BH196" s="197">
        <f>IF(N196="sníž. přenesená",J196,0)</f>
        <v>0</v>
      </c>
      <c r="BI196" s="197">
        <f>IF(N196="nulová",J196,0)</f>
        <v>0</v>
      </c>
      <c r="BJ196" s="14" t="s">
        <v>81</v>
      </c>
      <c r="BK196" s="197">
        <f>ROUND(I196*H196,2)</f>
        <v>0</v>
      </c>
      <c r="BL196" s="14" t="s">
        <v>150</v>
      </c>
      <c r="BM196" s="196" t="s">
        <v>863</v>
      </c>
    </row>
    <row r="197" spans="1:65" s="2" customFormat="1" ht="16.5" customHeight="1">
      <c r="A197" s="31"/>
      <c r="B197" s="32"/>
      <c r="C197" s="184" t="s">
        <v>423</v>
      </c>
      <c r="D197" s="184" t="s">
        <v>134</v>
      </c>
      <c r="E197" s="185" t="s">
        <v>864</v>
      </c>
      <c r="F197" s="186" t="s">
        <v>865</v>
      </c>
      <c r="G197" s="187" t="s">
        <v>666</v>
      </c>
      <c r="H197" s="188">
        <v>1</v>
      </c>
      <c r="I197" s="189"/>
      <c r="J197" s="190">
        <f>ROUND(I197*H197,2)</f>
        <v>0</v>
      </c>
      <c r="K197" s="191"/>
      <c r="L197" s="36"/>
      <c r="M197" s="192" t="s">
        <v>1</v>
      </c>
      <c r="N197" s="193" t="s">
        <v>38</v>
      </c>
      <c r="O197" s="68"/>
      <c r="P197" s="194">
        <f>O197*H197</f>
        <v>0</v>
      </c>
      <c r="Q197" s="194">
        <v>0</v>
      </c>
      <c r="R197" s="194">
        <f>Q197*H197</f>
        <v>0</v>
      </c>
      <c r="S197" s="194">
        <v>0</v>
      </c>
      <c r="T197" s="195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6" t="s">
        <v>150</v>
      </c>
      <c r="AT197" s="196" t="s">
        <v>134</v>
      </c>
      <c r="AU197" s="196" t="s">
        <v>83</v>
      </c>
      <c r="AY197" s="14" t="s">
        <v>131</v>
      </c>
      <c r="BE197" s="197">
        <f>IF(N197="základní",J197,0)</f>
        <v>0</v>
      </c>
      <c r="BF197" s="197">
        <f>IF(N197="snížená",J197,0)</f>
        <v>0</v>
      </c>
      <c r="BG197" s="197">
        <f>IF(N197="zákl. přenesená",J197,0)</f>
        <v>0</v>
      </c>
      <c r="BH197" s="197">
        <f>IF(N197="sníž. přenesená",J197,0)</f>
        <v>0</v>
      </c>
      <c r="BI197" s="197">
        <f>IF(N197="nulová",J197,0)</f>
        <v>0</v>
      </c>
      <c r="BJ197" s="14" t="s">
        <v>81</v>
      </c>
      <c r="BK197" s="197">
        <f>ROUND(I197*H197,2)</f>
        <v>0</v>
      </c>
      <c r="BL197" s="14" t="s">
        <v>150</v>
      </c>
      <c r="BM197" s="196" t="s">
        <v>866</v>
      </c>
    </row>
    <row r="198" spans="1:65" s="2" customFormat="1" ht="16.5" customHeight="1">
      <c r="A198" s="31"/>
      <c r="B198" s="32"/>
      <c r="C198" s="184" t="s">
        <v>427</v>
      </c>
      <c r="D198" s="184" t="s">
        <v>134</v>
      </c>
      <c r="E198" s="185" t="s">
        <v>867</v>
      </c>
      <c r="F198" s="186" t="s">
        <v>868</v>
      </c>
      <c r="G198" s="187" t="s">
        <v>666</v>
      </c>
      <c r="H198" s="188">
        <v>1</v>
      </c>
      <c r="I198" s="189"/>
      <c r="J198" s="190">
        <f>ROUND(I198*H198,2)</f>
        <v>0</v>
      </c>
      <c r="K198" s="191"/>
      <c r="L198" s="36"/>
      <c r="M198" s="192" t="s">
        <v>1</v>
      </c>
      <c r="N198" s="193" t="s">
        <v>38</v>
      </c>
      <c r="O198" s="68"/>
      <c r="P198" s="194">
        <f>O198*H198</f>
        <v>0</v>
      </c>
      <c r="Q198" s="194">
        <v>0</v>
      </c>
      <c r="R198" s="194">
        <f>Q198*H198</f>
        <v>0</v>
      </c>
      <c r="S198" s="194">
        <v>0</v>
      </c>
      <c r="T198" s="195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6" t="s">
        <v>150</v>
      </c>
      <c r="AT198" s="196" t="s">
        <v>134</v>
      </c>
      <c r="AU198" s="196" t="s">
        <v>83</v>
      </c>
      <c r="AY198" s="14" t="s">
        <v>131</v>
      </c>
      <c r="BE198" s="197">
        <f>IF(N198="základní",J198,0)</f>
        <v>0</v>
      </c>
      <c r="BF198" s="197">
        <f>IF(N198="snížená",J198,0)</f>
        <v>0</v>
      </c>
      <c r="BG198" s="197">
        <f>IF(N198="zákl. přenesená",J198,0)</f>
        <v>0</v>
      </c>
      <c r="BH198" s="197">
        <f>IF(N198="sníž. přenesená",J198,0)</f>
        <v>0</v>
      </c>
      <c r="BI198" s="197">
        <f>IF(N198="nulová",J198,0)</f>
        <v>0</v>
      </c>
      <c r="BJ198" s="14" t="s">
        <v>81</v>
      </c>
      <c r="BK198" s="197">
        <f>ROUND(I198*H198,2)</f>
        <v>0</v>
      </c>
      <c r="BL198" s="14" t="s">
        <v>150</v>
      </c>
      <c r="BM198" s="196" t="s">
        <v>869</v>
      </c>
    </row>
    <row r="199" spans="1:65" s="2" customFormat="1" ht="16.5" customHeight="1">
      <c r="A199" s="31"/>
      <c r="B199" s="32"/>
      <c r="C199" s="184" t="s">
        <v>431</v>
      </c>
      <c r="D199" s="184" t="s">
        <v>134</v>
      </c>
      <c r="E199" s="185" t="s">
        <v>870</v>
      </c>
      <c r="F199" s="186" t="s">
        <v>871</v>
      </c>
      <c r="G199" s="187" t="s">
        <v>666</v>
      </c>
      <c r="H199" s="188">
        <v>10</v>
      </c>
      <c r="I199" s="189"/>
      <c r="J199" s="190">
        <f>ROUND(I199*H199,2)</f>
        <v>0</v>
      </c>
      <c r="K199" s="191"/>
      <c r="L199" s="36"/>
      <c r="M199" s="192" t="s">
        <v>1</v>
      </c>
      <c r="N199" s="193" t="s">
        <v>38</v>
      </c>
      <c r="O199" s="68"/>
      <c r="P199" s="194">
        <f>O199*H199</f>
        <v>0</v>
      </c>
      <c r="Q199" s="194">
        <v>0</v>
      </c>
      <c r="R199" s="194">
        <f>Q199*H199</f>
        <v>0</v>
      </c>
      <c r="S199" s="194">
        <v>0</v>
      </c>
      <c r="T199" s="195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6" t="s">
        <v>150</v>
      </c>
      <c r="AT199" s="196" t="s">
        <v>134</v>
      </c>
      <c r="AU199" s="196" t="s">
        <v>83</v>
      </c>
      <c r="AY199" s="14" t="s">
        <v>131</v>
      </c>
      <c r="BE199" s="197">
        <f>IF(N199="základní",J199,0)</f>
        <v>0</v>
      </c>
      <c r="BF199" s="197">
        <f>IF(N199="snížená",J199,0)</f>
        <v>0</v>
      </c>
      <c r="BG199" s="197">
        <f>IF(N199="zákl. přenesená",J199,0)</f>
        <v>0</v>
      </c>
      <c r="BH199" s="197">
        <f>IF(N199="sníž. přenesená",J199,0)</f>
        <v>0</v>
      </c>
      <c r="BI199" s="197">
        <f>IF(N199="nulová",J199,0)</f>
        <v>0</v>
      </c>
      <c r="BJ199" s="14" t="s">
        <v>81</v>
      </c>
      <c r="BK199" s="197">
        <f>ROUND(I199*H199,2)</f>
        <v>0</v>
      </c>
      <c r="BL199" s="14" t="s">
        <v>150</v>
      </c>
      <c r="BM199" s="196" t="s">
        <v>872</v>
      </c>
    </row>
    <row r="200" spans="1:65" s="2" customFormat="1" ht="16.5" customHeight="1">
      <c r="A200" s="31"/>
      <c r="B200" s="32"/>
      <c r="C200" s="184" t="s">
        <v>435</v>
      </c>
      <c r="D200" s="184" t="s">
        <v>134</v>
      </c>
      <c r="E200" s="185" t="s">
        <v>873</v>
      </c>
      <c r="F200" s="186" t="s">
        <v>874</v>
      </c>
      <c r="G200" s="187" t="s">
        <v>666</v>
      </c>
      <c r="H200" s="188">
        <v>2</v>
      </c>
      <c r="I200" s="189"/>
      <c r="J200" s="190">
        <f>ROUND(I200*H200,2)</f>
        <v>0</v>
      </c>
      <c r="K200" s="191"/>
      <c r="L200" s="36"/>
      <c r="M200" s="192" t="s">
        <v>1</v>
      </c>
      <c r="N200" s="193" t="s">
        <v>38</v>
      </c>
      <c r="O200" s="68"/>
      <c r="P200" s="194">
        <f>O200*H200</f>
        <v>0</v>
      </c>
      <c r="Q200" s="194">
        <v>0</v>
      </c>
      <c r="R200" s="194">
        <f>Q200*H200</f>
        <v>0</v>
      </c>
      <c r="S200" s="194">
        <v>0</v>
      </c>
      <c r="T200" s="195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6" t="s">
        <v>150</v>
      </c>
      <c r="AT200" s="196" t="s">
        <v>134</v>
      </c>
      <c r="AU200" s="196" t="s">
        <v>83</v>
      </c>
      <c r="AY200" s="14" t="s">
        <v>131</v>
      </c>
      <c r="BE200" s="197">
        <f>IF(N200="základní",J200,0)</f>
        <v>0</v>
      </c>
      <c r="BF200" s="197">
        <f>IF(N200="snížená",J200,0)</f>
        <v>0</v>
      </c>
      <c r="BG200" s="197">
        <f>IF(N200="zákl. přenesená",J200,0)</f>
        <v>0</v>
      </c>
      <c r="BH200" s="197">
        <f>IF(N200="sníž. přenesená",J200,0)</f>
        <v>0</v>
      </c>
      <c r="BI200" s="197">
        <f>IF(N200="nulová",J200,0)</f>
        <v>0</v>
      </c>
      <c r="BJ200" s="14" t="s">
        <v>81</v>
      </c>
      <c r="BK200" s="197">
        <f>ROUND(I200*H200,2)</f>
        <v>0</v>
      </c>
      <c r="BL200" s="14" t="s">
        <v>150</v>
      </c>
      <c r="BM200" s="196" t="s">
        <v>875</v>
      </c>
    </row>
    <row r="201" spans="1:65" s="2" customFormat="1" ht="19.5">
      <c r="A201" s="31"/>
      <c r="B201" s="32"/>
      <c r="C201" s="33"/>
      <c r="D201" s="198" t="s">
        <v>144</v>
      </c>
      <c r="E201" s="33"/>
      <c r="F201" s="199" t="s">
        <v>876</v>
      </c>
      <c r="G201" s="33"/>
      <c r="H201" s="33"/>
      <c r="I201" s="200"/>
      <c r="J201" s="33"/>
      <c r="K201" s="33"/>
      <c r="L201" s="36"/>
      <c r="M201" s="201"/>
      <c r="N201" s="202"/>
      <c r="O201" s="68"/>
      <c r="P201" s="68"/>
      <c r="Q201" s="68"/>
      <c r="R201" s="68"/>
      <c r="S201" s="68"/>
      <c r="T201" s="69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T201" s="14" t="s">
        <v>144</v>
      </c>
      <c r="AU201" s="14" t="s">
        <v>83</v>
      </c>
    </row>
    <row r="202" spans="1:65" s="2" customFormat="1" ht="16.5" customHeight="1">
      <c r="A202" s="31"/>
      <c r="B202" s="32"/>
      <c r="C202" s="184" t="s">
        <v>439</v>
      </c>
      <c r="D202" s="184" t="s">
        <v>134</v>
      </c>
      <c r="E202" s="185" t="s">
        <v>877</v>
      </c>
      <c r="F202" s="186" t="s">
        <v>878</v>
      </c>
      <c r="G202" s="187" t="s">
        <v>666</v>
      </c>
      <c r="H202" s="188">
        <v>1</v>
      </c>
      <c r="I202" s="189"/>
      <c r="J202" s="190">
        <f>ROUND(I202*H202,2)</f>
        <v>0</v>
      </c>
      <c r="K202" s="191"/>
      <c r="L202" s="36"/>
      <c r="M202" s="192" t="s">
        <v>1</v>
      </c>
      <c r="N202" s="193" t="s">
        <v>38</v>
      </c>
      <c r="O202" s="68"/>
      <c r="P202" s="194">
        <f>O202*H202</f>
        <v>0</v>
      </c>
      <c r="Q202" s="194">
        <v>0</v>
      </c>
      <c r="R202" s="194">
        <f>Q202*H202</f>
        <v>0</v>
      </c>
      <c r="S202" s="194">
        <v>0</v>
      </c>
      <c r="T202" s="195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6" t="s">
        <v>150</v>
      </c>
      <c r="AT202" s="196" t="s">
        <v>134</v>
      </c>
      <c r="AU202" s="196" t="s">
        <v>83</v>
      </c>
      <c r="AY202" s="14" t="s">
        <v>131</v>
      </c>
      <c r="BE202" s="197">
        <f>IF(N202="základní",J202,0)</f>
        <v>0</v>
      </c>
      <c r="BF202" s="197">
        <f>IF(N202="snížená",J202,0)</f>
        <v>0</v>
      </c>
      <c r="BG202" s="197">
        <f>IF(N202="zákl. přenesená",J202,0)</f>
        <v>0</v>
      </c>
      <c r="BH202" s="197">
        <f>IF(N202="sníž. přenesená",J202,0)</f>
        <v>0</v>
      </c>
      <c r="BI202" s="197">
        <f>IF(N202="nulová",J202,0)</f>
        <v>0</v>
      </c>
      <c r="BJ202" s="14" t="s">
        <v>81</v>
      </c>
      <c r="BK202" s="197">
        <f>ROUND(I202*H202,2)</f>
        <v>0</v>
      </c>
      <c r="BL202" s="14" t="s">
        <v>150</v>
      </c>
      <c r="BM202" s="196" t="s">
        <v>879</v>
      </c>
    </row>
    <row r="203" spans="1:65" s="2" customFormat="1" ht="19.5">
      <c r="A203" s="31"/>
      <c r="B203" s="32"/>
      <c r="C203" s="33"/>
      <c r="D203" s="198" t="s">
        <v>144</v>
      </c>
      <c r="E203" s="33"/>
      <c r="F203" s="199" t="s">
        <v>880</v>
      </c>
      <c r="G203" s="33"/>
      <c r="H203" s="33"/>
      <c r="I203" s="200"/>
      <c r="J203" s="33"/>
      <c r="K203" s="33"/>
      <c r="L203" s="36"/>
      <c r="M203" s="201"/>
      <c r="N203" s="202"/>
      <c r="O203" s="68"/>
      <c r="P203" s="68"/>
      <c r="Q203" s="68"/>
      <c r="R203" s="68"/>
      <c r="S203" s="68"/>
      <c r="T203" s="69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T203" s="14" t="s">
        <v>144</v>
      </c>
      <c r="AU203" s="14" t="s">
        <v>83</v>
      </c>
    </row>
    <row r="204" spans="1:65" s="2" customFormat="1" ht="16.5" customHeight="1">
      <c r="A204" s="31"/>
      <c r="B204" s="32"/>
      <c r="C204" s="184" t="s">
        <v>443</v>
      </c>
      <c r="D204" s="184" t="s">
        <v>134</v>
      </c>
      <c r="E204" s="185" t="s">
        <v>881</v>
      </c>
      <c r="F204" s="186" t="s">
        <v>882</v>
      </c>
      <c r="G204" s="187" t="s">
        <v>666</v>
      </c>
      <c r="H204" s="188">
        <v>2</v>
      </c>
      <c r="I204" s="189"/>
      <c r="J204" s="190">
        <f>ROUND(I204*H204,2)</f>
        <v>0</v>
      </c>
      <c r="K204" s="191"/>
      <c r="L204" s="36"/>
      <c r="M204" s="192" t="s">
        <v>1</v>
      </c>
      <c r="N204" s="193" t="s">
        <v>38</v>
      </c>
      <c r="O204" s="68"/>
      <c r="P204" s="194">
        <f>O204*H204</f>
        <v>0</v>
      </c>
      <c r="Q204" s="194">
        <v>0</v>
      </c>
      <c r="R204" s="194">
        <f>Q204*H204</f>
        <v>0</v>
      </c>
      <c r="S204" s="194">
        <v>0</v>
      </c>
      <c r="T204" s="195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6" t="s">
        <v>150</v>
      </c>
      <c r="AT204" s="196" t="s">
        <v>134</v>
      </c>
      <c r="AU204" s="196" t="s">
        <v>83</v>
      </c>
      <c r="AY204" s="14" t="s">
        <v>131</v>
      </c>
      <c r="BE204" s="197">
        <f>IF(N204="základní",J204,0)</f>
        <v>0</v>
      </c>
      <c r="BF204" s="197">
        <f>IF(N204="snížená",J204,0)</f>
        <v>0</v>
      </c>
      <c r="BG204" s="197">
        <f>IF(N204="zákl. přenesená",J204,0)</f>
        <v>0</v>
      </c>
      <c r="BH204" s="197">
        <f>IF(N204="sníž. přenesená",J204,0)</f>
        <v>0</v>
      </c>
      <c r="BI204" s="197">
        <f>IF(N204="nulová",J204,0)</f>
        <v>0</v>
      </c>
      <c r="BJ204" s="14" t="s">
        <v>81</v>
      </c>
      <c r="BK204" s="197">
        <f>ROUND(I204*H204,2)</f>
        <v>0</v>
      </c>
      <c r="BL204" s="14" t="s">
        <v>150</v>
      </c>
      <c r="BM204" s="196" t="s">
        <v>883</v>
      </c>
    </row>
    <row r="205" spans="1:65" s="2" customFormat="1" ht="19.5">
      <c r="A205" s="31"/>
      <c r="B205" s="32"/>
      <c r="C205" s="33"/>
      <c r="D205" s="198" t="s">
        <v>144</v>
      </c>
      <c r="E205" s="33"/>
      <c r="F205" s="199" t="s">
        <v>884</v>
      </c>
      <c r="G205" s="33"/>
      <c r="H205" s="33"/>
      <c r="I205" s="200"/>
      <c r="J205" s="33"/>
      <c r="K205" s="33"/>
      <c r="L205" s="36"/>
      <c r="M205" s="201"/>
      <c r="N205" s="202"/>
      <c r="O205" s="68"/>
      <c r="P205" s="68"/>
      <c r="Q205" s="68"/>
      <c r="R205" s="68"/>
      <c r="S205" s="68"/>
      <c r="T205" s="69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T205" s="14" t="s">
        <v>144</v>
      </c>
      <c r="AU205" s="14" t="s">
        <v>83</v>
      </c>
    </row>
    <row r="206" spans="1:65" s="2" customFormat="1" ht="24.2" customHeight="1">
      <c r="A206" s="31"/>
      <c r="B206" s="32"/>
      <c r="C206" s="184" t="s">
        <v>447</v>
      </c>
      <c r="D206" s="184" t="s">
        <v>134</v>
      </c>
      <c r="E206" s="185" t="s">
        <v>885</v>
      </c>
      <c r="F206" s="186" t="s">
        <v>886</v>
      </c>
      <c r="G206" s="187" t="s">
        <v>666</v>
      </c>
      <c r="H206" s="188">
        <v>1</v>
      </c>
      <c r="I206" s="189"/>
      <c r="J206" s="190">
        <f>ROUND(I206*H206,2)</f>
        <v>0</v>
      </c>
      <c r="K206" s="191"/>
      <c r="L206" s="36"/>
      <c r="M206" s="192" t="s">
        <v>1</v>
      </c>
      <c r="N206" s="193" t="s">
        <v>38</v>
      </c>
      <c r="O206" s="68"/>
      <c r="P206" s="194">
        <f>O206*H206</f>
        <v>0</v>
      </c>
      <c r="Q206" s="194">
        <v>0</v>
      </c>
      <c r="R206" s="194">
        <f>Q206*H206</f>
        <v>0</v>
      </c>
      <c r="S206" s="194">
        <v>0</v>
      </c>
      <c r="T206" s="195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6" t="s">
        <v>150</v>
      </c>
      <c r="AT206" s="196" t="s">
        <v>134</v>
      </c>
      <c r="AU206" s="196" t="s">
        <v>83</v>
      </c>
      <c r="AY206" s="14" t="s">
        <v>131</v>
      </c>
      <c r="BE206" s="197">
        <f>IF(N206="základní",J206,0)</f>
        <v>0</v>
      </c>
      <c r="BF206" s="197">
        <f>IF(N206="snížená",J206,0)</f>
        <v>0</v>
      </c>
      <c r="BG206" s="197">
        <f>IF(N206="zákl. přenesená",J206,0)</f>
        <v>0</v>
      </c>
      <c r="BH206" s="197">
        <f>IF(N206="sníž. přenesená",J206,0)</f>
        <v>0</v>
      </c>
      <c r="BI206" s="197">
        <f>IF(N206="nulová",J206,0)</f>
        <v>0</v>
      </c>
      <c r="BJ206" s="14" t="s">
        <v>81</v>
      </c>
      <c r="BK206" s="197">
        <f>ROUND(I206*H206,2)</f>
        <v>0</v>
      </c>
      <c r="BL206" s="14" t="s">
        <v>150</v>
      </c>
      <c r="BM206" s="196" t="s">
        <v>887</v>
      </c>
    </row>
    <row r="207" spans="1:65" s="2" customFormat="1" ht="16.5" customHeight="1">
      <c r="A207" s="31"/>
      <c r="B207" s="32"/>
      <c r="C207" s="184" t="s">
        <v>451</v>
      </c>
      <c r="D207" s="184" t="s">
        <v>134</v>
      </c>
      <c r="E207" s="185" t="s">
        <v>888</v>
      </c>
      <c r="F207" s="186" t="s">
        <v>889</v>
      </c>
      <c r="G207" s="187" t="s">
        <v>666</v>
      </c>
      <c r="H207" s="188">
        <v>1</v>
      </c>
      <c r="I207" s="189"/>
      <c r="J207" s="190">
        <f>ROUND(I207*H207,2)</f>
        <v>0</v>
      </c>
      <c r="K207" s="191"/>
      <c r="L207" s="36"/>
      <c r="M207" s="192" t="s">
        <v>1</v>
      </c>
      <c r="N207" s="193" t="s">
        <v>38</v>
      </c>
      <c r="O207" s="68"/>
      <c r="P207" s="194">
        <f>O207*H207</f>
        <v>0</v>
      </c>
      <c r="Q207" s="194">
        <v>0</v>
      </c>
      <c r="R207" s="194">
        <f>Q207*H207</f>
        <v>0</v>
      </c>
      <c r="S207" s="194">
        <v>0</v>
      </c>
      <c r="T207" s="195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6" t="s">
        <v>150</v>
      </c>
      <c r="AT207" s="196" t="s">
        <v>134</v>
      </c>
      <c r="AU207" s="196" t="s">
        <v>83</v>
      </c>
      <c r="AY207" s="14" t="s">
        <v>131</v>
      </c>
      <c r="BE207" s="197">
        <f>IF(N207="základní",J207,0)</f>
        <v>0</v>
      </c>
      <c r="BF207" s="197">
        <f>IF(N207="snížená",J207,0)</f>
        <v>0</v>
      </c>
      <c r="BG207" s="197">
        <f>IF(N207="zákl. přenesená",J207,0)</f>
        <v>0</v>
      </c>
      <c r="BH207" s="197">
        <f>IF(N207="sníž. přenesená",J207,0)</f>
        <v>0</v>
      </c>
      <c r="BI207" s="197">
        <f>IF(N207="nulová",J207,0)</f>
        <v>0</v>
      </c>
      <c r="BJ207" s="14" t="s">
        <v>81</v>
      </c>
      <c r="BK207" s="197">
        <f>ROUND(I207*H207,2)</f>
        <v>0</v>
      </c>
      <c r="BL207" s="14" t="s">
        <v>150</v>
      </c>
      <c r="BM207" s="196" t="s">
        <v>890</v>
      </c>
    </row>
    <row r="208" spans="1:65" s="12" customFormat="1" ht="22.9" customHeight="1">
      <c r="B208" s="168"/>
      <c r="C208" s="169"/>
      <c r="D208" s="170" t="s">
        <v>72</v>
      </c>
      <c r="E208" s="182" t="s">
        <v>146</v>
      </c>
      <c r="F208" s="182" t="s">
        <v>891</v>
      </c>
      <c r="G208" s="169"/>
      <c r="H208" s="169"/>
      <c r="I208" s="172"/>
      <c r="J208" s="183">
        <f>BK208</f>
        <v>0</v>
      </c>
      <c r="K208" s="169"/>
      <c r="L208" s="174"/>
      <c r="M208" s="175"/>
      <c r="N208" s="176"/>
      <c r="O208" s="176"/>
      <c r="P208" s="177">
        <f>SUM(P209:P217)</f>
        <v>0</v>
      </c>
      <c r="Q208" s="176"/>
      <c r="R208" s="177">
        <f>SUM(R209:R217)</f>
        <v>0</v>
      </c>
      <c r="S208" s="176"/>
      <c r="T208" s="178">
        <f>SUM(T209:T217)</f>
        <v>0</v>
      </c>
      <c r="AR208" s="179" t="s">
        <v>81</v>
      </c>
      <c r="AT208" s="180" t="s">
        <v>72</v>
      </c>
      <c r="AU208" s="180" t="s">
        <v>81</v>
      </c>
      <c r="AY208" s="179" t="s">
        <v>131</v>
      </c>
      <c r="BK208" s="181">
        <f>SUM(BK209:BK217)</f>
        <v>0</v>
      </c>
    </row>
    <row r="209" spans="1:65" s="2" customFormat="1" ht="16.5" customHeight="1">
      <c r="A209" s="31"/>
      <c r="B209" s="32"/>
      <c r="C209" s="184" t="s">
        <v>455</v>
      </c>
      <c r="D209" s="184" t="s">
        <v>134</v>
      </c>
      <c r="E209" s="185" t="s">
        <v>892</v>
      </c>
      <c r="F209" s="186" t="s">
        <v>893</v>
      </c>
      <c r="G209" s="187" t="s">
        <v>666</v>
      </c>
      <c r="H209" s="188">
        <v>1</v>
      </c>
      <c r="I209" s="189"/>
      <c r="J209" s="190">
        <f>ROUND(I209*H209,2)</f>
        <v>0</v>
      </c>
      <c r="K209" s="191"/>
      <c r="L209" s="36"/>
      <c r="M209" s="192" t="s">
        <v>1</v>
      </c>
      <c r="N209" s="193" t="s">
        <v>38</v>
      </c>
      <c r="O209" s="68"/>
      <c r="P209" s="194">
        <f>O209*H209</f>
        <v>0</v>
      </c>
      <c r="Q209" s="194">
        <v>0</v>
      </c>
      <c r="R209" s="194">
        <f>Q209*H209</f>
        <v>0</v>
      </c>
      <c r="S209" s="194">
        <v>0</v>
      </c>
      <c r="T209" s="195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6" t="s">
        <v>150</v>
      </c>
      <c r="AT209" s="196" t="s">
        <v>134</v>
      </c>
      <c r="AU209" s="196" t="s">
        <v>83</v>
      </c>
      <c r="AY209" s="14" t="s">
        <v>131</v>
      </c>
      <c r="BE209" s="197">
        <f>IF(N209="základní",J209,0)</f>
        <v>0</v>
      </c>
      <c r="BF209" s="197">
        <f>IF(N209="snížená",J209,0)</f>
        <v>0</v>
      </c>
      <c r="BG209" s="197">
        <f>IF(N209="zákl. přenesená",J209,0)</f>
        <v>0</v>
      </c>
      <c r="BH209" s="197">
        <f>IF(N209="sníž. přenesená",J209,0)</f>
        <v>0</v>
      </c>
      <c r="BI209" s="197">
        <f>IF(N209="nulová",J209,0)</f>
        <v>0</v>
      </c>
      <c r="BJ209" s="14" t="s">
        <v>81</v>
      </c>
      <c r="BK209" s="197">
        <f>ROUND(I209*H209,2)</f>
        <v>0</v>
      </c>
      <c r="BL209" s="14" t="s">
        <v>150</v>
      </c>
      <c r="BM209" s="196" t="s">
        <v>894</v>
      </c>
    </row>
    <row r="210" spans="1:65" s="2" customFormat="1" ht="19.5">
      <c r="A210" s="31"/>
      <c r="B210" s="32"/>
      <c r="C210" s="33"/>
      <c r="D210" s="198" t="s">
        <v>144</v>
      </c>
      <c r="E210" s="33"/>
      <c r="F210" s="199" t="s">
        <v>895</v>
      </c>
      <c r="G210" s="33"/>
      <c r="H210" s="33"/>
      <c r="I210" s="200"/>
      <c r="J210" s="33"/>
      <c r="K210" s="33"/>
      <c r="L210" s="36"/>
      <c r="M210" s="201"/>
      <c r="N210" s="202"/>
      <c r="O210" s="68"/>
      <c r="P210" s="68"/>
      <c r="Q210" s="68"/>
      <c r="R210" s="68"/>
      <c r="S210" s="68"/>
      <c r="T210" s="69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T210" s="14" t="s">
        <v>144</v>
      </c>
      <c r="AU210" s="14" t="s">
        <v>83</v>
      </c>
    </row>
    <row r="211" spans="1:65" s="2" customFormat="1" ht="16.5" customHeight="1">
      <c r="A211" s="31"/>
      <c r="B211" s="32"/>
      <c r="C211" s="184" t="s">
        <v>459</v>
      </c>
      <c r="D211" s="184" t="s">
        <v>134</v>
      </c>
      <c r="E211" s="185" t="s">
        <v>896</v>
      </c>
      <c r="F211" s="186" t="s">
        <v>897</v>
      </c>
      <c r="G211" s="187" t="s">
        <v>666</v>
      </c>
      <c r="H211" s="188">
        <v>4</v>
      </c>
      <c r="I211" s="189"/>
      <c r="J211" s="190">
        <f>ROUND(I211*H211,2)</f>
        <v>0</v>
      </c>
      <c r="K211" s="191"/>
      <c r="L211" s="36"/>
      <c r="M211" s="192" t="s">
        <v>1</v>
      </c>
      <c r="N211" s="193" t="s">
        <v>38</v>
      </c>
      <c r="O211" s="68"/>
      <c r="P211" s="194">
        <f>O211*H211</f>
        <v>0</v>
      </c>
      <c r="Q211" s="194">
        <v>0</v>
      </c>
      <c r="R211" s="194">
        <f>Q211*H211</f>
        <v>0</v>
      </c>
      <c r="S211" s="194">
        <v>0</v>
      </c>
      <c r="T211" s="195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96" t="s">
        <v>150</v>
      </c>
      <c r="AT211" s="196" t="s">
        <v>134</v>
      </c>
      <c r="AU211" s="196" t="s">
        <v>83</v>
      </c>
      <c r="AY211" s="14" t="s">
        <v>131</v>
      </c>
      <c r="BE211" s="197">
        <f>IF(N211="základní",J211,0)</f>
        <v>0</v>
      </c>
      <c r="BF211" s="197">
        <f>IF(N211="snížená",J211,0)</f>
        <v>0</v>
      </c>
      <c r="BG211" s="197">
        <f>IF(N211="zákl. přenesená",J211,0)</f>
        <v>0</v>
      </c>
      <c r="BH211" s="197">
        <f>IF(N211="sníž. přenesená",J211,0)</f>
        <v>0</v>
      </c>
      <c r="BI211" s="197">
        <f>IF(N211="nulová",J211,0)</f>
        <v>0</v>
      </c>
      <c r="BJ211" s="14" t="s">
        <v>81</v>
      </c>
      <c r="BK211" s="197">
        <f>ROUND(I211*H211,2)</f>
        <v>0</v>
      </c>
      <c r="BL211" s="14" t="s">
        <v>150</v>
      </c>
      <c r="BM211" s="196" t="s">
        <v>898</v>
      </c>
    </row>
    <row r="212" spans="1:65" s="2" customFormat="1" ht="19.5">
      <c r="A212" s="31"/>
      <c r="B212" s="32"/>
      <c r="C212" s="33"/>
      <c r="D212" s="198" t="s">
        <v>144</v>
      </c>
      <c r="E212" s="33"/>
      <c r="F212" s="199" t="s">
        <v>899</v>
      </c>
      <c r="G212" s="33"/>
      <c r="H212" s="33"/>
      <c r="I212" s="200"/>
      <c r="J212" s="33"/>
      <c r="K212" s="33"/>
      <c r="L212" s="36"/>
      <c r="M212" s="201"/>
      <c r="N212" s="202"/>
      <c r="O212" s="68"/>
      <c r="P212" s="68"/>
      <c r="Q212" s="68"/>
      <c r="R212" s="68"/>
      <c r="S212" s="68"/>
      <c r="T212" s="69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T212" s="14" t="s">
        <v>144</v>
      </c>
      <c r="AU212" s="14" t="s">
        <v>83</v>
      </c>
    </row>
    <row r="213" spans="1:65" s="2" customFormat="1" ht="16.5" customHeight="1">
      <c r="A213" s="31"/>
      <c r="B213" s="32"/>
      <c r="C213" s="184" t="s">
        <v>463</v>
      </c>
      <c r="D213" s="184" t="s">
        <v>134</v>
      </c>
      <c r="E213" s="185" t="s">
        <v>900</v>
      </c>
      <c r="F213" s="186" t="s">
        <v>901</v>
      </c>
      <c r="G213" s="187" t="s">
        <v>666</v>
      </c>
      <c r="H213" s="188">
        <v>1</v>
      </c>
      <c r="I213" s="189"/>
      <c r="J213" s="190">
        <f>ROUND(I213*H213,2)</f>
        <v>0</v>
      </c>
      <c r="K213" s="191"/>
      <c r="L213" s="36"/>
      <c r="M213" s="192" t="s">
        <v>1</v>
      </c>
      <c r="N213" s="193" t="s">
        <v>38</v>
      </c>
      <c r="O213" s="68"/>
      <c r="P213" s="194">
        <f>O213*H213</f>
        <v>0</v>
      </c>
      <c r="Q213" s="194">
        <v>0</v>
      </c>
      <c r="R213" s="194">
        <f>Q213*H213</f>
        <v>0</v>
      </c>
      <c r="S213" s="194">
        <v>0</v>
      </c>
      <c r="T213" s="195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6" t="s">
        <v>150</v>
      </c>
      <c r="AT213" s="196" t="s">
        <v>134</v>
      </c>
      <c r="AU213" s="196" t="s">
        <v>83</v>
      </c>
      <c r="AY213" s="14" t="s">
        <v>131</v>
      </c>
      <c r="BE213" s="197">
        <f>IF(N213="základní",J213,0)</f>
        <v>0</v>
      </c>
      <c r="BF213" s="197">
        <f>IF(N213="snížená",J213,0)</f>
        <v>0</v>
      </c>
      <c r="BG213" s="197">
        <f>IF(N213="zákl. přenesená",J213,0)</f>
        <v>0</v>
      </c>
      <c r="BH213" s="197">
        <f>IF(N213="sníž. přenesená",J213,0)</f>
        <v>0</v>
      </c>
      <c r="BI213" s="197">
        <f>IF(N213="nulová",J213,0)</f>
        <v>0</v>
      </c>
      <c r="BJ213" s="14" t="s">
        <v>81</v>
      </c>
      <c r="BK213" s="197">
        <f>ROUND(I213*H213,2)</f>
        <v>0</v>
      </c>
      <c r="BL213" s="14" t="s">
        <v>150</v>
      </c>
      <c r="BM213" s="196" t="s">
        <v>902</v>
      </c>
    </row>
    <row r="214" spans="1:65" s="2" customFormat="1" ht="19.5">
      <c r="A214" s="31"/>
      <c r="B214" s="32"/>
      <c r="C214" s="33"/>
      <c r="D214" s="198" t="s">
        <v>144</v>
      </c>
      <c r="E214" s="33"/>
      <c r="F214" s="199" t="s">
        <v>903</v>
      </c>
      <c r="G214" s="33"/>
      <c r="H214" s="33"/>
      <c r="I214" s="200"/>
      <c r="J214" s="33"/>
      <c r="K214" s="33"/>
      <c r="L214" s="36"/>
      <c r="M214" s="201"/>
      <c r="N214" s="202"/>
      <c r="O214" s="68"/>
      <c r="P214" s="68"/>
      <c r="Q214" s="68"/>
      <c r="R214" s="68"/>
      <c r="S214" s="68"/>
      <c r="T214" s="69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T214" s="14" t="s">
        <v>144</v>
      </c>
      <c r="AU214" s="14" t="s">
        <v>83</v>
      </c>
    </row>
    <row r="215" spans="1:65" s="2" customFormat="1" ht="16.5" customHeight="1">
      <c r="A215" s="31"/>
      <c r="B215" s="32"/>
      <c r="C215" s="184" t="s">
        <v>467</v>
      </c>
      <c r="D215" s="184" t="s">
        <v>134</v>
      </c>
      <c r="E215" s="185" t="s">
        <v>904</v>
      </c>
      <c r="F215" s="186" t="s">
        <v>905</v>
      </c>
      <c r="G215" s="187" t="s">
        <v>666</v>
      </c>
      <c r="H215" s="188">
        <v>1</v>
      </c>
      <c r="I215" s="189"/>
      <c r="J215" s="190">
        <f>ROUND(I215*H215,2)</f>
        <v>0</v>
      </c>
      <c r="K215" s="191"/>
      <c r="L215" s="36"/>
      <c r="M215" s="192" t="s">
        <v>1</v>
      </c>
      <c r="N215" s="193" t="s">
        <v>38</v>
      </c>
      <c r="O215" s="68"/>
      <c r="P215" s="194">
        <f>O215*H215</f>
        <v>0</v>
      </c>
      <c r="Q215" s="194">
        <v>0</v>
      </c>
      <c r="R215" s="194">
        <f>Q215*H215</f>
        <v>0</v>
      </c>
      <c r="S215" s="194">
        <v>0</v>
      </c>
      <c r="T215" s="195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6" t="s">
        <v>150</v>
      </c>
      <c r="AT215" s="196" t="s">
        <v>134</v>
      </c>
      <c r="AU215" s="196" t="s">
        <v>83</v>
      </c>
      <c r="AY215" s="14" t="s">
        <v>131</v>
      </c>
      <c r="BE215" s="197">
        <f>IF(N215="základní",J215,0)</f>
        <v>0</v>
      </c>
      <c r="BF215" s="197">
        <f>IF(N215="snížená",J215,0)</f>
        <v>0</v>
      </c>
      <c r="BG215" s="197">
        <f>IF(N215="zákl. přenesená",J215,0)</f>
        <v>0</v>
      </c>
      <c r="BH215" s="197">
        <f>IF(N215="sníž. přenesená",J215,0)</f>
        <v>0</v>
      </c>
      <c r="BI215" s="197">
        <f>IF(N215="nulová",J215,0)</f>
        <v>0</v>
      </c>
      <c r="BJ215" s="14" t="s">
        <v>81</v>
      </c>
      <c r="BK215" s="197">
        <f>ROUND(I215*H215,2)</f>
        <v>0</v>
      </c>
      <c r="BL215" s="14" t="s">
        <v>150</v>
      </c>
      <c r="BM215" s="196" t="s">
        <v>906</v>
      </c>
    </row>
    <row r="216" spans="1:65" s="2" customFormat="1" ht="19.5">
      <c r="A216" s="31"/>
      <c r="B216" s="32"/>
      <c r="C216" s="33"/>
      <c r="D216" s="198" t="s">
        <v>144</v>
      </c>
      <c r="E216" s="33"/>
      <c r="F216" s="199" t="s">
        <v>907</v>
      </c>
      <c r="G216" s="33"/>
      <c r="H216" s="33"/>
      <c r="I216" s="200"/>
      <c r="J216" s="33"/>
      <c r="K216" s="33"/>
      <c r="L216" s="36"/>
      <c r="M216" s="201"/>
      <c r="N216" s="202"/>
      <c r="O216" s="68"/>
      <c r="P216" s="68"/>
      <c r="Q216" s="68"/>
      <c r="R216" s="68"/>
      <c r="S216" s="68"/>
      <c r="T216" s="69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T216" s="14" t="s">
        <v>144</v>
      </c>
      <c r="AU216" s="14" t="s">
        <v>83</v>
      </c>
    </row>
    <row r="217" spans="1:65" s="2" customFormat="1" ht="16.5" customHeight="1">
      <c r="A217" s="31"/>
      <c r="B217" s="32"/>
      <c r="C217" s="184" t="s">
        <v>471</v>
      </c>
      <c r="D217" s="184" t="s">
        <v>134</v>
      </c>
      <c r="E217" s="185" t="s">
        <v>908</v>
      </c>
      <c r="F217" s="186" t="s">
        <v>909</v>
      </c>
      <c r="G217" s="187" t="s">
        <v>666</v>
      </c>
      <c r="H217" s="188">
        <v>1</v>
      </c>
      <c r="I217" s="189"/>
      <c r="J217" s="190">
        <f>ROUND(I217*H217,2)</f>
        <v>0</v>
      </c>
      <c r="K217" s="191"/>
      <c r="L217" s="36"/>
      <c r="M217" s="192" t="s">
        <v>1</v>
      </c>
      <c r="N217" s="193" t="s">
        <v>38</v>
      </c>
      <c r="O217" s="68"/>
      <c r="P217" s="194">
        <f>O217*H217</f>
        <v>0</v>
      </c>
      <c r="Q217" s="194">
        <v>0</v>
      </c>
      <c r="R217" s="194">
        <f>Q217*H217</f>
        <v>0</v>
      </c>
      <c r="S217" s="194">
        <v>0</v>
      </c>
      <c r="T217" s="195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6" t="s">
        <v>150</v>
      </c>
      <c r="AT217" s="196" t="s">
        <v>134</v>
      </c>
      <c r="AU217" s="196" t="s">
        <v>83</v>
      </c>
      <c r="AY217" s="14" t="s">
        <v>131</v>
      </c>
      <c r="BE217" s="197">
        <f>IF(N217="základní",J217,0)</f>
        <v>0</v>
      </c>
      <c r="BF217" s="197">
        <f>IF(N217="snížená",J217,0)</f>
        <v>0</v>
      </c>
      <c r="BG217" s="197">
        <f>IF(N217="zákl. přenesená",J217,0)</f>
        <v>0</v>
      </c>
      <c r="BH217" s="197">
        <f>IF(N217="sníž. přenesená",J217,0)</f>
        <v>0</v>
      </c>
      <c r="BI217" s="197">
        <f>IF(N217="nulová",J217,0)</f>
        <v>0</v>
      </c>
      <c r="BJ217" s="14" t="s">
        <v>81</v>
      </c>
      <c r="BK217" s="197">
        <f>ROUND(I217*H217,2)</f>
        <v>0</v>
      </c>
      <c r="BL217" s="14" t="s">
        <v>150</v>
      </c>
      <c r="BM217" s="196" t="s">
        <v>910</v>
      </c>
    </row>
    <row r="218" spans="1:65" s="12" customFormat="1" ht="22.9" customHeight="1">
      <c r="B218" s="168"/>
      <c r="C218" s="169"/>
      <c r="D218" s="170" t="s">
        <v>72</v>
      </c>
      <c r="E218" s="182" t="s">
        <v>150</v>
      </c>
      <c r="F218" s="182" t="s">
        <v>911</v>
      </c>
      <c r="G218" s="169"/>
      <c r="H218" s="169"/>
      <c r="I218" s="172"/>
      <c r="J218" s="183">
        <f>BK218</f>
        <v>0</v>
      </c>
      <c r="K218" s="169"/>
      <c r="L218" s="174"/>
      <c r="M218" s="175"/>
      <c r="N218" s="176"/>
      <c r="O218" s="176"/>
      <c r="P218" s="177">
        <f>SUM(P219:P235)</f>
        <v>0</v>
      </c>
      <c r="Q218" s="176"/>
      <c r="R218" s="177">
        <f>SUM(R219:R235)</f>
        <v>0</v>
      </c>
      <c r="S218" s="176"/>
      <c r="T218" s="178">
        <f>SUM(T219:T235)</f>
        <v>0</v>
      </c>
      <c r="AR218" s="179" t="s">
        <v>81</v>
      </c>
      <c r="AT218" s="180" t="s">
        <v>72</v>
      </c>
      <c r="AU218" s="180" t="s">
        <v>81</v>
      </c>
      <c r="AY218" s="179" t="s">
        <v>131</v>
      </c>
      <c r="BK218" s="181">
        <f>SUM(BK219:BK235)</f>
        <v>0</v>
      </c>
    </row>
    <row r="219" spans="1:65" s="2" customFormat="1" ht="16.5" customHeight="1">
      <c r="A219" s="31"/>
      <c r="B219" s="32"/>
      <c r="C219" s="184" t="s">
        <v>475</v>
      </c>
      <c r="D219" s="184" t="s">
        <v>134</v>
      </c>
      <c r="E219" s="185" t="s">
        <v>912</v>
      </c>
      <c r="F219" s="186" t="s">
        <v>913</v>
      </c>
      <c r="G219" s="187" t="s">
        <v>137</v>
      </c>
      <c r="H219" s="188">
        <v>30</v>
      </c>
      <c r="I219" s="189"/>
      <c r="J219" s="190">
        <f t="shared" ref="J219:J229" si="30">ROUND(I219*H219,2)</f>
        <v>0</v>
      </c>
      <c r="K219" s="191"/>
      <c r="L219" s="36"/>
      <c r="M219" s="192" t="s">
        <v>1</v>
      </c>
      <c r="N219" s="193" t="s">
        <v>38</v>
      </c>
      <c r="O219" s="68"/>
      <c r="P219" s="194">
        <f t="shared" ref="P219:P229" si="31">O219*H219</f>
        <v>0</v>
      </c>
      <c r="Q219" s="194">
        <v>0</v>
      </c>
      <c r="R219" s="194">
        <f t="shared" ref="R219:R229" si="32">Q219*H219</f>
        <v>0</v>
      </c>
      <c r="S219" s="194">
        <v>0</v>
      </c>
      <c r="T219" s="195">
        <f t="shared" ref="T219:T229" si="33"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6" t="s">
        <v>150</v>
      </c>
      <c r="AT219" s="196" t="s">
        <v>134</v>
      </c>
      <c r="AU219" s="196" t="s">
        <v>83</v>
      </c>
      <c r="AY219" s="14" t="s">
        <v>131</v>
      </c>
      <c r="BE219" s="197">
        <f t="shared" ref="BE219:BE229" si="34">IF(N219="základní",J219,0)</f>
        <v>0</v>
      </c>
      <c r="BF219" s="197">
        <f t="shared" ref="BF219:BF229" si="35">IF(N219="snížená",J219,0)</f>
        <v>0</v>
      </c>
      <c r="BG219" s="197">
        <f t="shared" ref="BG219:BG229" si="36">IF(N219="zákl. přenesená",J219,0)</f>
        <v>0</v>
      </c>
      <c r="BH219" s="197">
        <f t="shared" ref="BH219:BH229" si="37">IF(N219="sníž. přenesená",J219,0)</f>
        <v>0</v>
      </c>
      <c r="BI219" s="197">
        <f t="shared" ref="BI219:BI229" si="38">IF(N219="nulová",J219,0)</f>
        <v>0</v>
      </c>
      <c r="BJ219" s="14" t="s">
        <v>81</v>
      </c>
      <c r="BK219" s="197">
        <f t="shared" ref="BK219:BK229" si="39">ROUND(I219*H219,2)</f>
        <v>0</v>
      </c>
      <c r="BL219" s="14" t="s">
        <v>150</v>
      </c>
      <c r="BM219" s="196" t="s">
        <v>914</v>
      </c>
    </row>
    <row r="220" spans="1:65" s="2" customFormat="1" ht="16.5" customHeight="1">
      <c r="A220" s="31"/>
      <c r="B220" s="32"/>
      <c r="C220" s="184" t="s">
        <v>479</v>
      </c>
      <c r="D220" s="184" t="s">
        <v>134</v>
      </c>
      <c r="E220" s="185" t="s">
        <v>915</v>
      </c>
      <c r="F220" s="186" t="s">
        <v>916</v>
      </c>
      <c r="G220" s="187" t="s">
        <v>137</v>
      </c>
      <c r="H220" s="188">
        <v>20</v>
      </c>
      <c r="I220" s="189"/>
      <c r="J220" s="190">
        <f t="shared" si="30"/>
        <v>0</v>
      </c>
      <c r="K220" s="191"/>
      <c r="L220" s="36"/>
      <c r="M220" s="192" t="s">
        <v>1</v>
      </c>
      <c r="N220" s="193" t="s">
        <v>38</v>
      </c>
      <c r="O220" s="68"/>
      <c r="P220" s="194">
        <f t="shared" si="31"/>
        <v>0</v>
      </c>
      <c r="Q220" s="194">
        <v>0</v>
      </c>
      <c r="R220" s="194">
        <f t="shared" si="32"/>
        <v>0</v>
      </c>
      <c r="S220" s="194">
        <v>0</v>
      </c>
      <c r="T220" s="195">
        <f t="shared" si="33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96" t="s">
        <v>150</v>
      </c>
      <c r="AT220" s="196" t="s">
        <v>134</v>
      </c>
      <c r="AU220" s="196" t="s">
        <v>83</v>
      </c>
      <c r="AY220" s="14" t="s">
        <v>131</v>
      </c>
      <c r="BE220" s="197">
        <f t="shared" si="34"/>
        <v>0</v>
      </c>
      <c r="BF220" s="197">
        <f t="shared" si="35"/>
        <v>0</v>
      </c>
      <c r="BG220" s="197">
        <f t="shared" si="36"/>
        <v>0</v>
      </c>
      <c r="BH220" s="197">
        <f t="shared" si="37"/>
        <v>0</v>
      </c>
      <c r="BI220" s="197">
        <f t="shared" si="38"/>
        <v>0</v>
      </c>
      <c r="BJ220" s="14" t="s">
        <v>81</v>
      </c>
      <c r="BK220" s="197">
        <f t="shared" si="39"/>
        <v>0</v>
      </c>
      <c r="BL220" s="14" t="s">
        <v>150</v>
      </c>
      <c r="BM220" s="196" t="s">
        <v>917</v>
      </c>
    </row>
    <row r="221" spans="1:65" s="2" customFormat="1" ht="16.5" customHeight="1">
      <c r="A221" s="31"/>
      <c r="B221" s="32"/>
      <c r="C221" s="184" t="s">
        <v>483</v>
      </c>
      <c r="D221" s="184" t="s">
        <v>134</v>
      </c>
      <c r="E221" s="185" t="s">
        <v>918</v>
      </c>
      <c r="F221" s="186" t="s">
        <v>919</v>
      </c>
      <c r="G221" s="187" t="s">
        <v>137</v>
      </c>
      <c r="H221" s="188">
        <v>400</v>
      </c>
      <c r="I221" s="189"/>
      <c r="J221" s="190">
        <f t="shared" si="30"/>
        <v>0</v>
      </c>
      <c r="K221" s="191"/>
      <c r="L221" s="36"/>
      <c r="M221" s="192" t="s">
        <v>1</v>
      </c>
      <c r="N221" s="193" t="s">
        <v>38</v>
      </c>
      <c r="O221" s="68"/>
      <c r="P221" s="194">
        <f t="shared" si="31"/>
        <v>0</v>
      </c>
      <c r="Q221" s="194">
        <v>0</v>
      </c>
      <c r="R221" s="194">
        <f t="shared" si="32"/>
        <v>0</v>
      </c>
      <c r="S221" s="194">
        <v>0</v>
      </c>
      <c r="T221" s="195">
        <f t="shared" si="33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6" t="s">
        <v>150</v>
      </c>
      <c r="AT221" s="196" t="s">
        <v>134</v>
      </c>
      <c r="AU221" s="196" t="s">
        <v>83</v>
      </c>
      <c r="AY221" s="14" t="s">
        <v>131</v>
      </c>
      <c r="BE221" s="197">
        <f t="shared" si="34"/>
        <v>0</v>
      </c>
      <c r="BF221" s="197">
        <f t="shared" si="35"/>
        <v>0</v>
      </c>
      <c r="BG221" s="197">
        <f t="shared" si="36"/>
        <v>0</v>
      </c>
      <c r="BH221" s="197">
        <f t="shared" si="37"/>
        <v>0</v>
      </c>
      <c r="BI221" s="197">
        <f t="shared" si="38"/>
        <v>0</v>
      </c>
      <c r="BJ221" s="14" t="s">
        <v>81</v>
      </c>
      <c r="BK221" s="197">
        <f t="shared" si="39"/>
        <v>0</v>
      </c>
      <c r="BL221" s="14" t="s">
        <v>150</v>
      </c>
      <c r="BM221" s="196" t="s">
        <v>920</v>
      </c>
    </row>
    <row r="222" spans="1:65" s="2" customFormat="1" ht="16.5" customHeight="1">
      <c r="A222" s="31"/>
      <c r="B222" s="32"/>
      <c r="C222" s="184" t="s">
        <v>485</v>
      </c>
      <c r="D222" s="184" t="s">
        <v>134</v>
      </c>
      <c r="E222" s="185" t="s">
        <v>921</v>
      </c>
      <c r="F222" s="186" t="s">
        <v>922</v>
      </c>
      <c r="G222" s="187" t="s">
        <v>137</v>
      </c>
      <c r="H222" s="188">
        <v>5</v>
      </c>
      <c r="I222" s="189"/>
      <c r="J222" s="190">
        <f t="shared" si="30"/>
        <v>0</v>
      </c>
      <c r="K222" s="191"/>
      <c r="L222" s="36"/>
      <c r="M222" s="192" t="s">
        <v>1</v>
      </c>
      <c r="N222" s="193" t="s">
        <v>38</v>
      </c>
      <c r="O222" s="68"/>
      <c r="P222" s="194">
        <f t="shared" si="31"/>
        <v>0</v>
      </c>
      <c r="Q222" s="194">
        <v>0</v>
      </c>
      <c r="R222" s="194">
        <f t="shared" si="32"/>
        <v>0</v>
      </c>
      <c r="S222" s="194">
        <v>0</v>
      </c>
      <c r="T222" s="195">
        <f t="shared" si="3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96" t="s">
        <v>150</v>
      </c>
      <c r="AT222" s="196" t="s">
        <v>134</v>
      </c>
      <c r="AU222" s="196" t="s">
        <v>83</v>
      </c>
      <c r="AY222" s="14" t="s">
        <v>131</v>
      </c>
      <c r="BE222" s="197">
        <f t="shared" si="34"/>
        <v>0</v>
      </c>
      <c r="BF222" s="197">
        <f t="shared" si="35"/>
        <v>0</v>
      </c>
      <c r="BG222" s="197">
        <f t="shared" si="36"/>
        <v>0</v>
      </c>
      <c r="BH222" s="197">
        <f t="shared" si="37"/>
        <v>0</v>
      </c>
      <c r="BI222" s="197">
        <f t="shared" si="38"/>
        <v>0</v>
      </c>
      <c r="BJ222" s="14" t="s">
        <v>81</v>
      </c>
      <c r="BK222" s="197">
        <f t="shared" si="39"/>
        <v>0</v>
      </c>
      <c r="BL222" s="14" t="s">
        <v>150</v>
      </c>
      <c r="BM222" s="196" t="s">
        <v>923</v>
      </c>
    </row>
    <row r="223" spans="1:65" s="2" customFormat="1" ht="16.5" customHeight="1">
      <c r="A223" s="31"/>
      <c r="B223" s="32"/>
      <c r="C223" s="184" t="s">
        <v>489</v>
      </c>
      <c r="D223" s="184" t="s">
        <v>134</v>
      </c>
      <c r="E223" s="185" t="s">
        <v>924</v>
      </c>
      <c r="F223" s="186" t="s">
        <v>925</v>
      </c>
      <c r="G223" s="187" t="s">
        <v>137</v>
      </c>
      <c r="H223" s="188">
        <v>50</v>
      </c>
      <c r="I223" s="189"/>
      <c r="J223" s="190">
        <f t="shared" si="30"/>
        <v>0</v>
      </c>
      <c r="K223" s="191"/>
      <c r="L223" s="36"/>
      <c r="M223" s="192" t="s">
        <v>1</v>
      </c>
      <c r="N223" s="193" t="s">
        <v>38</v>
      </c>
      <c r="O223" s="68"/>
      <c r="P223" s="194">
        <f t="shared" si="31"/>
        <v>0</v>
      </c>
      <c r="Q223" s="194">
        <v>0</v>
      </c>
      <c r="R223" s="194">
        <f t="shared" si="32"/>
        <v>0</v>
      </c>
      <c r="S223" s="194">
        <v>0</v>
      </c>
      <c r="T223" s="195">
        <f t="shared" si="3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6" t="s">
        <v>150</v>
      </c>
      <c r="AT223" s="196" t="s">
        <v>134</v>
      </c>
      <c r="AU223" s="196" t="s">
        <v>83</v>
      </c>
      <c r="AY223" s="14" t="s">
        <v>131</v>
      </c>
      <c r="BE223" s="197">
        <f t="shared" si="34"/>
        <v>0</v>
      </c>
      <c r="BF223" s="197">
        <f t="shared" si="35"/>
        <v>0</v>
      </c>
      <c r="BG223" s="197">
        <f t="shared" si="36"/>
        <v>0</v>
      </c>
      <c r="BH223" s="197">
        <f t="shared" si="37"/>
        <v>0</v>
      </c>
      <c r="BI223" s="197">
        <f t="shared" si="38"/>
        <v>0</v>
      </c>
      <c r="BJ223" s="14" t="s">
        <v>81</v>
      </c>
      <c r="BK223" s="197">
        <f t="shared" si="39"/>
        <v>0</v>
      </c>
      <c r="BL223" s="14" t="s">
        <v>150</v>
      </c>
      <c r="BM223" s="196" t="s">
        <v>926</v>
      </c>
    </row>
    <row r="224" spans="1:65" s="2" customFormat="1" ht="16.5" customHeight="1">
      <c r="A224" s="31"/>
      <c r="B224" s="32"/>
      <c r="C224" s="184" t="s">
        <v>493</v>
      </c>
      <c r="D224" s="184" t="s">
        <v>134</v>
      </c>
      <c r="E224" s="185" t="s">
        <v>927</v>
      </c>
      <c r="F224" s="186" t="s">
        <v>928</v>
      </c>
      <c r="G224" s="187" t="s">
        <v>137</v>
      </c>
      <c r="H224" s="188">
        <v>500</v>
      </c>
      <c r="I224" s="189"/>
      <c r="J224" s="190">
        <f t="shared" si="30"/>
        <v>0</v>
      </c>
      <c r="K224" s="191"/>
      <c r="L224" s="36"/>
      <c r="M224" s="192" t="s">
        <v>1</v>
      </c>
      <c r="N224" s="193" t="s">
        <v>38</v>
      </c>
      <c r="O224" s="68"/>
      <c r="P224" s="194">
        <f t="shared" si="31"/>
        <v>0</v>
      </c>
      <c r="Q224" s="194">
        <v>0</v>
      </c>
      <c r="R224" s="194">
        <f t="shared" si="32"/>
        <v>0</v>
      </c>
      <c r="S224" s="194">
        <v>0</v>
      </c>
      <c r="T224" s="195">
        <f t="shared" si="3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6" t="s">
        <v>150</v>
      </c>
      <c r="AT224" s="196" t="s">
        <v>134</v>
      </c>
      <c r="AU224" s="196" t="s">
        <v>83</v>
      </c>
      <c r="AY224" s="14" t="s">
        <v>131</v>
      </c>
      <c r="BE224" s="197">
        <f t="shared" si="34"/>
        <v>0</v>
      </c>
      <c r="BF224" s="197">
        <f t="shared" si="35"/>
        <v>0</v>
      </c>
      <c r="BG224" s="197">
        <f t="shared" si="36"/>
        <v>0</v>
      </c>
      <c r="BH224" s="197">
        <f t="shared" si="37"/>
        <v>0</v>
      </c>
      <c r="BI224" s="197">
        <f t="shared" si="38"/>
        <v>0</v>
      </c>
      <c r="BJ224" s="14" t="s">
        <v>81</v>
      </c>
      <c r="BK224" s="197">
        <f t="shared" si="39"/>
        <v>0</v>
      </c>
      <c r="BL224" s="14" t="s">
        <v>150</v>
      </c>
      <c r="BM224" s="196" t="s">
        <v>929</v>
      </c>
    </row>
    <row r="225" spans="1:65" s="2" customFormat="1" ht="16.5" customHeight="1">
      <c r="A225" s="31"/>
      <c r="B225" s="32"/>
      <c r="C225" s="184" t="s">
        <v>497</v>
      </c>
      <c r="D225" s="184" t="s">
        <v>134</v>
      </c>
      <c r="E225" s="185" t="s">
        <v>930</v>
      </c>
      <c r="F225" s="186" t="s">
        <v>931</v>
      </c>
      <c r="G225" s="187" t="s">
        <v>137</v>
      </c>
      <c r="H225" s="188">
        <v>500</v>
      </c>
      <c r="I225" s="189"/>
      <c r="J225" s="190">
        <f t="shared" si="30"/>
        <v>0</v>
      </c>
      <c r="K225" s="191"/>
      <c r="L225" s="36"/>
      <c r="M225" s="192" t="s">
        <v>1</v>
      </c>
      <c r="N225" s="193" t="s">
        <v>38</v>
      </c>
      <c r="O225" s="68"/>
      <c r="P225" s="194">
        <f t="shared" si="31"/>
        <v>0</v>
      </c>
      <c r="Q225" s="194">
        <v>0</v>
      </c>
      <c r="R225" s="194">
        <f t="shared" si="32"/>
        <v>0</v>
      </c>
      <c r="S225" s="194">
        <v>0</v>
      </c>
      <c r="T225" s="195">
        <f t="shared" si="3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96" t="s">
        <v>150</v>
      </c>
      <c r="AT225" s="196" t="s">
        <v>134</v>
      </c>
      <c r="AU225" s="196" t="s">
        <v>83</v>
      </c>
      <c r="AY225" s="14" t="s">
        <v>131</v>
      </c>
      <c r="BE225" s="197">
        <f t="shared" si="34"/>
        <v>0</v>
      </c>
      <c r="BF225" s="197">
        <f t="shared" si="35"/>
        <v>0</v>
      </c>
      <c r="BG225" s="197">
        <f t="shared" si="36"/>
        <v>0</v>
      </c>
      <c r="BH225" s="197">
        <f t="shared" si="37"/>
        <v>0</v>
      </c>
      <c r="BI225" s="197">
        <f t="shared" si="38"/>
        <v>0</v>
      </c>
      <c r="BJ225" s="14" t="s">
        <v>81</v>
      </c>
      <c r="BK225" s="197">
        <f t="shared" si="39"/>
        <v>0</v>
      </c>
      <c r="BL225" s="14" t="s">
        <v>150</v>
      </c>
      <c r="BM225" s="196" t="s">
        <v>932</v>
      </c>
    </row>
    <row r="226" spans="1:65" s="2" customFormat="1" ht="16.5" customHeight="1">
      <c r="A226" s="31"/>
      <c r="B226" s="32"/>
      <c r="C226" s="184" t="s">
        <v>501</v>
      </c>
      <c r="D226" s="184" t="s">
        <v>134</v>
      </c>
      <c r="E226" s="185" t="s">
        <v>933</v>
      </c>
      <c r="F226" s="186" t="s">
        <v>934</v>
      </c>
      <c r="G226" s="187" t="s">
        <v>137</v>
      </c>
      <c r="H226" s="188">
        <v>100</v>
      </c>
      <c r="I226" s="189"/>
      <c r="J226" s="190">
        <f t="shared" si="30"/>
        <v>0</v>
      </c>
      <c r="K226" s="191"/>
      <c r="L226" s="36"/>
      <c r="M226" s="192" t="s">
        <v>1</v>
      </c>
      <c r="N226" s="193" t="s">
        <v>38</v>
      </c>
      <c r="O226" s="68"/>
      <c r="P226" s="194">
        <f t="shared" si="31"/>
        <v>0</v>
      </c>
      <c r="Q226" s="194">
        <v>0</v>
      </c>
      <c r="R226" s="194">
        <f t="shared" si="32"/>
        <v>0</v>
      </c>
      <c r="S226" s="194">
        <v>0</v>
      </c>
      <c r="T226" s="195">
        <f t="shared" si="3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6" t="s">
        <v>150</v>
      </c>
      <c r="AT226" s="196" t="s">
        <v>134</v>
      </c>
      <c r="AU226" s="196" t="s">
        <v>83</v>
      </c>
      <c r="AY226" s="14" t="s">
        <v>131</v>
      </c>
      <c r="BE226" s="197">
        <f t="shared" si="34"/>
        <v>0</v>
      </c>
      <c r="BF226" s="197">
        <f t="shared" si="35"/>
        <v>0</v>
      </c>
      <c r="BG226" s="197">
        <f t="shared" si="36"/>
        <v>0</v>
      </c>
      <c r="BH226" s="197">
        <f t="shared" si="37"/>
        <v>0</v>
      </c>
      <c r="BI226" s="197">
        <f t="shared" si="38"/>
        <v>0</v>
      </c>
      <c r="BJ226" s="14" t="s">
        <v>81</v>
      </c>
      <c r="BK226" s="197">
        <f t="shared" si="39"/>
        <v>0</v>
      </c>
      <c r="BL226" s="14" t="s">
        <v>150</v>
      </c>
      <c r="BM226" s="196" t="s">
        <v>935</v>
      </c>
    </row>
    <row r="227" spans="1:65" s="2" customFormat="1" ht="16.5" customHeight="1">
      <c r="A227" s="31"/>
      <c r="B227" s="32"/>
      <c r="C227" s="184" t="s">
        <v>507</v>
      </c>
      <c r="D227" s="184" t="s">
        <v>134</v>
      </c>
      <c r="E227" s="185" t="s">
        <v>936</v>
      </c>
      <c r="F227" s="186" t="s">
        <v>937</v>
      </c>
      <c r="G227" s="187" t="s">
        <v>137</v>
      </c>
      <c r="H227" s="188">
        <v>50</v>
      </c>
      <c r="I227" s="189"/>
      <c r="J227" s="190">
        <f t="shared" si="30"/>
        <v>0</v>
      </c>
      <c r="K227" s="191"/>
      <c r="L227" s="36"/>
      <c r="M227" s="192" t="s">
        <v>1</v>
      </c>
      <c r="N227" s="193" t="s">
        <v>38</v>
      </c>
      <c r="O227" s="68"/>
      <c r="P227" s="194">
        <f t="shared" si="31"/>
        <v>0</v>
      </c>
      <c r="Q227" s="194">
        <v>0</v>
      </c>
      <c r="R227" s="194">
        <f t="shared" si="32"/>
        <v>0</v>
      </c>
      <c r="S227" s="194">
        <v>0</v>
      </c>
      <c r="T227" s="195">
        <f t="shared" si="3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6" t="s">
        <v>150</v>
      </c>
      <c r="AT227" s="196" t="s">
        <v>134</v>
      </c>
      <c r="AU227" s="196" t="s">
        <v>83</v>
      </c>
      <c r="AY227" s="14" t="s">
        <v>131</v>
      </c>
      <c r="BE227" s="197">
        <f t="shared" si="34"/>
        <v>0</v>
      </c>
      <c r="BF227" s="197">
        <f t="shared" si="35"/>
        <v>0</v>
      </c>
      <c r="BG227" s="197">
        <f t="shared" si="36"/>
        <v>0</v>
      </c>
      <c r="BH227" s="197">
        <f t="shared" si="37"/>
        <v>0</v>
      </c>
      <c r="BI227" s="197">
        <f t="shared" si="38"/>
        <v>0</v>
      </c>
      <c r="BJ227" s="14" t="s">
        <v>81</v>
      </c>
      <c r="BK227" s="197">
        <f t="shared" si="39"/>
        <v>0</v>
      </c>
      <c r="BL227" s="14" t="s">
        <v>150</v>
      </c>
      <c r="BM227" s="196" t="s">
        <v>938</v>
      </c>
    </row>
    <row r="228" spans="1:65" s="2" customFormat="1" ht="16.5" customHeight="1">
      <c r="A228" s="31"/>
      <c r="B228" s="32"/>
      <c r="C228" s="184" t="s">
        <v>512</v>
      </c>
      <c r="D228" s="184" t="s">
        <v>134</v>
      </c>
      <c r="E228" s="185" t="s">
        <v>939</v>
      </c>
      <c r="F228" s="186" t="s">
        <v>940</v>
      </c>
      <c r="G228" s="187" t="s">
        <v>137</v>
      </c>
      <c r="H228" s="188">
        <v>100</v>
      </c>
      <c r="I228" s="189"/>
      <c r="J228" s="190">
        <f t="shared" si="30"/>
        <v>0</v>
      </c>
      <c r="K228" s="191"/>
      <c r="L228" s="36"/>
      <c r="M228" s="192" t="s">
        <v>1</v>
      </c>
      <c r="N228" s="193" t="s">
        <v>38</v>
      </c>
      <c r="O228" s="68"/>
      <c r="P228" s="194">
        <f t="shared" si="31"/>
        <v>0</v>
      </c>
      <c r="Q228" s="194">
        <v>0</v>
      </c>
      <c r="R228" s="194">
        <f t="shared" si="32"/>
        <v>0</v>
      </c>
      <c r="S228" s="194">
        <v>0</v>
      </c>
      <c r="T228" s="195">
        <f t="shared" si="33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96" t="s">
        <v>150</v>
      </c>
      <c r="AT228" s="196" t="s">
        <v>134</v>
      </c>
      <c r="AU228" s="196" t="s">
        <v>83</v>
      </c>
      <c r="AY228" s="14" t="s">
        <v>131</v>
      </c>
      <c r="BE228" s="197">
        <f t="shared" si="34"/>
        <v>0</v>
      </c>
      <c r="BF228" s="197">
        <f t="shared" si="35"/>
        <v>0</v>
      </c>
      <c r="BG228" s="197">
        <f t="shared" si="36"/>
        <v>0</v>
      </c>
      <c r="BH228" s="197">
        <f t="shared" si="37"/>
        <v>0</v>
      </c>
      <c r="BI228" s="197">
        <f t="shared" si="38"/>
        <v>0</v>
      </c>
      <c r="BJ228" s="14" t="s">
        <v>81</v>
      </c>
      <c r="BK228" s="197">
        <f t="shared" si="39"/>
        <v>0</v>
      </c>
      <c r="BL228" s="14" t="s">
        <v>150</v>
      </c>
      <c r="BM228" s="196" t="s">
        <v>941</v>
      </c>
    </row>
    <row r="229" spans="1:65" s="2" customFormat="1" ht="16.5" customHeight="1">
      <c r="A229" s="31"/>
      <c r="B229" s="32"/>
      <c r="C229" s="184" t="s">
        <v>516</v>
      </c>
      <c r="D229" s="184" t="s">
        <v>134</v>
      </c>
      <c r="E229" s="185" t="s">
        <v>942</v>
      </c>
      <c r="F229" s="186" t="s">
        <v>943</v>
      </c>
      <c r="G229" s="187" t="s">
        <v>137</v>
      </c>
      <c r="H229" s="188">
        <v>30</v>
      </c>
      <c r="I229" s="189"/>
      <c r="J229" s="190">
        <f t="shared" si="30"/>
        <v>0</v>
      </c>
      <c r="K229" s="191"/>
      <c r="L229" s="36"/>
      <c r="M229" s="192" t="s">
        <v>1</v>
      </c>
      <c r="N229" s="193" t="s">
        <v>38</v>
      </c>
      <c r="O229" s="68"/>
      <c r="P229" s="194">
        <f t="shared" si="31"/>
        <v>0</v>
      </c>
      <c r="Q229" s="194">
        <v>0</v>
      </c>
      <c r="R229" s="194">
        <f t="shared" si="32"/>
        <v>0</v>
      </c>
      <c r="S229" s="194">
        <v>0</v>
      </c>
      <c r="T229" s="195">
        <f t="shared" si="33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6" t="s">
        <v>150</v>
      </c>
      <c r="AT229" s="196" t="s">
        <v>134</v>
      </c>
      <c r="AU229" s="196" t="s">
        <v>83</v>
      </c>
      <c r="AY229" s="14" t="s">
        <v>131</v>
      </c>
      <c r="BE229" s="197">
        <f t="shared" si="34"/>
        <v>0</v>
      </c>
      <c r="BF229" s="197">
        <f t="shared" si="35"/>
        <v>0</v>
      </c>
      <c r="BG229" s="197">
        <f t="shared" si="36"/>
        <v>0</v>
      </c>
      <c r="BH229" s="197">
        <f t="shared" si="37"/>
        <v>0</v>
      </c>
      <c r="BI229" s="197">
        <f t="shared" si="38"/>
        <v>0</v>
      </c>
      <c r="BJ229" s="14" t="s">
        <v>81</v>
      </c>
      <c r="BK229" s="197">
        <f t="shared" si="39"/>
        <v>0</v>
      </c>
      <c r="BL229" s="14" t="s">
        <v>150</v>
      </c>
      <c r="BM229" s="196" t="s">
        <v>944</v>
      </c>
    </row>
    <row r="230" spans="1:65" s="2" customFormat="1" ht="19.5">
      <c r="A230" s="31"/>
      <c r="B230" s="32"/>
      <c r="C230" s="33"/>
      <c r="D230" s="198" t="s">
        <v>144</v>
      </c>
      <c r="E230" s="33"/>
      <c r="F230" s="199" t="s">
        <v>945</v>
      </c>
      <c r="G230" s="33"/>
      <c r="H230" s="33"/>
      <c r="I230" s="200"/>
      <c r="J230" s="33"/>
      <c r="K230" s="33"/>
      <c r="L230" s="36"/>
      <c r="M230" s="201"/>
      <c r="N230" s="202"/>
      <c r="O230" s="68"/>
      <c r="P230" s="68"/>
      <c r="Q230" s="68"/>
      <c r="R230" s="68"/>
      <c r="S230" s="68"/>
      <c r="T230" s="69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T230" s="14" t="s">
        <v>144</v>
      </c>
      <c r="AU230" s="14" t="s">
        <v>83</v>
      </c>
    </row>
    <row r="231" spans="1:65" s="2" customFormat="1" ht="16.5" customHeight="1">
      <c r="A231" s="31"/>
      <c r="B231" s="32"/>
      <c r="C231" s="184" t="s">
        <v>520</v>
      </c>
      <c r="D231" s="184" t="s">
        <v>134</v>
      </c>
      <c r="E231" s="185" t="s">
        <v>946</v>
      </c>
      <c r="F231" s="186" t="s">
        <v>947</v>
      </c>
      <c r="G231" s="187" t="s">
        <v>137</v>
      </c>
      <c r="H231" s="188">
        <v>30</v>
      </c>
      <c r="I231" s="189"/>
      <c r="J231" s="190">
        <f>ROUND(I231*H231,2)</f>
        <v>0</v>
      </c>
      <c r="K231" s="191"/>
      <c r="L231" s="36"/>
      <c r="M231" s="192" t="s">
        <v>1</v>
      </c>
      <c r="N231" s="193" t="s">
        <v>38</v>
      </c>
      <c r="O231" s="68"/>
      <c r="P231" s="194">
        <f>O231*H231</f>
        <v>0</v>
      </c>
      <c r="Q231" s="194">
        <v>0</v>
      </c>
      <c r="R231" s="194">
        <f>Q231*H231</f>
        <v>0</v>
      </c>
      <c r="S231" s="194">
        <v>0</v>
      </c>
      <c r="T231" s="195">
        <f>S231*H231</f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6" t="s">
        <v>150</v>
      </c>
      <c r="AT231" s="196" t="s">
        <v>134</v>
      </c>
      <c r="AU231" s="196" t="s">
        <v>83</v>
      </c>
      <c r="AY231" s="14" t="s">
        <v>131</v>
      </c>
      <c r="BE231" s="197">
        <f>IF(N231="základní",J231,0)</f>
        <v>0</v>
      </c>
      <c r="BF231" s="197">
        <f>IF(N231="snížená",J231,0)</f>
        <v>0</v>
      </c>
      <c r="BG231" s="197">
        <f>IF(N231="zákl. přenesená",J231,0)</f>
        <v>0</v>
      </c>
      <c r="BH231" s="197">
        <f>IF(N231="sníž. přenesená",J231,0)</f>
        <v>0</v>
      </c>
      <c r="BI231" s="197">
        <f>IF(N231="nulová",J231,0)</f>
        <v>0</v>
      </c>
      <c r="BJ231" s="14" t="s">
        <v>81</v>
      </c>
      <c r="BK231" s="197">
        <f>ROUND(I231*H231,2)</f>
        <v>0</v>
      </c>
      <c r="BL231" s="14" t="s">
        <v>150</v>
      </c>
      <c r="BM231" s="196" t="s">
        <v>948</v>
      </c>
    </row>
    <row r="232" spans="1:65" s="2" customFormat="1" ht="16.5" customHeight="1">
      <c r="A232" s="31"/>
      <c r="B232" s="32"/>
      <c r="C232" s="184" t="s">
        <v>524</v>
      </c>
      <c r="D232" s="184" t="s">
        <v>134</v>
      </c>
      <c r="E232" s="185" t="s">
        <v>949</v>
      </c>
      <c r="F232" s="186" t="s">
        <v>950</v>
      </c>
      <c r="G232" s="187" t="s">
        <v>294</v>
      </c>
      <c r="H232" s="188">
        <v>2</v>
      </c>
      <c r="I232" s="189"/>
      <c r="J232" s="190">
        <f>ROUND(I232*H232,2)</f>
        <v>0</v>
      </c>
      <c r="K232" s="191"/>
      <c r="L232" s="36"/>
      <c r="M232" s="192" t="s">
        <v>1</v>
      </c>
      <c r="N232" s="193" t="s">
        <v>38</v>
      </c>
      <c r="O232" s="68"/>
      <c r="P232" s="194">
        <f>O232*H232</f>
        <v>0</v>
      </c>
      <c r="Q232" s="194">
        <v>0</v>
      </c>
      <c r="R232" s="194">
        <f>Q232*H232</f>
        <v>0</v>
      </c>
      <c r="S232" s="194">
        <v>0</v>
      </c>
      <c r="T232" s="195">
        <f>S232*H232</f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96" t="s">
        <v>150</v>
      </c>
      <c r="AT232" s="196" t="s">
        <v>134</v>
      </c>
      <c r="AU232" s="196" t="s">
        <v>83</v>
      </c>
      <c r="AY232" s="14" t="s">
        <v>131</v>
      </c>
      <c r="BE232" s="197">
        <f>IF(N232="základní",J232,0)</f>
        <v>0</v>
      </c>
      <c r="BF232" s="197">
        <f>IF(N232="snížená",J232,0)</f>
        <v>0</v>
      </c>
      <c r="BG232" s="197">
        <f>IF(N232="zákl. přenesená",J232,0)</f>
        <v>0</v>
      </c>
      <c r="BH232" s="197">
        <f>IF(N232="sníž. přenesená",J232,0)</f>
        <v>0</v>
      </c>
      <c r="BI232" s="197">
        <f>IF(N232="nulová",J232,0)</f>
        <v>0</v>
      </c>
      <c r="BJ232" s="14" t="s">
        <v>81</v>
      </c>
      <c r="BK232" s="197">
        <f>ROUND(I232*H232,2)</f>
        <v>0</v>
      </c>
      <c r="BL232" s="14" t="s">
        <v>150</v>
      </c>
      <c r="BM232" s="196" t="s">
        <v>951</v>
      </c>
    </row>
    <row r="233" spans="1:65" s="2" customFormat="1" ht="16.5" customHeight="1">
      <c r="A233" s="31"/>
      <c r="B233" s="32"/>
      <c r="C233" s="184" t="s">
        <v>528</v>
      </c>
      <c r="D233" s="184" t="s">
        <v>134</v>
      </c>
      <c r="E233" s="185" t="s">
        <v>952</v>
      </c>
      <c r="F233" s="186" t="s">
        <v>953</v>
      </c>
      <c r="G233" s="187" t="s">
        <v>666</v>
      </c>
      <c r="H233" s="188">
        <v>5</v>
      </c>
      <c r="I233" s="189"/>
      <c r="J233" s="190">
        <f>ROUND(I233*H233,2)</f>
        <v>0</v>
      </c>
      <c r="K233" s="191"/>
      <c r="L233" s="36"/>
      <c r="M233" s="192" t="s">
        <v>1</v>
      </c>
      <c r="N233" s="193" t="s">
        <v>38</v>
      </c>
      <c r="O233" s="68"/>
      <c r="P233" s="194">
        <f>O233*H233</f>
        <v>0</v>
      </c>
      <c r="Q233" s="194">
        <v>0</v>
      </c>
      <c r="R233" s="194">
        <f>Q233*H233</f>
        <v>0</v>
      </c>
      <c r="S233" s="194">
        <v>0</v>
      </c>
      <c r="T233" s="195">
        <f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6" t="s">
        <v>150</v>
      </c>
      <c r="AT233" s="196" t="s">
        <v>134</v>
      </c>
      <c r="AU233" s="196" t="s">
        <v>83</v>
      </c>
      <c r="AY233" s="14" t="s">
        <v>131</v>
      </c>
      <c r="BE233" s="197">
        <f>IF(N233="základní",J233,0)</f>
        <v>0</v>
      </c>
      <c r="BF233" s="197">
        <f>IF(N233="snížená",J233,0)</f>
        <v>0</v>
      </c>
      <c r="BG233" s="197">
        <f>IF(N233="zákl. přenesená",J233,0)</f>
        <v>0</v>
      </c>
      <c r="BH233" s="197">
        <f>IF(N233="sníž. přenesená",J233,0)</f>
        <v>0</v>
      </c>
      <c r="BI233" s="197">
        <f>IF(N233="nulová",J233,0)</f>
        <v>0</v>
      </c>
      <c r="BJ233" s="14" t="s">
        <v>81</v>
      </c>
      <c r="BK233" s="197">
        <f>ROUND(I233*H233,2)</f>
        <v>0</v>
      </c>
      <c r="BL233" s="14" t="s">
        <v>150</v>
      </c>
      <c r="BM233" s="196" t="s">
        <v>954</v>
      </c>
    </row>
    <row r="234" spans="1:65" s="2" customFormat="1" ht="16.5" customHeight="1">
      <c r="A234" s="31"/>
      <c r="B234" s="32"/>
      <c r="C234" s="184" t="s">
        <v>532</v>
      </c>
      <c r="D234" s="184" t="s">
        <v>134</v>
      </c>
      <c r="E234" s="185" t="s">
        <v>955</v>
      </c>
      <c r="F234" s="186" t="s">
        <v>956</v>
      </c>
      <c r="G234" s="187" t="s">
        <v>294</v>
      </c>
      <c r="H234" s="188">
        <v>1</v>
      </c>
      <c r="I234" s="189"/>
      <c r="J234" s="190">
        <f>ROUND(I234*H234,2)</f>
        <v>0</v>
      </c>
      <c r="K234" s="191"/>
      <c r="L234" s="36"/>
      <c r="M234" s="192" t="s">
        <v>1</v>
      </c>
      <c r="N234" s="193" t="s">
        <v>38</v>
      </c>
      <c r="O234" s="68"/>
      <c r="P234" s="194">
        <f>O234*H234</f>
        <v>0</v>
      </c>
      <c r="Q234" s="194">
        <v>0</v>
      </c>
      <c r="R234" s="194">
        <f>Q234*H234</f>
        <v>0</v>
      </c>
      <c r="S234" s="194">
        <v>0</v>
      </c>
      <c r="T234" s="195">
        <f>S234*H234</f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96" t="s">
        <v>150</v>
      </c>
      <c r="AT234" s="196" t="s">
        <v>134</v>
      </c>
      <c r="AU234" s="196" t="s">
        <v>83</v>
      </c>
      <c r="AY234" s="14" t="s">
        <v>131</v>
      </c>
      <c r="BE234" s="197">
        <f>IF(N234="základní",J234,0)</f>
        <v>0</v>
      </c>
      <c r="BF234" s="197">
        <f>IF(N234="snížená",J234,0)</f>
        <v>0</v>
      </c>
      <c r="BG234" s="197">
        <f>IF(N234="zákl. přenesená",J234,0)</f>
        <v>0</v>
      </c>
      <c r="BH234" s="197">
        <f>IF(N234="sníž. přenesená",J234,0)</f>
        <v>0</v>
      </c>
      <c r="BI234" s="197">
        <f>IF(N234="nulová",J234,0)</f>
        <v>0</v>
      </c>
      <c r="BJ234" s="14" t="s">
        <v>81</v>
      </c>
      <c r="BK234" s="197">
        <f>ROUND(I234*H234,2)</f>
        <v>0</v>
      </c>
      <c r="BL234" s="14" t="s">
        <v>150</v>
      </c>
      <c r="BM234" s="196" t="s">
        <v>957</v>
      </c>
    </row>
    <row r="235" spans="1:65" s="2" customFormat="1" ht="19.5">
      <c r="A235" s="31"/>
      <c r="B235" s="32"/>
      <c r="C235" s="33"/>
      <c r="D235" s="198" t="s">
        <v>144</v>
      </c>
      <c r="E235" s="33"/>
      <c r="F235" s="199" t="s">
        <v>958</v>
      </c>
      <c r="G235" s="33"/>
      <c r="H235" s="33"/>
      <c r="I235" s="200"/>
      <c r="J235" s="33"/>
      <c r="K235" s="33"/>
      <c r="L235" s="36"/>
      <c r="M235" s="201"/>
      <c r="N235" s="202"/>
      <c r="O235" s="68"/>
      <c r="P235" s="68"/>
      <c r="Q235" s="68"/>
      <c r="R235" s="68"/>
      <c r="S235" s="68"/>
      <c r="T235" s="69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T235" s="14" t="s">
        <v>144</v>
      </c>
      <c r="AU235" s="14" t="s">
        <v>83</v>
      </c>
    </row>
    <row r="236" spans="1:65" s="12" customFormat="1" ht="22.9" customHeight="1">
      <c r="B236" s="168"/>
      <c r="C236" s="169"/>
      <c r="D236" s="170" t="s">
        <v>72</v>
      </c>
      <c r="E236" s="182" t="s">
        <v>157</v>
      </c>
      <c r="F236" s="182" t="s">
        <v>506</v>
      </c>
      <c r="G236" s="169"/>
      <c r="H236" s="169"/>
      <c r="I236" s="172"/>
      <c r="J236" s="183">
        <f>BK236</f>
        <v>0</v>
      </c>
      <c r="K236" s="169"/>
      <c r="L236" s="174"/>
      <c r="M236" s="175"/>
      <c r="N236" s="176"/>
      <c r="O236" s="176"/>
      <c r="P236" s="177">
        <f>SUM(P237:P248)</f>
        <v>0</v>
      </c>
      <c r="Q236" s="176"/>
      <c r="R236" s="177">
        <f>SUM(R237:R248)</f>
        <v>0</v>
      </c>
      <c r="S236" s="176"/>
      <c r="T236" s="178">
        <f>SUM(T237:T248)</f>
        <v>0</v>
      </c>
      <c r="AR236" s="179" t="s">
        <v>81</v>
      </c>
      <c r="AT236" s="180" t="s">
        <v>72</v>
      </c>
      <c r="AU236" s="180" t="s">
        <v>81</v>
      </c>
      <c r="AY236" s="179" t="s">
        <v>131</v>
      </c>
      <c r="BK236" s="181">
        <f>SUM(BK237:BK248)</f>
        <v>0</v>
      </c>
    </row>
    <row r="237" spans="1:65" s="2" customFormat="1" ht="16.5" customHeight="1">
      <c r="A237" s="31"/>
      <c r="B237" s="32"/>
      <c r="C237" s="184" t="s">
        <v>536</v>
      </c>
      <c r="D237" s="184" t="s">
        <v>134</v>
      </c>
      <c r="E237" s="185" t="s">
        <v>959</v>
      </c>
      <c r="F237" s="186" t="s">
        <v>960</v>
      </c>
      <c r="G237" s="187" t="s">
        <v>666</v>
      </c>
      <c r="H237" s="188">
        <v>1</v>
      </c>
      <c r="I237" s="189"/>
      <c r="J237" s="190">
        <f>ROUND(I237*H237,2)</f>
        <v>0</v>
      </c>
      <c r="K237" s="191"/>
      <c r="L237" s="36"/>
      <c r="M237" s="192" t="s">
        <v>1</v>
      </c>
      <c r="N237" s="193" t="s">
        <v>38</v>
      </c>
      <c r="O237" s="68"/>
      <c r="P237" s="194">
        <f>O237*H237</f>
        <v>0</v>
      </c>
      <c r="Q237" s="194">
        <v>0</v>
      </c>
      <c r="R237" s="194">
        <f>Q237*H237</f>
        <v>0</v>
      </c>
      <c r="S237" s="194">
        <v>0</v>
      </c>
      <c r="T237" s="195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6" t="s">
        <v>150</v>
      </c>
      <c r="AT237" s="196" t="s">
        <v>134</v>
      </c>
      <c r="AU237" s="196" t="s">
        <v>83</v>
      </c>
      <c r="AY237" s="14" t="s">
        <v>131</v>
      </c>
      <c r="BE237" s="197">
        <f>IF(N237="základní",J237,0)</f>
        <v>0</v>
      </c>
      <c r="BF237" s="197">
        <f>IF(N237="snížená",J237,0)</f>
        <v>0</v>
      </c>
      <c r="BG237" s="197">
        <f>IF(N237="zákl. přenesená",J237,0)</f>
        <v>0</v>
      </c>
      <c r="BH237" s="197">
        <f>IF(N237="sníž. přenesená",J237,0)</f>
        <v>0</v>
      </c>
      <c r="BI237" s="197">
        <f>IF(N237="nulová",J237,0)</f>
        <v>0</v>
      </c>
      <c r="BJ237" s="14" t="s">
        <v>81</v>
      </c>
      <c r="BK237" s="197">
        <f>ROUND(I237*H237,2)</f>
        <v>0</v>
      </c>
      <c r="BL237" s="14" t="s">
        <v>150</v>
      </c>
      <c r="BM237" s="196" t="s">
        <v>961</v>
      </c>
    </row>
    <row r="238" spans="1:65" s="2" customFormat="1" ht="19.5">
      <c r="A238" s="31"/>
      <c r="B238" s="32"/>
      <c r="C238" s="33"/>
      <c r="D238" s="198" t="s">
        <v>144</v>
      </c>
      <c r="E238" s="33"/>
      <c r="F238" s="199" t="s">
        <v>962</v>
      </c>
      <c r="G238" s="33"/>
      <c r="H238" s="33"/>
      <c r="I238" s="200"/>
      <c r="J238" s="33"/>
      <c r="K238" s="33"/>
      <c r="L238" s="36"/>
      <c r="M238" s="201"/>
      <c r="N238" s="202"/>
      <c r="O238" s="68"/>
      <c r="P238" s="68"/>
      <c r="Q238" s="68"/>
      <c r="R238" s="68"/>
      <c r="S238" s="68"/>
      <c r="T238" s="69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T238" s="14" t="s">
        <v>144</v>
      </c>
      <c r="AU238" s="14" t="s">
        <v>83</v>
      </c>
    </row>
    <row r="239" spans="1:65" s="2" customFormat="1" ht="16.5" customHeight="1">
      <c r="A239" s="31"/>
      <c r="B239" s="32"/>
      <c r="C239" s="184" t="s">
        <v>540</v>
      </c>
      <c r="D239" s="184" t="s">
        <v>134</v>
      </c>
      <c r="E239" s="185" t="s">
        <v>963</v>
      </c>
      <c r="F239" s="186" t="s">
        <v>964</v>
      </c>
      <c r="G239" s="187" t="s">
        <v>666</v>
      </c>
      <c r="H239" s="188">
        <v>1</v>
      </c>
      <c r="I239" s="189"/>
      <c r="J239" s="190">
        <f>ROUND(I239*H239,2)</f>
        <v>0</v>
      </c>
      <c r="K239" s="191"/>
      <c r="L239" s="36"/>
      <c r="M239" s="192" t="s">
        <v>1</v>
      </c>
      <c r="N239" s="193" t="s">
        <v>38</v>
      </c>
      <c r="O239" s="68"/>
      <c r="P239" s="194">
        <f>O239*H239</f>
        <v>0</v>
      </c>
      <c r="Q239" s="194">
        <v>0</v>
      </c>
      <c r="R239" s="194">
        <f>Q239*H239</f>
        <v>0</v>
      </c>
      <c r="S239" s="194">
        <v>0</v>
      </c>
      <c r="T239" s="195">
        <f>S239*H239</f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96" t="s">
        <v>150</v>
      </c>
      <c r="AT239" s="196" t="s">
        <v>134</v>
      </c>
      <c r="AU239" s="196" t="s">
        <v>83</v>
      </c>
      <c r="AY239" s="14" t="s">
        <v>131</v>
      </c>
      <c r="BE239" s="197">
        <f>IF(N239="základní",J239,0)</f>
        <v>0</v>
      </c>
      <c r="BF239" s="197">
        <f>IF(N239="snížená",J239,0)</f>
        <v>0</v>
      </c>
      <c r="BG239" s="197">
        <f>IF(N239="zákl. přenesená",J239,0)</f>
        <v>0</v>
      </c>
      <c r="BH239" s="197">
        <f>IF(N239="sníž. přenesená",J239,0)</f>
        <v>0</v>
      </c>
      <c r="BI239" s="197">
        <f>IF(N239="nulová",J239,0)</f>
        <v>0</v>
      </c>
      <c r="BJ239" s="14" t="s">
        <v>81</v>
      </c>
      <c r="BK239" s="197">
        <f>ROUND(I239*H239,2)</f>
        <v>0</v>
      </c>
      <c r="BL239" s="14" t="s">
        <v>150</v>
      </c>
      <c r="BM239" s="196" t="s">
        <v>965</v>
      </c>
    </row>
    <row r="240" spans="1:65" s="2" customFormat="1" ht="19.5">
      <c r="A240" s="31"/>
      <c r="B240" s="32"/>
      <c r="C240" s="33"/>
      <c r="D240" s="198" t="s">
        <v>144</v>
      </c>
      <c r="E240" s="33"/>
      <c r="F240" s="199" t="s">
        <v>966</v>
      </c>
      <c r="G240" s="33"/>
      <c r="H240" s="33"/>
      <c r="I240" s="200"/>
      <c r="J240" s="33"/>
      <c r="K240" s="33"/>
      <c r="L240" s="36"/>
      <c r="M240" s="201"/>
      <c r="N240" s="202"/>
      <c r="O240" s="68"/>
      <c r="P240" s="68"/>
      <c r="Q240" s="68"/>
      <c r="R240" s="68"/>
      <c r="S240" s="68"/>
      <c r="T240" s="69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T240" s="14" t="s">
        <v>144</v>
      </c>
      <c r="AU240" s="14" t="s">
        <v>83</v>
      </c>
    </row>
    <row r="241" spans="1:65" s="2" customFormat="1" ht="16.5" customHeight="1">
      <c r="A241" s="31"/>
      <c r="B241" s="32"/>
      <c r="C241" s="184" t="s">
        <v>545</v>
      </c>
      <c r="D241" s="184" t="s">
        <v>134</v>
      </c>
      <c r="E241" s="185" t="s">
        <v>967</v>
      </c>
      <c r="F241" s="186" t="s">
        <v>968</v>
      </c>
      <c r="G241" s="187" t="s">
        <v>666</v>
      </c>
      <c r="H241" s="188">
        <v>1</v>
      </c>
      <c r="I241" s="189"/>
      <c r="J241" s="190">
        <f t="shared" ref="J241:J247" si="40">ROUND(I241*H241,2)</f>
        <v>0</v>
      </c>
      <c r="K241" s="191"/>
      <c r="L241" s="36"/>
      <c r="M241" s="192" t="s">
        <v>1</v>
      </c>
      <c r="N241" s="193" t="s">
        <v>38</v>
      </c>
      <c r="O241" s="68"/>
      <c r="P241" s="194">
        <f t="shared" ref="P241:P247" si="41">O241*H241</f>
        <v>0</v>
      </c>
      <c r="Q241" s="194">
        <v>0</v>
      </c>
      <c r="R241" s="194">
        <f t="shared" ref="R241:R247" si="42">Q241*H241</f>
        <v>0</v>
      </c>
      <c r="S241" s="194">
        <v>0</v>
      </c>
      <c r="T241" s="195">
        <f t="shared" ref="T241:T247" si="43"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96" t="s">
        <v>150</v>
      </c>
      <c r="AT241" s="196" t="s">
        <v>134</v>
      </c>
      <c r="AU241" s="196" t="s">
        <v>83</v>
      </c>
      <c r="AY241" s="14" t="s">
        <v>131</v>
      </c>
      <c r="BE241" s="197">
        <f t="shared" ref="BE241:BE247" si="44">IF(N241="základní",J241,0)</f>
        <v>0</v>
      </c>
      <c r="BF241" s="197">
        <f t="shared" ref="BF241:BF247" si="45">IF(N241="snížená",J241,0)</f>
        <v>0</v>
      </c>
      <c r="BG241" s="197">
        <f t="shared" ref="BG241:BG247" si="46">IF(N241="zákl. přenesená",J241,0)</f>
        <v>0</v>
      </c>
      <c r="BH241" s="197">
        <f t="shared" ref="BH241:BH247" si="47">IF(N241="sníž. přenesená",J241,0)</f>
        <v>0</v>
      </c>
      <c r="BI241" s="197">
        <f t="shared" ref="BI241:BI247" si="48">IF(N241="nulová",J241,0)</f>
        <v>0</v>
      </c>
      <c r="BJ241" s="14" t="s">
        <v>81</v>
      </c>
      <c r="BK241" s="197">
        <f t="shared" ref="BK241:BK247" si="49">ROUND(I241*H241,2)</f>
        <v>0</v>
      </c>
      <c r="BL241" s="14" t="s">
        <v>150</v>
      </c>
      <c r="BM241" s="196" t="s">
        <v>969</v>
      </c>
    </row>
    <row r="242" spans="1:65" s="2" customFormat="1" ht="16.5" customHeight="1">
      <c r="A242" s="31"/>
      <c r="B242" s="32"/>
      <c r="C242" s="184" t="s">
        <v>549</v>
      </c>
      <c r="D242" s="184" t="s">
        <v>134</v>
      </c>
      <c r="E242" s="185" t="s">
        <v>970</v>
      </c>
      <c r="F242" s="186" t="s">
        <v>971</v>
      </c>
      <c r="G242" s="187" t="s">
        <v>666</v>
      </c>
      <c r="H242" s="188">
        <v>2</v>
      </c>
      <c r="I242" s="189"/>
      <c r="J242" s="190">
        <f t="shared" si="40"/>
        <v>0</v>
      </c>
      <c r="K242" s="191"/>
      <c r="L242" s="36"/>
      <c r="M242" s="192" t="s">
        <v>1</v>
      </c>
      <c r="N242" s="193" t="s">
        <v>38</v>
      </c>
      <c r="O242" s="68"/>
      <c r="P242" s="194">
        <f t="shared" si="41"/>
        <v>0</v>
      </c>
      <c r="Q242" s="194">
        <v>0</v>
      </c>
      <c r="R242" s="194">
        <f t="shared" si="42"/>
        <v>0</v>
      </c>
      <c r="S242" s="194">
        <v>0</v>
      </c>
      <c r="T242" s="195">
        <f t="shared" si="43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96" t="s">
        <v>150</v>
      </c>
      <c r="AT242" s="196" t="s">
        <v>134</v>
      </c>
      <c r="AU242" s="196" t="s">
        <v>83</v>
      </c>
      <c r="AY242" s="14" t="s">
        <v>131</v>
      </c>
      <c r="BE242" s="197">
        <f t="shared" si="44"/>
        <v>0</v>
      </c>
      <c r="BF242" s="197">
        <f t="shared" si="45"/>
        <v>0</v>
      </c>
      <c r="BG242" s="197">
        <f t="shared" si="46"/>
        <v>0</v>
      </c>
      <c r="BH242" s="197">
        <f t="shared" si="47"/>
        <v>0</v>
      </c>
      <c r="BI242" s="197">
        <f t="shared" si="48"/>
        <v>0</v>
      </c>
      <c r="BJ242" s="14" t="s">
        <v>81</v>
      </c>
      <c r="BK242" s="197">
        <f t="shared" si="49"/>
        <v>0</v>
      </c>
      <c r="BL242" s="14" t="s">
        <v>150</v>
      </c>
      <c r="BM242" s="196" t="s">
        <v>972</v>
      </c>
    </row>
    <row r="243" spans="1:65" s="2" customFormat="1" ht="16.5" customHeight="1">
      <c r="A243" s="31"/>
      <c r="B243" s="32"/>
      <c r="C243" s="184" t="s">
        <v>553</v>
      </c>
      <c r="D243" s="184" t="s">
        <v>134</v>
      </c>
      <c r="E243" s="185" t="s">
        <v>973</v>
      </c>
      <c r="F243" s="186" t="s">
        <v>974</v>
      </c>
      <c r="G243" s="187" t="s">
        <v>666</v>
      </c>
      <c r="H243" s="188">
        <v>1</v>
      </c>
      <c r="I243" s="189"/>
      <c r="J243" s="190">
        <f t="shared" si="40"/>
        <v>0</v>
      </c>
      <c r="K243" s="191"/>
      <c r="L243" s="36"/>
      <c r="M243" s="192" t="s">
        <v>1</v>
      </c>
      <c r="N243" s="193" t="s">
        <v>38</v>
      </c>
      <c r="O243" s="68"/>
      <c r="P243" s="194">
        <f t="shared" si="41"/>
        <v>0</v>
      </c>
      <c r="Q243" s="194">
        <v>0</v>
      </c>
      <c r="R243" s="194">
        <f t="shared" si="42"/>
        <v>0</v>
      </c>
      <c r="S243" s="194">
        <v>0</v>
      </c>
      <c r="T243" s="195">
        <f t="shared" si="4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6" t="s">
        <v>150</v>
      </c>
      <c r="AT243" s="196" t="s">
        <v>134</v>
      </c>
      <c r="AU243" s="196" t="s">
        <v>83</v>
      </c>
      <c r="AY243" s="14" t="s">
        <v>131</v>
      </c>
      <c r="BE243" s="197">
        <f t="shared" si="44"/>
        <v>0</v>
      </c>
      <c r="BF243" s="197">
        <f t="shared" si="45"/>
        <v>0</v>
      </c>
      <c r="BG243" s="197">
        <f t="shared" si="46"/>
        <v>0</v>
      </c>
      <c r="BH243" s="197">
        <f t="shared" si="47"/>
        <v>0</v>
      </c>
      <c r="BI243" s="197">
        <f t="shared" si="48"/>
        <v>0</v>
      </c>
      <c r="BJ243" s="14" t="s">
        <v>81</v>
      </c>
      <c r="BK243" s="197">
        <f t="shared" si="49"/>
        <v>0</v>
      </c>
      <c r="BL243" s="14" t="s">
        <v>150</v>
      </c>
      <c r="BM243" s="196" t="s">
        <v>975</v>
      </c>
    </row>
    <row r="244" spans="1:65" s="2" customFormat="1" ht="24.2" customHeight="1">
      <c r="A244" s="31"/>
      <c r="B244" s="32"/>
      <c r="C244" s="184" t="s">
        <v>557</v>
      </c>
      <c r="D244" s="184" t="s">
        <v>134</v>
      </c>
      <c r="E244" s="185" t="s">
        <v>976</v>
      </c>
      <c r="F244" s="186" t="s">
        <v>977</v>
      </c>
      <c r="G244" s="187" t="s">
        <v>666</v>
      </c>
      <c r="H244" s="188">
        <v>4</v>
      </c>
      <c r="I244" s="189"/>
      <c r="J244" s="190">
        <f t="shared" si="40"/>
        <v>0</v>
      </c>
      <c r="K244" s="191"/>
      <c r="L244" s="36"/>
      <c r="M244" s="192" t="s">
        <v>1</v>
      </c>
      <c r="N244" s="193" t="s">
        <v>38</v>
      </c>
      <c r="O244" s="68"/>
      <c r="P244" s="194">
        <f t="shared" si="41"/>
        <v>0</v>
      </c>
      <c r="Q244" s="194">
        <v>0</v>
      </c>
      <c r="R244" s="194">
        <f t="shared" si="42"/>
        <v>0</v>
      </c>
      <c r="S244" s="194">
        <v>0</v>
      </c>
      <c r="T244" s="195">
        <f t="shared" si="43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96" t="s">
        <v>150</v>
      </c>
      <c r="AT244" s="196" t="s">
        <v>134</v>
      </c>
      <c r="AU244" s="196" t="s">
        <v>83</v>
      </c>
      <c r="AY244" s="14" t="s">
        <v>131</v>
      </c>
      <c r="BE244" s="197">
        <f t="shared" si="44"/>
        <v>0</v>
      </c>
      <c r="BF244" s="197">
        <f t="shared" si="45"/>
        <v>0</v>
      </c>
      <c r="BG244" s="197">
        <f t="shared" si="46"/>
        <v>0</v>
      </c>
      <c r="BH244" s="197">
        <f t="shared" si="47"/>
        <v>0</v>
      </c>
      <c r="BI244" s="197">
        <f t="shared" si="48"/>
        <v>0</v>
      </c>
      <c r="BJ244" s="14" t="s">
        <v>81</v>
      </c>
      <c r="BK244" s="197">
        <f t="shared" si="49"/>
        <v>0</v>
      </c>
      <c r="BL244" s="14" t="s">
        <v>150</v>
      </c>
      <c r="BM244" s="196" t="s">
        <v>978</v>
      </c>
    </row>
    <row r="245" spans="1:65" s="2" customFormat="1" ht="16.5" customHeight="1">
      <c r="A245" s="31"/>
      <c r="B245" s="32"/>
      <c r="C245" s="184" t="s">
        <v>561</v>
      </c>
      <c r="D245" s="184" t="s">
        <v>134</v>
      </c>
      <c r="E245" s="185" t="s">
        <v>979</v>
      </c>
      <c r="F245" s="186" t="s">
        <v>980</v>
      </c>
      <c r="G245" s="187" t="s">
        <v>666</v>
      </c>
      <c r="H245" s="188">
        <v>1</v>
      </c>
      <c r="I245" s="189"/>
      <c r="J245" s="190">
        <f t="shared" si="40"/>
        <v>0</v>
      </c>
      <c r="K245" s="191"/>
      <c r="L245" s="36"/>
      <c r="M245" s="192" t="s">
        <v>1</v>
      </c>
      <c r="N245" s="193" t="s">
        <v>38</v>
      </c>
      <c r="O245" s="68"/>
      <c r="P245" s="194">
        <f t="shared" si="41"/>
        <v>0</v>
      </c>
      <c r="Q245" s="194">
        <v>0</v>
      </c>
      <c r="R245" s="194">
        <f t="shared" si="42"/>
        <v>0</v>
      </c>
      <c r="S245" s="194">
        <v>0</v>
      </c>
      <c r="T245" s="195">
        <f t="shared" si="4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6" t="s">
        <v>150</v>
      </c>
      <c r="AT245" s="196" t="s">
        <v>134</v>
      </c>
      <c r="AU245" s="196" t="s">
        <v>83</v>
      </c>
      <c r="AY245" s="14" t="s">
        <v>131</v>
      </c>
      <c r="BE245" s="197">
        <f t="shared" si="44"/>
        <v>0</v>
      </c>
      <c r="BF245" s="197">
        <f t="shared" si="45"/>
        <v>0</v>
      </c>
      <c r="BG245" s="197">
        <f t="shared" si="46"/>
        <v>0</v>
      </c>
      <c r="BH245" s="197">
        <f t="shared" si="47"/>
        <v>0</v>
      </c>
      <c r="BI245" s="197">
        <f t="shared" si="48"/>
        <v>0</v>
      </c>
      <c r="BJ245" s="14" t="s">
        <v>81</v>
      </c>
      <c r="BK245" s="197">
        <f t="shared" si="49"/>
        <v>0</v>
      </c>
      <c r="BL245" s="14" t="s">
        <v>150</v>
      </c>
      <c r="BM245" s="196" t="s">
        <v>981</v>
      </c>
    </row>
    <row r="246" spans="1:65" s="2" customFormat="1" ht="16.5" customHeight="1">
      <c r="A246" s="31"/>
      <c r="B246" s="32"/>
      <c r="C246" s="184" t="s">
        <v>982</v>
      </c>
      <c r="D246" s="184" t="s">
        <v>134</v>
      </c>
      <c r="E246" s="185" t="s">
        <v>983</v>
      </c>
      <c r="F246" s="186" t="s">
        <v>984</v>
      </c>
      <c r="G246" s="187" t="s">
        <v>666</v>
      </c>
      <c r="H246" s="188">
        <v>4</v>
      </c>
      <c r="I246" s="189"/>
      <c r="J246" s="190">
        <f t="shared" si="40"/>
        <v>0</v>
      </c>
      <c r="K246" s="191"/>
      <c r="L246" s="36"/>
      <c r="M246" s="192" t="s">
        <v>1</v>
      </c>
      <c r="N246" s="193" t="s">
        <v>38</v>
      </c>
      <c r="O246" s="68"/>
      <c r="P246" s="194">
        <f t="shared" si="41"/>
        <v>0</v>
      </c>
      <c r="Q246" s="194">
        <v>0</v>
      </c>
      <c r="R246" s="194">
        <f t="shared" si="42"/>
        <v>0</v>
      </c>
      <c r="S246" s="194">
        <v>0</v>
      </c>
      <c r="T246" s="195">
        <f t="shared" si="43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96" t="s">
        <v>150</v>
      </c>
      <c r="AT246" s="196" t="s">
        <v>134</v>
      </c>
      <c r="AU246" s="196" t="s">
        <v>83</v>
      </c>
      <c r="AY246" s="14" t="s">
        <v>131</v>
      </c>
      <c r="BE246" s="197">
        <f t="shared" si="44"/>
        <v>0</v>
      </c>
      <c r="BF246" s="197">
        <f t="shared" si="45"/>
        <v>0</v>
      </c>
      <c r="BG246" s="197">
        <f t="shared" si="46"/>
        <v>0</v>
      </c>
      <c r="BH246" s="197">
        <f t="shared" si="47"/>
        <v>0</v>
      </c>
      <c r="BI246" s="197">
        <f t="shared" si="48"/>
        <v>0</v>
      </c>
      <c r="BJ246" s="14" t="s">
        <v>81</v>
      </c>
      <c r="BK246" s="197">
        <f t="shared" si="49"/>
        <v>0</v>
      </c>
      <c r="BL246" s="14" t="s">
        <v>150</v>
      </c>
      <c r="BM246" s="196" t="s">
        <v>985</v>
      </c>
    </row>
    <row r="247" spans="1:65" s="2" customFormat="1" ht="16.5" customHeight="1">
      <c r="A247" s="31"/>
      <c r="B247" s="32"/>
      <c r="C247" s="184" t="s">
        <v>986</v>
      </c>
      <c r="D247" s="184" t="s">
        <v>134</v>
      </c>
      <c r="E247" s="185" t="s">
        <v>987</v>
      </c>
      <c r="F247" s="186" t="s">
        <v>988</v>
      </c>
      <c r="G247" s="187" t="s">
        <v>294</v>
      </c>
      <c r="H247" s="188">
        <v>1</v>
      </c>
      <c r="I247" s="189"/>
      <c r="J247" s="190">
        <f t="shared" si="40"/>
        <v>0</v>
      </c>
      <c r="K247" s="191"/>
      <c r="L247" s="36"/>
      <c r="M247" s="192" t="s">
        <v>1</v>
      </c>
      <c r="N247" s="193" t="s">
        <v>38</v>
      </c>
      <c r="O247" s="68"/>
      <c r="P247" s="194">
        <f t="shared" si="41"/>
        <v>0</v>
      </c>
      <c r="Q247" s="194">
        <v>0</v>
      </c>
      <c r="R247" s="194">
        <f t="shared" si="42"/>
        <v>0</v>
      </c>
      <c r="S247" s="194">
        <v>0</v>
      </c>
      <c r="T247" s="195">
        <f t="shared" si="43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96" t="s">
        <v>150</v>
      </c>
      <c r="AT247" s="196" t="s">
        <v>134</v>
      </c>
      <c r="AU247" s="196" t="s">
        <v>83</v>
      </c>
      <c r="AY247" s="14" t="s">
        <v>131</v>
      </c>
      <c r="BE247" s="197">
        <f t="shared" si="44"/>
        <v>0</v>
      </c>
      <c r="BF247" s="197">
        <f t="shared" si="45"/>
        <v>0</v>
      </c>
      <c r="BG247" s="197">
        <f t="shared" si="46"/>
        <v>0</v>
      </c>
      <c r="BH247" s="197">
        <f t="shared" si="47"/>
        <v>0</v>
      </c>
      <c r="BI247" s="197">
        <f t="shared" si="48"/>
        <v>0</v>
      </c>
      <c r="BJ247" s="14" t="s">
        <v>81</v>
      </c>
      <c r="BK247" s="197">
        <f t="shared" si="49"/>
        <v>0</v>
      </c>
      <c r="BL247" s="14" t="s">
        <v>150</v>
      </c>
      <c r="BM247" s="196" t="s">
        <v>989</v>
      </c>
    </row>
    <row r="248" spans="1:65" s="2" customFormat="1" ht="19.5">
      <c r="A248" s="31"/>
      <c r="B248" s="32"/>
      <c r="C248" s="33"/>
      <c r="D248" s="198" t="s">
        <v>144</v>
      </c>
      <c r="E248" s="33"/>
      <c r="F248" s="199" t="s">
        <v>990</v>
      </c>
      <c r="G248" s="33"/>
      <c r="H248" s="33"/>
      <c r="I248" s="200"/>
      <c r="J248" s="33"/>
      <c r="K248" s="33"/>
      <c r="L248" s="36"/>
      <c r="M248" s="201"/>
      <c r="N248" s="202"/>
      <c r="O248" s="68"/>
      <c r="P248" s="68"/>
      <c r="Q248" s="68"/>
      <c r="R248" s="68"/>
      <c r="S248" s="68"/>
      <c r="T248" s="69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T248" s="14" t="s">
        <v>144</v>
      </c>
      <c r="AU248" s="14" t="s">
        <v>83</v>
      </c>
    </row>
    <row r="249" spans="1:65" s="12" customFormat="1" ht="22.9" customHeight="1">
      <c r="B249" s="168"/>
      <c r="C249" s="169"/>
      <c r="D249" s="170" t="s">
        <v>72</v>
      </c>
      <c r="E249" s="182" t="s">
        <v>161</v>
      </c>
      <c r="F249" s="182" t="s">
        <v>991</v>
      </c>
      <c r="G249" s="169"/>
      <c r="H249" s="169"/>
      <c r="I249" s="172"/>
      <c r="J249" s="183">
        <f>BK249</f>
        <v>0</v>
      </c>
      <c r="K249" s="169"/>
      <c r="L249" s="174"/>
      <c r="M249" s="175"/>
      <c r="N249" s="176"/>
      <c r="O249" s="176"/>
      <c r="P249" s="177">
        <f>SUM(P250:P253)</f>
        <v>0</v>
      </c>
      <c r="Q249" s="176"/>
      <c r="R249" s="177">
        <f>SUM(R250:R253)</f>
        <v>0</v>
      </c>
      <c r="S249" s="176"/>
      <c r="T249" s="178">
        <f>SUM(T250:T253)</f>
        <v>0</v>
      </c>
      <c r="AR249" s="179" t="s">
        <v>81</v>
      </c>
      <c r="AT249" s="180" t="s">
        <v>72</v>
      </c>
      <c r="AU249" s="180" t="s">
        <v>81</v>
      </c>
      <c r="AY249" s="179" t="s">
        <v>131</v>
      </c>
      <c r="BK249" s="181">
        <f>SUM(BK250:BK253)</f>
        <v>0</v>
      </c>
    </row>
    <row r="250" spans="1:65" s="2" customFormat="1" ht="16.5" customHeight="1">
      <c r="A250" s="31"/>
      <c r="B250" s="32"/>
      <c r="C250" s="184" t="s">
        <v>992</v>
      </c>
      <c r="D250" s="184" t="s">
        <v>134</v>
      </c>
      <c r="E250" s="185" t="s">
        <v>993</v>
      </c>
      <c r="F250" s="186" t="s">
        <v>994</v>
      </c>
      <c r="G250" s="187" t="s">
        <v>666</v>
      </c>
      <c r="H250" s="188">
        <v>1</v>
      </c>
      <c r="I250" s="189"/>
      <c r="J250" s="190">
        <f>ROUND(I250*H250,2)</f>
        <v>0</v>
      </c>
      <c r="K250" s="191"/>
      <c r="L250" s="36"/>
      <c r="M250" s="192" t="s">
        <v>1</v>
      </c>
      <c r="N250" s="193" t="s">
        <v>38</v>
      </c>
      <c r="O250" s="68"/>
      <c r="P250" s="194">
        <f>O250*H250</f>
        <v>0</v>
      </c>
      <c r="Q250" s="194">
        <v>0</v>
      </c>
      <c r="R250" s="194">
        <f>Q250*H250</f>
        <v>0</v>
      </c>
      <c r="S250" s="194">
        <v>0</v>
      </c>
      <c r="T250" s="195">
        <f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96" t="s">
        <v>150</v>
      </c>
      <c r="AT250" s="196" t="s">
        <v>134</v>
      </c>
      <c r="AU250" s="196" t="s">
        <v>83</v>
      </c>
      <c r="AY250" s="14" t="s">
        <v>131</v>
      </c>
      <c r="BE250" s="197">
        <f>IF(N250="základní",J250,0)</f>
        <v>0</v>
      </c>
      <c r="BF250" s="197">
        <f>IF(N250="snížená",J250,0)</f>
        <v>0</v>
      </c>
      <c r="BG250" s="197">
        <f>IF(N250="zákl. přenesená",J250,0)</f>
        <v>0</v>
      </c>
      <c r="BH250" s="197">
        <f>IF(N250="sníž. přenesená",J250,0)</f>
        <v>0</v>
      </c>
      <c r="BI250" s="197">
        <f>IF(N250="nulová",J250,0)</f>
        <v>0</v>
      </c>
      <c r="BJ250" s="14" t="s">
        <v>81</v>
      </c>
      <c r="BK250" s="197">
        <f>ROUND(I250*H250,2)</f>
        <v>0</v>
      </c>
      <c r="BL250" s="14" t="s">
        <v>150</v>
      </c>
      <c r="BM250" s="196" t="s">
        <v>995</v>
      </c>
    </row>
    <row r="251" spans="1:65" s="2" customFormat="1" ht="16.5" customHeight="1">
      <c r="A251" s="31"/>
      <c r="B251" s="32"/>
      <c r="C251" s="184" t="s">
        <v>996</v>
      </c>
      <c r="D251" s="184" t="s">
        <v>134</v>
      </c>
      <c r="E251" s="185" t="s">
        <v>997</v>
      </c>
      <c r="F251" s="186" t="s">
        <v>998</v>
      </c>
      <c r="G251" s="187" t="s">
        <v>666</v>
      </c>
      <c r="H251" s="188">
        <v>1</v>
      </c>
      <c r="I251" s="189"/>
      <c r="J251" s="190">
        <f>ROUND(I251*H251,2)</f>
        <v>0</v>
      </c>
      <c r="K251" s="191"/>
      <c r="L251" s="36"/>
      <c r="M251" s="192" t="s">
        <v>1</v>
      </c>
      <c r="N251" s="193" t="s">
        <v>38</v>
      </c>
      <c r="O251" s="68"/>
      <c r="P251" s="194">
        <f>O251*H251</f>
        <v>0</v>
      </c>
      <c r="Q251" s="194">
        <v>0</v>
      </c>
      <c r="R251" s="194">
        <f>Q251*H251</f>
        <v>0</v>
      </c>
      <c r="S251" s="194">
        <v>0</v>
      </c>
      <c r="T251" s="195">
        <f>S251*H251</f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96" t="s">
        <v>150</v>
      </c>
      <c r="AT251" s="196" t="s">
        <v>134</v>
      </c>
      <c r="AU251" s="196" t="s">
        <v>83</v>
      </c>
      <c r="AY251" s="14" t="s">
        <v>131</v>
      </c>
      <c r="BE251" s="197">
        <f>IF(N251="základní",J251,0)</f>
        <v>0</v>
      </c>
      <c r="BF251" s="197">
        <f>IF(N251="snížená",J251,0)</f>
        <v>0</v>
      </c>
      <c r="BG251" s="197">
        <f>IF(N251="zákl. přenesená",J251,0)</f>
        <v>0</v>
      </c>
      <c r="BH251" s="197">
        <f>IF(N251="sníž. přenesená",J251,0)</f>
        <v>0</v>
      </c>
      <c r="BI251" s="197">
        <f>IF(N251="nulová",J251,0)</f>
        <v>0</v>
      </c>
      <c r="BJ251" s="14" t="s">
        <v>81</v>
      </c>
      <c r="BK251" s="197">
        <f>ROUND(I251*H251,2)</f>
        <v>0</v>
      </c>
      <c r="BL251" s="14" t="s">
        <v>150</v>
      </c>
      <c r="BM251" s="196" t="s">
        <v>999</v>
      </c>
    </row>
    <row r="252" spans="1:65" s="2" customFormat="1" ht="16.5" customHeight="1">
      <c r="A252" s="31"/>
      <c r="B252" s="32"/>
      <c r="C252" s="184" t="s">
        <v>1000</v>
      </c>
      <c r="D252" s="184" t="s">
        <v>134</v>
      </c>
      <c r="E252" s="185" t="s">
        <v>1001</v>
      </c>
      <c r="F252" s="186" t="s">
        <v>1002</v>
      </c>
      <c r="G252" s="187" t="s">
        <v>294</v>
      </c>
      <c r="H252" s="188">
        <v>1</v>
      </c>
      <c r="I252" s="189"/>
      <c r="J252" s="190">
        <f>ROUND(I252*H252,2)</f>
        <v>0</v>
      </c>
      <c r="K252" s="191"/>
      <c r="L252" s="36"/>
      <c r="M252" s="192" t="s">
        <v>1</v>
      </c>
      <c r="N252" s="193" t="s">
        <v>38</v>
      </c>
      <c r="O252" s="68"/>
      <c r="P252" s="194">
        <f>O252*H252</f>
        <v>0</v>
      </c>
      <c r="Q252" s="194">
        <v>0</v>
      </c>
      <c r="R252" s="194">
        <f>Q252*H252</f>
        <v>0</v>
      </c>
      <c r="S252" s="194">
        <v>0</v>
      </c>
      <c r="T252" s="195">
        <f>S252*H252</f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96" t="s">
        <v>150</v>
      </c>
      <c r="AT252" s="196" t="s">
        <v>134</v>
      </c>
      <c r="AU252" s="196" t="s">
        <v>83</v>
      </c>
      <c r="AY252" s="14" t="s">
        <v>131</v>
      </c>
      <c r="BE252" s="197">
        <f>IF(N252="základní",J252,0)</f>
        <v>0</v>
      </c>
      <c r="BF252" s="197">
        <f>IF(N252="snížená",J252,0)</f>
        <v>0</v>
      </c>
      <c r="BG252" s="197">
        <f>IF(N252="zákl. přenesená",J252,0)</f>
        <v>0</v>
      </c>
      <c r="BH252" s="197">
        <f>IF(N252="sníž. přenesená",J252,0)</f>
        <v>0</v>
      </c>
      <c r="BI252" s="197">
        <f>IF(N252="nulová",J252,0)</f>
        <v>0</v>
      </c>
      <c r="BJ252" s="14" t="s">
        <v>81</v>
      </c>
      <c r="BK252" s="197">
        <f>ROUND(I252*H252,2)</f>
        <v>0</v>
      </c>
      <c r="BL252" s="14" t="s">
        <v>150</v>
      </c>
      <c r="BM252" s="196" t="s">
        <v>1003</v>
      </c>
    </row>
    <row r="253" spans="1:65" s="2" customFormat="1" ht="19.5">
      <c r="A253" s="31"/>
      <c r="B253" s="32"/>
      <c r="C253" s="33"/>
      <c r="D253" s="198" t="s">
        <v>144</v>
      </c>
      <c r="E253" s="33"/>
      <c r="F253" s="199" t="s">
        <v>1004</v>
      </c>
      <c r="G253" s="33"/>
      <c r="H253" s="33"/>
      <c r="I253" s="200"/>
      <c r="J253" s="33"/>
      <c r="K253" s="33"/>
      <c r="L253" s="36"/>
      <c r="M253" s="201"/>
      <c r="N253" s="202"/>
      <c r="O253" s="68"/>
      <c r="P253" s="68"/>
      <c r="Q253" s="68"/>
      <c r="R253" s="68"/>
      <c r="S253" s="68"/>
      <c r="T253" s="69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T253" s="14" t="s">
        <v>144</v>
      </c>
      <c r="AU253" s="14" t="s">
        <v>83</v>
      </c>
    </row>
    <row r="254" spans="1:65" s="12" customFormat="1" ht="22.9" customHeight="1">
      <c r="B254" s="168"/>
      <c r="C254" s="169"/>
      <c r="D254" s="170" t="s">
        <v>72</v>
      </c>
      <c r="E254" s="182" t="s">
        <v>165</v>
      </c>
      <c r="F254" s="182" t="s">
        <v>1005</v>
      </c>
      <c r="G254" s="169"/>
      <c r="H254" s="169"/>
      <c r="I254" s="172"/>
      <c r="J254" s="183">
        <f>BK254</f>
        <v>0</v>
      </c>
      <c r="K254" s="169"/>
      <c r="L254" s="174"/>
      <c r="M254" s="175"/>
      <c r="N254" s="176"/>
      <c r="O254" s="176"/>
      <c r="P254" s="177">
        <f>SUM(P255:P264)</f>
        <v>0</v>
      </c>
      <c r="Q254" s="176"/>
      <c r="R254" s="177">
        <f>SUM(R255:R264)</f>
        <v>0</v>
      </c>
      <c r="S254" s="176"/>
      <c r="T254" s="178">
        <f>SUM(T255:T264)</f>
        <v>0</v>
      </c>
      <c r="AR254" s="179" t="s">
        <v>81</v>
      </c>
      <c r="AT254" s="180" t="s">
        <v>72</v>
      </c>
      <c r="AU254" s="180" t="s">
        <v>81</v>
      </c>
      <c r="AY254" s="179" t="s">
        <v>131</v>
      </c>
      <c r="BK254" s="181">
        <f>SUM(BK255:BK264)</f>
        <v>0</v>
      </c>
    </row>
    <row r="255" spans="1:65" s="2" customFormat="1" ht="16.5" customHeight="1">
      <c r="A255" s="31"/>
      <c r="B255" s="32"/>
      <c r="C255" s="184" t="s">
        <v>1006</v>
      </c>
      <c r="D255" s="184" t="s">
        <v>134</v>
      </c>
      <c r="E255" s="185" t="s">
        <v>1007</v>
      </c>
      <c r="F255" s="186" t="s">
        <v>1008</v>
      </c>
      <c r="G255" s="187" t="s">
        <v>137</v>
      </c>
      <c r="H255" s="188">
        <v>20</v>
      </c>
      <c r="I255" s="189"/>
      <c r="J255" s="190">
        <f t="shared" ref="J255:J263" si="50">ROUND(I255*H255,2)</f>
        <v>0</v>
      </c>
      <c r="K255" s="191"/>
      <c r="L255" s="36"/>
      <c r="M255" s="192" t="s">
        <v>1</v>
      </c>
      <c r="N255" s="193" t="s">
        <v>38</v>
      </c>
      <c r="O255" s="68"/>
      <c r="P255" s="194">
        <f t="shared" ref="P255:P263" si="51">O255*H255</f>
        <v>0</v>
      </c>
      <c r="Q255" s="194">
        <v>0</v>
      </c>
      <c r="R255" s="194">
        <f t="shared" ref="R255:R263" si="52">Q255*H255</f>
        <v>0</v>
      </c>
      <c r="S255" s="194">
        <v>0</v>
      </c>
      <c r="T255" s="195">
        <f t="shared" ref="T255:T263" si="53">S255*H255</f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96" t="s">
        <v>150</v>
      </c>
      <c r="AT255" s="196" t="s">
        <v>134</v>
      </c>
      <c r="AU255" s="196" t="s">
        <v>83</v>
      </c>
      <c r="AY255" s="14" t="s">
        <v>131</v>
      </c>
      <c r="BE255" s="197">
        <f t="shared" ref="BE255:BE263" si="54">IF(N255="základní",J255,0)</f>
        <v>0</v>
      </c>
      <c r="BF255" s="197">
        <f t="shared" ref="BF255:BF263" si="55">IF(N255="snížená",J255,0)</f>
        <v>0</v>
      </c>
      <c r="BG255" s="197">
        <f t="shared" ref="BG255:BG263" si="56">IF(N255="zákl. přenesená",J255,0)</f>
        <v>0</v>
      </c>
      <c r="BH255" s="197">
        <f t="shared" ref="BH255:BH263" si="57">IF(N255="sníž. přenesená",J255,0)</f>
        <v>0</v>
      </c>
      <c r="BI255" s="197">
        <f t="shared" ref="BI255:BI263" si="58">IF(N255="nulová",J255,0)</f>
        <v>0</v>
      </c>
      <c r="BJ255" s="14" t="s">
        <v>81</v>
      </c>
      <c r="BK255" s="197">
        <f t="shared" ref="BK255:BK263" si="59">ROUND(I255*H255,2)</f>
        <v>0</v>
      </c>
      <c r="BL255" s="14" t="s">
        <v>150</v>
      </c>
      <c r="BM255" s="196" t="s">
        <v>1009</v>
      </c>
    </row>
    <row r="256" spans="1:65" s="2" customFormat="1" ht="16.5" customHeight="1">
      <c r="A256" s="31"/>
      <c r="B256" s="32"/>
      <c r="C256" s="184" t="s">
        <v>1010</v>
      </c>
      <c r="D256" s="184" t="s">
        <v>134</v>
      </c>
      <c r="E256" s="185" t="s">
        <v>1011</v>
      </c>
      <c r="F256" s="186" t="s">
        <v>1012</v>
      </c>
      <c r="G256" s="187" t="s">
        <v>137</v>
      </c>
      <c r="H256" s="188">
        <v>10</v>
      </c>
      <c r="I256" s="189"/>
      <c r="J256" s="190">
        <f t="shared" si="50"/>
        <v>0</v>
      </c>
      <c r="K256" s="191"/>
      <c r="L256" s="36"/>
      <c r="M256" s="192" t="s">
        <v>1</v>
      </c>
      <c r="N256" s="193" t="s">
        <v>38</v>
      </c>
      <c r="O256" s="68"/>
      <c r="P256" s="194">
        <f t="shared" si="51"/>
        <v>0</v>
      </c>
      <c r="Q256" s="194">
        <v>0</v>
      </c>
      <c r="R256" s="194">
        <f t="shared" si="52"/>
        <v>0</v>
      </c>
      <c r="S256" s="194">
        <v>0</v>
      </c>
      <c r="T256" s="195">
        <f t="shared" si="53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96" t="s">
        <v>150</v>
      </c>
      <c r="AT256" s="196" t="s">
        <v>134</v>
      </c>
      <c r="AU256" s="196" t="s">
        <v>83</v>
      </c>
      <c r="AY256" s="14" t="s">
        <v>131</v>
      </c>
      <c r="BE256" s="197">
        <f t="shared" si="54"/>
        <v>0</v>
      </c>
      <c r="BF256" s="197">
        <f t="shared" si="55"/>
        <v>0</v>
      </c>
      <c r="BG256" s="197">
        <f t="shared" si="56"/>
        <v>0</v>
      </c>
      <c r="BH256" s="197">
        <f t="shared" si="57"/>
        <v>0</v>
      </c>
      <c r="BI256" s="197">
        <f t="shared" si="58"/>
        <v>0</v>
      </c>
      <c r="BJ256" s="14" t="s">
        <v>81</v>
      </c>
      <c r="BK256" s="197">
        <f t="shared" si="59"/>
        <v>0</v>
      </c>
      <c r="BL256" s="14" t="s">
        <v>150</v>
      </c>
      <c r="BM256" s="196" t="s">
        <v>1013</v>
      </c>
    </row>
    <row r="257" spans="1:65" s="2" customFormat="1" ht="16.5" customHeight="1">
      <c r="A257" s="31"/>
      <c r="B257" s="32"/>
      <c r="C257" s="184" t="s">
        <v>1014</v>
      </c>
      <c r="D257" s="184" t="s">
        <v>134</v>
      </c>
      <c r="E257" s="185" t="s">
        <v>1015</v>
      </c>
      <c r="F257" s="186" t="s">
        <v>1016</v>
      </c>
      <c r="G257" s="187" t="s">
        <v>294</v>
      </c>
      <c r="H257" s="188">
        <v>1</v>
      </c>
      <c r="I257" s="189"/>
      <c r="J257" s="190">
        <f t="shared" si="50"/>
        <v>0</v>
      </c>
      <c r="K257" s="191"/>
      <c r="L257" s="36"/>
      <c r="M257" s="192" t="s">
        <v>1</v>
      </c>
      <c r="N257" s="193" t="s">
        <v>38</v>
      </c>
      <c r="O257" s="68"/>
      <c r="P257" s="194">
        <f t="shared" si="51"/>
        <v>0</v>
      </c>
      <c r="Q257" s="194">
        <v>0</v>
      </c>
      <c r="R257" s="194">
        <f t="shared" si="52"/>
        <v>0</v>
      </c>
      <c r="S257" s="194">
        <v>0</v>
      </c>
      <c r="T257" s="195">
        <f t="shared" si="53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96" t="s">
        <v>150</v>
      </c>
      <c r="AT257" s="196" t="s">
        <v>134</v>
      </c>
      <c r="AU257" s="196" t="s">
        <v>83</v>
      </c>
      <c r="AY257" s="14" t="s">
        <v>131</v>
      </c>
      <c r="BE257" s="197">
        <f t="shared" si="54"/>
        <v>0</v>
      </c>
      <c r="BF257" s="197">
        <f t="shared" si="55"/>
        <v>0</v>
      </c>
      <c r="BG257" s="197">
        <f t="shared" si="56"/>
        <v>0</v>
      </c>
      <c r="BH257" s="197">
        <f t="shared" si="57"/>
        <v>0</v>
      </c>
      <c r="BI257" s="197">
        <f t="shared" si="58"/>
        <v>0</v>
      </c>
      <c r="BJ257" s="14" t="s">
        <v>81</v>
      </c>
      <c r="BK257" s="197">
        <f t="shared" si="59"/>
        <v>0</v>
      </c>
      <c r="BL257" s="14" t="s">
        <v>150</v>
      </c>
      <c r="BM257" s="196" t="s">
        <v>1017</v>
      </c>
    </row>
    <row r="258" spans="1:65" s="2" customFormat="1" ht="16.5" customHeight="1">
      <c r="A258" s="31"/>
      <c r="B258" s="32"/>
      <c r="C258" s="184" t="s">
        <v>1018</v>
      </c>
      <c r="D258" s="184" t="s">
        <v>134</v>
      </c>
      <c r="E258" s="185" t="s">
        <v>1019</v>
      </c>
      <c r="F258" s="186" t="s">
        <v>1020</v>
      </c>
      <c r="G258" s="187" t="s">
        <v>137</v>
      </c>
      <c r="H258" s="188">
        <v>20</v>
      </c>
      <c r="I258" s="189"/>
      <c r="J258" s="190">
        <f t="shared" si="50"/>
        <v>0</v>
      </c>
      <c r="K258" s="191"/>
      <c r="L258" s="36"/>
      <c r="M258" s="192" t="s">
        <v>1</v>
      </c>
      <c r="N258" s="193" t="s">
        <v>38</v>
      </c>
      <c r="O258" s="68"/>
      <c r="P258" s="194">
        <f t="shared" si="51"/>
        <v>0</v>
      </c>
      <c r="Q258" s="194">
        <v>0</v>
      </c>
      <c r="R258" s="194">
        <f t="shared" si="52"/>
        <v>0</v>
      </c>
      <c r="S258" s="194">
        <v>0</v>
      </c>
      <c r="T258" s="195">
        <f t="shared" si="53"/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96" t="s">
        <v>150</v>
      </c>
      <c r="AT258" s="196" t="s">
        <v>134</v>
      </c>
      <c r="AU258" s="196" t="s">
        <v>83</v>
      </c>
      <c r="AY258" s="14" t="s">
        <v>131</v>
      </c>
      <c r="BE258" s="197">
        <f t="shared" si="54"/>
        <v>0</v>
      </c>
      <c r="BF258" s="197">
        <f t="shared" si="55"/>
        <v>0</v>
      </c>
      <c r="BG258" s="197">
        <f t="shared" si="56"/>
        <v>0</v>
      </c>
      <c r="BH258" s="197">
        <f t="shared" si="57"/>
        <v>0</v>
      </c>
      <c r="BI258" s="197">
        <f t="shared" si="58"/>
        <v>0</v>
      </c>
      <c r="BJ258" s="14" t="s">
        <v>81</v>
      </c>
      <c r="BK258" s="197">
        <f t="shared" si="59"/>
        <v>0</v>
      </c>
      <c r="BL258" s="14" t="s">
        <v>150</v>
      </c>
      <c r="BM258" s="196" t="s">
        <v>1021</v>
      </c>
    </row>
    <row r="259" spans="1:65" s="2" customFormat="1" ht="16.5" customHeight="1">
      <c r="A259" s="31"/>
      <c r="B259" s="32"/>
      <c r="C259" s="184" t="s">
        <v>1022</v>
      </c>
      <c r="D259" s="184" t="s">
        <v>134</v>
      </c>
      <c r="E259" s="185" t="s">
        <v>1023</v>
      </c>
      <c r="F259" s="186" t="s">
        <v>1024</v>
      </c>
      <c r="G259" s="187" t="s">
        <v>137</v>
      </c>
      <c r="H259" s="188">
        <v>5</v>
      </c>
      <c r="I259" s="189"/>
      <c r="J259" s="190">
        <f t="shared" si="50"/>
        <v>0</v>
      </c>
      <c r="K259" s="191"/>
      <c r="L259" s="36"/>
      <c r="M259" s="192" t="s">
        <v>1</v>
      </c>
      <c r="N259" s="193" t="s">
        <v>38</v>
      </c>
      <c r="O259" s="68"/>
      <c r="P259" s="194">
        <f t="shared" si="51"/>
        <v>0</v>
      </c>
      <c r="Q259" s="194">
        <v>0</v>
      </c>
      <c r="R259" s="194">
        <f t="shared" si="52"/>
        <v>0</v>
      </c>
      <c r="S259" s="194">
        <v>0</v>
      </c>
      <c r="T259" s="195">
        <f t="shared" si="53"/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96" t="s">
        <v>150</v>
      </c>
      <c r="AT259" s="196" t="s">
        <v>134</v>
      </c>
      <c r="AU259" s="196" t="s">
        <v>83</v>
      </c>
      <c r="AY259" s="14" t="s">
        <v>131</v>
      </c>
      <c r="BE259" s="197">
        <f t="shared" si="54"/>
        <v>0</v>
      </c>
      <c r="BF259" s="197">
        <f t="shared" si="55"/>
        <v>0</v>
      </c>
      <c r="BG259" s="197">
        <f t="shared" si="56"/>
        <v>0</v>
      </c>
      <c r="BH259" s="197">
        <f t="shared" si="57"/>
        <v>0</v>
      </c>
      <c r="BI259" s="197">
        <f t="shared" si="58"/>
        <v>0</v>
      </c>
      <c r="BJ259" s="14" t="s">
        <v>81</v>
      </c>
      <c r="BK259" s="197">
        <f t="shared" si="59"/>
        <v>0</v>
      </c>
      <c r="BL259" s="14" t="s">
        <v>150</v>
      </c>
      <c r="BM259" s="196" t="s">
        <v>1025</v>
      </c>
    </row>
    <row r="260" spans="1:65" s="2" customFormat="1" ht="16.5" customHeight="1">
      <c r="A260" s="31"/>
      <c r="B260" s="32"/>
      <c r="C260" s="184" t="s">
        <v>1026</v>
      </c>
      <c r="D260" s="184" t="s">
        <v>134</v>
      </c>
      <c r="E260" s="185" t="s">
        <v>1027</v>
      </c>
      <c r="F260" s="186" t="s">
        <v>1028</v>
      </c>
      <c r="G260" s="187" t="s">
        <v>137</v>
      </c>
      <c r="H260" s="188">
        <v>15</v>
      </c>
      <c r="I260" s="189"/>
      <c r="J260" s="190">
        <f t="shared" si="50"/>
        <v>0</v>
      </c>
      <c r="K260" s="191"/>
      <c r="L260" s="36"/>
      <c r="M260" s="192" t="s">
        <v>1</v>
      </c>
      <c r="N260" s="193" t="s">
        <v>38</v>
      </c>
      <c r="O260" s="68"/>
      <c r="P260" s="194">
        <f t="shared" si="51"/>
        <v>0</v>
      </c>
      <c r="Q260" s="194">
        <v>0</v>
      </c>
      <c r="R260" s="194">
        <f t="shared" si="52"/>
        <v>0</v>
      </c>
      <c r="S260" s="194">
        <v>0</v>
      </c>
      <c r="T260" s="195">
        <f t="shared" si="53"/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96" t="s">
        <v>150</v>
      </c>
      <c r="AT260" s="196" t="s">
        <v>134</v>
      </c>
      <c r="AU260" s="196" t="s">
        <v>83</v>
      </c>
      <c r="AY260" s="14" t="s">
        <v>131</v>
      </c>
      <c r="BE260" s="197">
        <f t="shared" si="54"/>
        <v>0</v>
      </c>
      <c r="BF260" s="197">
        <f t="shared" si="55"/>
        <v>0</v>
      </c>
      <c r="BG260" s="197">
        <f t="shared" si="56"/>
        <v>0</v>
      </c>
      <c r="BH260" s="197">
        <f t="shared" si="57"/>
        <v>0</v>
      </c>
      <c r="BI260" s="197">
        <f t="shared" si="58"/>
        <v>0</v>
      </c>
      <c r="BJ260" s="14" t="s">
        <v>81</v>
      </c>
      <c r="BK260" s="197">
        <f t="shared" si="59"/>
        <v>0</v>
      </c>
      <c r="BL260" s="14" t="s">
        <v>150</v>
      </c>
      <c r="BM260" s="196" t="s">
        <v>1029</v>
      </c>
    </row>
    <row r="261" spans="1:65" s="2" customFormat="1" ht="16.5" customHeight="1">
      <c r="A261" s="31"/>
      <c r="B261" s="32"/>
      <c r="C261" s="184" t="s">
        <v>1030</v>
      </c>
      <c r="D261" s="184" t="s">
        <v>134</v>
      </c>
      <c r="E261" s="185" t="s">
        <v>1031</v>
      </c>
      <c r="F261" s="186" t="s">
        <v>1032</v>
      </c>
      <c r="G261" s="187" t="s">
        <v>294</v>
      </c>
      <c r="H261" s="188">
        <v>1</v>
      </c>
      <c r="I261" s="189"/>
      <c r="J261" s="190">
        <f t="shared" si="50"/>
        <v>0</v>
      </c>
      <c r="K261" s="191"/>
      <c r="L261" s="36"/>
      <c r="M261" s="192" t="s">
        <v>1</v>
      </c>
      <c r="N261" s="193" t="s">
        <v>38</v>
      </c>
      <c r="O261" s="68"/>
      <c r="P261" s="194">
        <f t="shared" si="51"/>
        <v>0</v>
      </c>
      <c r="Q261" s="194">
        <v>0</v>
      </c>
      <c r="R261" s="194">
        <f t="shared" si="52"/>
        <v>0</v>
      </c>
      <c r="S261" s="194">
        <v>0</v>
      </c>
      <c r="T261" s="195">
        <f t="shared" si="53"/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96" t="s">
        <v>150</v>
      </c>
      <c r="AT261" s="196" t="s">
        <v>134</v>
      </c>
      <c r="AU261" s="196" t="s">
        <v>83</v>
      </c>
      <c r="AY261" s="14" t="s">
        <v>131</v>
      </c>
      <c r="BE261" s="197">
        <f t="shared" si="54"/>
        <v>0</v>
      </c>
      <c r="BF261" s="197">
        <f t="shared" si="55"/>
        <v>0</v>
      </c>
      <c r="BG261" s="197">
        <f t="shared" si="56"/>
        <v>0</v>
      </c>
      <c r="BH261" s="197">
        <f t="shared" si="57"/>
        <v>0</v>
      </c>
      <c r="BI261" s="197">
        <f t="shared" si="58"/>
        <v>0</v>
      </c>
      <c r="BJ261" s="14" t="s">
        <v>81</v>
      </c>
      <c r="BK261" s="197">
        <f t="shared" si="59"/>
        <v>0</v>
      </c>
      <c r="BL261" s="14" t="s">
        <v>150</v>
      </c>
      <c r="BM261" s="196" t="s">
        <v>1033</v>
      </c>
    </row>
    <row r="262" spans="1:65" s="2" customFormat="1" ht="16.5" customHeight="1">
      <c r="A262" s="31"/>
      <c r="B262" s="32"/>
      <c r="C262" s="184" t="s">
        <v>1034</v>
      </c>
      <c r="D262" s="184" t="s">
        <v>134</v>
      </c>
      <c r="E262" s="185" t="s">
        <v>1035</v>
      </c>
      <c r="F262" s="186" t="s">
        <v>1036</v>
      </c>
      <c r="G262" s="187" t="s">
        <v>666</v>
      </c>
      <c r="H262" s="188">
        <v>50</v>
      </c>
      <c r="I262" s="189"/>
      <c r="J262" s="190">
        <f t="shared" si="50"/>
        <v>0</v>
      </c>
      <c r="K262" s="191"/>
      <c r="L262" s="36"/>
      <c r="M262" s="192" t="s">
        <v>1</v>
      </c>
      <c r="N262" s="193" t="s">
        <v>38</v>
      </c>
      <c r="O262" s="68"/>
      <c r="P262" s="194">
        <f t="shared" si="51"/>
        <v>0</v>
      </c>
      <c r="Q262" s="194">
        <v>0</v>
      </c>
      <c r="R262" s="194">
        <f t="shared" si="52"/>
        <v>0</v>
      </c>
      <c r="S262" s="194">
        <v>0</v>
      </c>
      <c r="T262" s="195">
        <f t="shared" si="53"/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96" t="s">
        <v>150</v>
      </c>
      <c r="AT262" s="196" t="s">
        <v>134</v>
      </c>
      <c r="AU262" s="196" t="s">
        <v>83</v>
      </c>
      <c r="AY262" s="14" t="s">
        <v>131</v>
      </c>
      <c r="BE262" s="197">
        <f t="shared" si="54"/>
        <v>0</v>
      </c>
      <c r="BF262" s="197">
        <f t="shared" si="55"/>
        <v>0</v>
      </c>
      <c r="BG262" s="197">
        <f t="shared" si="56"/>
        <v>0</v>
      </c>
      <c r="BH262" s="197">
        <f t="shared" si="57"/>
        <v>0</v>
      </c>
      <c r="BI262" s="197">
        <f t="shared" si="58"/>
        <v>0</v>
      </c>
      <c r="BJ262" s="14" t="s">
        <v>81</v>
      </c>
      <c r="BK262" s="197">
        <f t="shared" si="59"/>
        <v>0</v>
      </c>
      <c r="BL262" s="14" t="s">
        <v>150</v>
      </c>
      <c r="BM262" s="196" t="s">
        <v>1037</v>
      </c>
    </row>
    <row r="263" spans="1:65" s="2" customFormat="1" ht="16.5" customHeight="1">
      <c r="A263" s="31"/>
      <c r="B263" s="32"/>
      <c r="C263" s="184" t="s">
        <v>1038</v>
      </c>
      <c r="D263" s="184" t="s">
        <v>134</v>
      </c>
      <c r="E263" s="185" t="s">
        <v>1039</v>
      </c>
      <c r="F263" s="186" t="s">
        <v>1040</v>
      </c>
      <c r="G263" s="187" t="s">
        <v>294</v>
      </c>
      <c r="H263" s="188">
        <v>1</v>
      </c>
      <c r="I263" s="189"/>
      <c r="J263" s="190">
        <f t="shared" si="50"/>
        <v>0</v>
      </c>
      <c r="K263" s="191"/>
      <c r="L263" s="36"/>
      <c r="M263" s="192" t="s">
        <v>1</v>
      </c>
      <c r="N263" s="193" t="s">
        <v>38</v>
      </c>
      <c r="O263" s="68"/>
      <c r="P263" s="194">
        <f t="shared" si="51"/>
        <v>0</v>
      </c>
      <c r="Q263" s="194">
        <v>0</v>
      </c>
      <c r="R263" s="194">
        <f t="shared" si="52"/>
        <v>0</v>
      </c>
      <c r="S263" s="194">
        <v>0</v>
      </c>
      <c r="T263" s="195">
        <f t="shared" si="53"/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96" t="s">
        <v>150</v>
      </c>
      <c r="AT263" s="196" t="s">
        <v>134</v>
      </c>
      <c r="AU263" s="196" t="s">
        <v>83</v>
      </c>
      <c r="AY263" s="14" t="s">
        <v>131</v>
      </c>
      <c r="BE263" s="197">
        <f t="shared" si="54"/>
        <v>0</v>
      </c>
      <c r="BF263" s="197">
        <f t="shared" si="55"/>
        <v>0</v>
      </c>
      <c r="BG263" s="197">
        <f t="shared" si="56"/>
        <v>0</v>
      </c>
      <c r="BH263" s="197">
        <f t="shared" si="57"/>
        <v>0</v>
      </c>
      <c r="BI263" s="197">
        <f t="shared" si="58"/>
        <v>0</v>
      </c>
      <c r="BJ263" s="14" t="s">
        <v>81</v>
      </c>
      <c r="BK263" s="197">
        <f t="shared" si="59"/>
        <v>0</v>
      </c>
      <c r="BL263" s="14" t="s">
        <v>150</v>
      </c>
      <c r="BM263" s="196" t="s">
        <v>1041</v>
      </c>
    </row>
    <row r="264" spans="1:65" s="2" customFormat="1" ht="29.25">
      <c r="A264" s="31"/>
      <c r="B264" s="32"/>
      <c r="C264" s="33"/>
      <c r="D264" s="198" t="s">
        <v>144</v>
      </c>
      <c r="E264" s="33"/>
      <c r="F264" s="199" t="s">
        <v>1042</v>
      </c>
      <c r="G264" s="33"/>
      <c r="H264" s="33"/>
      <c r="I264" s="200"/>
      <c r="J264" s="33"/>
      <c r="K264" s="33"/>
      <c r="L264" s="36"/>
      <c r="M264" s="201"/>
      <c r="N264" s="202"/>
      <c r="O264" s="68"/>
      <c r="P264" s="68"/>
      <c r="Q264" s="68"/>
      <c r="R264" s="68"/>
      <c r="S264" s="68"/>
      <c r="T264" s="69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T264" s="14" t="s">
        <v>144</v>
      </c>
      <c r="AU264" s="14" t="s">
        <v>83</v>
      </c>
    </row>
    <row r="265" spans="1:65" s="12" customFormat="1" ht="22.9" customHeight="1">
      <c r="B265" s="168"/>
      <c r="C265" s="169"/>
      <c r="D265" s="170" t="s">
        <v>72</v>
      </c>
      <c r="E265" s="182" t="s">
        <v>170</v>
      </c>
      <c r="F265" s="182" t="s">
        <v>1043</v>
      </c>
      <c r="G265" s="169"/>
      <c r="H265" s="169"/>
      <c r="I265" s="172"/>
      <c r="J265" s="183">
        <f>BK265</f>
        <v>0</v>
      </c>
      <c r="K265" s="169"/>
      <c r="L265" s="174"/>
      <c r="M265" s="175"/>
      <c r="N265" s="176"/>
      <c r="O265" s="176"/>
      <c r="P265" s="177">
        <f>SUM(P266:P283)</f>
        <v>0</v>
      </c>
      <c r="Q265" s="176"/>
      <c r="R265" s="177">
        <f>SUM(R266:R283)</f>
        <v>0</v>
      </c>
      <c r="S265" s="176"/>
      <c r="T265" s="178">
        <f>SUM(T266:T283)</f>
        <v>0</v>
      </c>
      <c r="AR265" s="179" t="s">
        <v>81</v>
      </c>
      <c r="AT265" s="180" t="s">
        <v>72</v>
      </c>
      <c r="AU265" s="180" t="s">
        <v>81</v>
      </c>
      <c r="AY265" s="179" t="s">
        <v>131</v>
      </c>
      <c r="BK265" s="181">
        <f>SUM(BK266:BK283)</f>
        <v>0</v>
      </c>
    </row>
    <row r="266" spans="1:65" s="2" customFormat="1" ht="16.5" customHeight="1">
      <c r="A266" s="31"/>
      <c r="B266" s="32"/>
      <c r="C266" s="184" t="s">
        <v>1044</v>
      </c>
      <c r="D266" s="184" t="s">
        <v>134</v>
      </c>
      <c r="E266" s="185" t="s">
        <v>1045</v>
      </c>
      <c r="F266" s="186" t="s">
        <v>1046</v>
      </c>
      <c r="G266" s="187" t="s">
        <v>294</v>
      </c>
      <c r="H266" s="188">
        <v>1</v>
      </c>
      <c r="I266" s="189"/>
      <c r="J266" s="190">
        <f>ROUND(I266*H266,2)</f>
        <v>0</v>
      </c>
      <c r="K266" s="191"/>
      <c r="L266" s="36"/>
      <c r="M266" s="192" t="s">
        <v>1</v>
      </c>
      <c r="N266" s="193" t="s">
        <v>38</v>
      </c>
      <c r="O266" s="68"/>
      <c r="P266" s="194">
        <f>O266*H266</f>
        <v>0</v>
      </c>
      <c r="Q266" s="194">
        <v>0</v>
      </c>
      <c r="R266" s="194">
        <f>Q266*H266</f>
        <v>0</v>
      </c>
      <c r="S266" s="194">
        <v>0</v>
      </c>
      <c r="T266" s="195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96" t="s">
        <v>150</v>
      </c>
      <c r="AT266" s="196" t="s">
        <v>134</v>
      </c>
      <c r="AU266" s="196" t="s">
        <v>83</v>
      </c>
      <c r="AY266" s="14" t="s">
        <v>131</v>
      </c>
      <c r="BE266" s="197">
        <f>IF(N266="základní",J266,0)</f>
        <v>0</v>
      </c>
      <c r="BF266" s="197">
        <f>IF(N266="snížená",J266,0)</f>
        <v>0</v>
      </c>
      <c r="BG266" s="197">
        <f>IF(N266="zákl. přenesená",J266,0)</f>
        <v>0</v>
      </c>
      <c r="BH266" s="197">
        <f>IF(N266="sníž. přenesená",J266,0)</f>
        <v>0</v>
      </c>
      <c r="BI266" s="197">
        <f>IF(N266="nulová",J266,0)</f>
        <v>0</v>
      </c>
      <c r="BJ266" s="14" t="s">
        <v>81</v>
      </c>
      <c r="BK266" s="197">
        <f>ROUND(I266*H266,2)</f>
        <v>0</v>
      </c>
      <c r="BL266" s="14" t="s">
        <v>150</v>
      </c>
      <c r="BM266" s="196" t="s">
        <v>1047</v>
      </c>
    </row>
    <row r="267" spans="1:65" s="2" customFormat="1" ht="16.5" customHeight="1">
      <c r="A267" s="31"/>
      <c r="B267" s="32"/>
      <c r="C267" s="184" t="s">
        <v>1048</v>
      </c>
      <c r="D267" s="184" t="s">
        <v>134</v>
      </c>
      <c r="E267" s="185" t="s">
        <v>1049</v>
      </c>
      <c r="F267" s="186" t="s">
        <v>1050</v>
      </c>
      <c r="G267" s="187" t="s">
        <v>294</v>
      </c>
      <c r="H267" s="188">
        <v>1</v>
      </c>
      <c r="I267" s="189"/>
      <c r="J267" s="190">
        <f>ROUND(I267*H267,2)</f>
        <v>0</v>
      </c>
      <c r="K267" s="191"/>
      <c r="L267" s="36"/>
      <c r="M267" s="192" t="s">
        <v>1</v>
      </c>
      <c r="N267" s="193" t="s">
        <v>38</v>
      </c>
      <c r="O267" s="68"/>
      <c r="P267" s="194">
        <f>O267*H267</f>
        <v>0</v>
      </c>
      <c r="Q267" s="194">
        <v>0</v>
      </c>
      <c r="R267" s="194">
        <f>Q267*H267</f>
        <v>0</v>
      </c>
      <c r="S267" s="194">
        <v>0</v>
      </c>
      <c r="T267" s="195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96" t="s">
        <v>150</v>
      </c>
      <c r="AT267" s="196" t="s">
        <v>134</v>
      </c>
      <c r="AU267" s="196" t="s">
        <v>83</v>
      </c>
      <c r="AY267" s="14" t="s">
        <v>131</v>
      </c>
      <c r="BE267" s="197">
        <f>IF(N267="základní",J267,0)</f>
        <v>0</v>
      </c>
      <c r="BF267" s="197">
        <f>IF(N267="snížená",J267,0)</f>
        <v>0</v>
      </c>
      <c r="BG267" s="197">
        <f>IF(N267="zákl. přenesená",J267,0)</f>
        <v>0</v>
      </c>
      <c r="BH267" s="197">
        <f>IF(N267="sníž. přenesená",J267,0)</f>
        <v>0</v>
      </c>
      <c r="BI267" s="197">
        <f>IF(N267="nulová",J267,0)</f>
        <v>0</v>
      </c>
      <c r="BJ267" s="14" t="s">
        <v>81</v>
      </c>
      <c r="BK267" s="197">
        <f>ROUND(I267*H267,2)</f>
        <v>0</v>
      </c>
      <c r="BL267" s="14" t="s">
        <v>150</v>
      </c>
      <c r="BM267" s="196" t="s">
        <v>1051</v>
      </c>
    </row>
    <row r="268" spans="1:65" s="2" customFormat="1" ht="19.5">
      <c r="A268" s="31"/>
      <c r="B268" s="32"/>
      <c r="C268" s="33"/>
      <c r="D268" s="198" t="s">
        <v>144</v>
      </c>
      <c r="E268" s="33"/>
      <c r="F268" s="199" t="s">
        <v>1052</v>
      </c>
      <c r="G268" s="33"/>
      <c r="H268" s="33"/>
      <c r="I268" s="200"/>
      <c r="J268" s="33"/>
      <c r="K268" s="33"/>
      <c r="L268" s="36"/>
      <c r="M268" s="201"/>
      <c r="N268" s="202"/>
      <c r="O268" s="68"/>
      <c r="P268" s="68"/>
      <c r="Q268" s="68"/>
      <c r="R268" s="68"/>
      <c r="S268" s="68"/>
      <c r="T268" s="69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T268" s="14" t="s">
        <v>144</v>
      </c>
      <c r="AU268" s="14" t="s">
        <v>83</v>
      </c>
    </row>
    <row r="269" spans="1:65" s="2" customFormat="1" ht="16.5" customHeight="1">
      <c r="A269" s="31"/>
      <c r="B269" s="32"/>
      <c r="C269" s="184" t="s">
        <v>1053</v>
      </c>
      <c r="D269" s="184" t="s">
        <v>134</v>
      </c>
      <c r="E269" s="185" t="s">
        <v>1054</v>
      </c>
      <c r="F269" s="186" t="s">
        <v>1055</v>
      </c>
      <c r="G269" s="187" t="s">
        <v>1056</v>
      </c>
      <c r="H269" s="188">
        <v>178</v>
      </c>
      <c r="I269" s="189"/>
      <c r="J269" s="190">
        <f>ROUND(I269*H269,2)</f>
        <v>0</v>
      </c>
      <c r="K269" s="191"/>
      <c r="L269" s="36"/>
      <c r="M269" s="192" t="s">
        <v>1</v>
      </c>
      <c r="N269" s="193" t="s">
        <v>38</v>
      </c>
      <c r="O269" s="68"/>
      <c r="P269" s="194">
        <f>O269*H269</f>
        <v>0</v>
      </c>
      <c r="Q269" s="194">
        <v>0</v>
      </c>
      <c r="R269" s="194">
        <f>Q269*H269</f>
        <v>0</v>
      </c>
      <c r="S269" s="194">
        <v>0</v>
      </c>
      <c r="T269" s="195">
        <f>S269*H269</f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96" t="s">
        <v>150</v>
      </c>
      <c r="AT269" s="196" t="s">
        <v>134</v>
      </c>
      <c r="AU269" s="196" t="s">
        <v>83</v>
      </c>
      <c r="AY269" s="14" t="s">
        <v>131</v>
      </c>
      <c r="BE269" s="197">
        <f>IF(N269="základní",J269,0)</f>
        <v>0</v>
      </c>
      <c r="BF269" s="197">
        <f>IF(N269="snížená",J269,0)</f>
        <v>0</v>
      </c>
      <c r="BG269" s="197">
        <f>IF(N269="zákl. přenesená",J269,0)</f>
        <v>0</v>
      </c>
      <c r="BH269" s="197">
        <f>IF(N269="sníž. přenesená",J269,0)</f>
        <v>0</v>
      </c>
      <c r="BI269" s="197">
        <f>IF(N269="nulová",J269,0)</f>
        <v>0</v>
      </c>
      <c r="BJ269" s="14" t="s">
        <v>81</v>
      </c>
      <c r="BK269" s="197">
        <f>ROUND(I269*H269,2)</f>
        <v>0</v>
      </c>
      <c r="BL269" s="14" t="s">
        <v>150</v>
      </c>
      <c r="BM269" s="196" t="s">
        <v>1057</v>
      </c>
    </row>
    <row r="270" spans="1:65" s="2" customFormat="1" ht="19.5">
      <c r="A270" s="31"/>
      <c r="B270" s="32"/>
      <c r="C270" s="33"/>
      <c r="D270" s="198" t="s">
        <v>144</v>
      </c>
      <c r="E270" s="33"/>
      <c r="F270" s="199" t="s">
        <v>1058</v>
      </c>
      <c r="G270" s="33"/>
      <c r="H270" s="33"/>
      <c r="I270" s="200"/>
      <c r="J270" s="33"/>
      <c r="K270" s="33"/>
      <c r="L270" s="36"/>
      <c r="M270" s="201"/>
      <c r="N270" s="202"/>
      <c r="O270" s="68"/>
      <c r="P270" s="68"/>
      <c r="Q270" s="68"/>
      <c r="R270" s="68"/>
      <c r="S270" s="68"/>
      <c r="T270" s="69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T270" s="14" t="s">
        <v>144</v>
      </c>
      <c r="AU270" s="14" t="s">
        <v>83</v>
      </c>
    </row>
    <row r="271" spans="1:65" s="2" customFormat="1" ht="16.5" customHeight="1">
      <c r="A271" s="31"/>
      <c r="B271" s="32"/>
      <c r="C271" s="184" t="s">
        <v>1059</v>
      </c>
      <c r="D271" s="184" t="s">
        <v>134</v>
      </c>
      <c r="E271" s="185" t="s">
        <v>1060</v>
      </c>
      <c r="F271" s="186" t="s">
        <v>1061</v>
      </c>
      <c r="G271" s="187" t="s">
        <v>1056</v>
      </c>
      <c r="H271" s="188">
        <v>112</v>
      </c>
      <c r="I271" s="189"/>
      <c r="J271" s="190">
        <f>ROUND(I271*H271,2)</f>
        <v>0</v>
      </c>
      <c r="K271" s="191"/>
      <c r="L271" s="36"/>
      <c r="M271" s="192" t="s">
        <v>1</v>
      </c>
      <c r="N271" s="193" t="s">
        <v>38</v>
      </c>
      <c r="O271" s="68"/>
      <c r="P271" s="194">
        <f>O271*H271</f>
        <v>0</v>
      </c>
      <c r="Q271" s="194">
        <v>0</v>
      </c>
      <c r="R271" s="194">
        <f>Q271*H271</f>
        <v>0</v>
      </c>
      <c r="S271" s="194">
        <v>0</v>
      </c>
      <c r="T271" s="195">
        <f>S271*H271</f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96" t="s">
        <v>150</v>
      </c>
      <c r="AT271" s="196" t="s">
        <v>134</v>
      </c>
      <c r="AU271" s="196" t="s">
        <v>83</v>
      </c>
      <c r="AY271" s="14" t="s">
        <v>131</v>
      </c>
      <c r="BE271" s="197">
        <f>IF(N271="základní",J271,0)</f>
        <v>0</v>
      </c>
      <c r="BF271" s="197">
        <f>IF(N271="snížená",J271,0)</f>
        <v>0</v>
      </c>
      <c r="BG271" s="197">
        <f>IF(N271="zákl. přenesená",J271,0)</f>
        <v>0</v>
      </c>
      <c r="BH271" s="197">
        <f>IF(N271="sníž. přenesená",J271,0)</f>
        <v>0</v>
      </c>
      <c r="BI271" s="197">
        <f>IF(N271="nulová",J271,0)</f>
        <v>0</v>
      </c>
      <c r="BJ271" s="14" t="s">
        <v>81</v>
      </c>
      <c r="BK271" s="197">
        <f>ROUND(I271*H271,2)</f>
        <v>0</v>
      </c>
      <c r="BL271" s="14" t="s">
        <v>150</v>
      </c>
      <c r="BM271" s="196" t="s">
        <v>1062</v>
      </c>
    </row>
    <row r="272" spans="1:65" s="2" customFormat="1" ht="16.5" customHeight="1">
      <c r="A272" s="31"/>
      <c r="B272" s="32"/>
      <c r="C272" s="184" t="s">
        <v>1063</v>
      </c>
      <c r="D272" s="184" t="s">
        <v>134</v>
      </c>
      <c r="E272" s="185" t="s">
        <v>1064</v>
      </c>
      <c r="F272" s="186" t="s">
        <v>1065</v>
      </c>
      <c r="G272" s="187" t="s">
        <v>1056</v>
      </c>
      <c r="H272" s="188">
        <v>16</v>
      </c>
      <c r="I272" s="189"/>
      <c r="J272" s="190">
        <f>ROUND(I272*H272,2)</f>
        <v>0</v>
      </c>
      <c r="K272" s="191"/>
      <c r="L272" s="36"/>
      <c r="M272" s="192" t="s">
        <v>1</v>
      </c>
      <c r="N272" s="193" t="s">
        <v>38</v>
      </c>
      <c r="O272" s="68"/>
      <c r="P272" s="194">
        <f>O272*H272</f>
        <v>0</v>
      </c>
      <c r="Q272" s="194">
        <v>0</v>
      </c>
      <c r="R272" s="194">
        <f>Q272*H272</f>
        <v>0</v>
      </c>
      <c r="S272" s="194">
        <v>0</v>
      </c>
      <c r="T272" s="195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96" t="s">
        <v>150</v>
      </c>
      <c r="AT272" s="196" t="s">
        <v>134</v>
      </c>
      <c r="AU272" s="196" t="s">
        <v>83</v>
      </c>
      <c r="AY272" s="14" t="s">
        <v>131</v>
      </c>
      <c r="BE272" s="197">
        <f>IF(N272="základní",J272,0)</f>
        <v>0</v>
      </c>
      <c r="BF272" s="197">
        <f>IF(N272="snížená",J272,0)</f>
        <v>0</v>
      </c>
      <c r="BG272" s="197">
        <f>IF(N272="zákl. přenesená",J272,0)</f>
        <v>0</v>
      </c>
      <c r="BH272" s="197">
        <f>IF(N272="sníž. přenesená",J272,0)</f>
        <v>0</v>
      </c>
      <c r="BI272" s="197">
        <f>IF(N272="nulová",J272,0)</f>
        <v>0</v>
      </c>
      <c r="BJ272" s="14" t="s">
        <v>81</v>
      </c>
      <c r="BK272" s="197">
        <f>ROUND(I272*H272,2)</f>
        <v>0</v>
      </c>
      <c r="BL272" s="14" t="s">
        <v>150</v>
      </c>
      <c r="BM272" s="196" t="s">
        <v>1066</v>
      </c>
    </row>
    <row r="273" spans="1:65" s="2" customFormat="1" ht="19.5">
      <c r="A273" s="31"/>
      <c r="B273" s="32"/>
      <c r="C273" s="33"/>
      <c r="D273" s="198" t="s">
        <v>144</v>
      </c>
      <c r="E273" s="33"/>
      <c r="F273" s="199" t="s">
        <v>1067</v>
      </c>
      <c r="G273" s="33"/>
      <c r="H273" s="33"/>
      <c r="I273" s="200"/>
      <c r="J273" s="33"/>
      <c r="K273" s="33"/>
      <c r="L273" s="36"/>
      <c r="M273" s="201"/>
      <c r="N273" s="202"/>
      <c r="O273" s="68"/>
      <c r="P273" s="68"/>
      <c r="Q273" s="68"/>
      <c r="R273" s="68"/>
      <c r="S273" s="68"/>
      <c r="T273" s="69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T273" s="14" t="s">
        <v>144</v>
      </c>
      <c r="AU273" s="14" t="s">
        <v>83</v>
      </c>
    </row>
    <row r="274" spans="1:65" s="2" customFormat="1" ht="16.5" customHeight="1">
      <c r="A274" s="31"/>
      <c r="B274" s="32"/>
      <c r="C274" s="184" t="s">
        <v>1068</v>
      </c>
      <c r="D274" s="184" t="s">
        <v>134</v>
      </c>
      <c r="E274" s="185" t="s">
        <v>1069</v>
      </c>
      <c r="F274" s="186" t="s">
        <v>1070</v>
      </c>
      <c r="G274" s="187" t="s">
        <v>1056</v>
      </c>
      <c r="H274" s="188">
        <v>12</v>
      </c>
      <c r="I274" s="189"/>
      <c r="J274" s="190">
        <f>ROUND(I274*H274,2)</f>
        <v>0</v>
      </c>
      <c r="K274" s="191"/>
      <c r="L274" s="36"/>
      <c r="M274" s="192" t="s">
        <v>1</v>
      </c>
      <c r="N274" s="193" t="s">
        <v>38</v>
      </c>
      <c r="O274" s="68"/>
      <c r="P274" s="194">
        <f>O274*H274</f>
        <v>0</v>
      </c>
      <c r="Q274" s="194">
        <v>0</v>
      </c>
      <c r="R274" s="194">
        <f>Q274*H274</f>
        <v>0</v>
      </c>
      <c r="S274" s="194">
        <v>0</v>
      </c>
      <c r="T274" s="195">
        <f>S274*H274</f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96" t="s">
        <v>150</v>
      </c>
      <c r="AT274" s="196" t="s">
        <v>134</v>
      </c>
      <c r="AU274" s="196" t="s">
        <v>83</v>
      </c>
      <c r="AY274" s="14" t="s">
        <v>131</v>
      </c>
      <c r="BE274" s="197">
        <f>IF(N274="základní",J274,0)</f>
        <v>0</v>
      </c>
      <c r="BF274" s="197">
        <f>IF(N274="snížená",J274,0)</f>
        <v>0</v>
      </c>
      <c r="BG274" s="197">
        <f>IF(N274="zákl. přenesená",J274,0)</f>
        <v>0</v>
      </c>
      <c r="BH274" s="197">
        <f>IF(N274="sníž. přenesená",J274,0)</f>
        <v>0</v>
      </c>
      <c r="BI274" s="197">
        <f>IF(N274="nulová",J274,0)</f>
        <v>0</v>
      </c>
      <c r="BJ274" s="14" t="s">
        <v>81</v>
      </c>
      <c r="BK274" s="197">
        <f>ROUND(I274*H274,2)</f>
        <v>0</v>
      </c>
      <c r="BL274" s="14" t="s">
        <v>150</v>
      </c>
      <c r="BM274" s="196" t="s">
        <v>1071</v>
      </c>
    </row>
    <row r="275" spans="1:65" s="2" customFormat="1" ht="29.25">
      <c r="A275" s="31"/>
      <c r="B275" s="32"/>
      <c r="C275" s="33"/>
      <c r="D275" s="198" t="s">
        <v>144</v>
      </c>
      <c r="E275" s="33"/>
      <c r="F275" s="199" t="s">
        <v>1072</v>
      </c>
      <c r="G275" s="33"/>
      <c r="H275" s="33"/>
      <c r="I275" s="200"/>
      <c r="J275" s="33"/>
      <c r="K275" s="33"/>
      <c r="L275" s="36"/>
      <c r="M275" s="201"/>
      <c r="N275" s="202"/>
      <c r="O275" s="68"/>
      <c r="P275" s="68"/>
      <c r="Q275" s="68"/>
      <c r="R275" s="68"/>
      <c r="S275" s="68"/>
      <c r="T275" s="69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T275" s="14" t="s">
        <v>144</v>
      </c>
      <c r="AU275" s="14" t="s">
        <v>83</v>
      </c>
    </row>
    <row r="276" spans="1:65" s="2" customFormat="1" ht="16.5" customHeight="1">
      <c r="A276" s="31"/>
      <c r="B276" s="32"/>
      <c r="C276" s="184" t="s">
        <v>1073</v>
      </c>
      <c r="D276" s="184" t="s">
        <v>134</v>
      </c>
      <c r="E276" s="185" t="s">
        <v>1074</v>
      </c>
      <c r="F276" s="186" t="s">
        <v>1075</v>
      </c>
      <c r="G276" s="187" t="s">
        <v>1056</v>
      </c>
      <c r="H276" s="188">
        <v>168</v>
      </c>
      <c r="I276" s="189"/>
      <c r="J276" s="190">
        <f>ROUND(I276*H276,2)</f>
        <v>0</v>
      </c>
      <c r="K276" s="191"/>
      <c r="L276" s="36"/>
      <c r="M276" s="192" t="s">
        <v>1</v>
      </c>
      <c r="N276" s="193" t="s">
        <v>38</v>
      </c>
      <c r="O276" s="68"/>
      <c r="P276" s="194">
        <f>O276*H276</f>
        <v>0</v>
      </c>
      <c r="Q276" s="194">
        <v>0</v>
      </c>
      <c r="R276" s="194">
        <f>Q276*H276</f>
        <v>0</v>
      </c>
      <c r="S276" s="194">
        <v>0</v>
      </c>
      <c r="T276" s="195">
        <f>S276*H276</f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96" t="s">
        <v>150</v>
      </c>
      <c r="AT276" s="196" t="s">
        <v>134</v>
      </c>
      <c r="AU276" s="196" t="s">
        <v>83</v>
      </c>
      <c r="AY276" s="14" t="s">
        <v>131</v>
      </c>
      <c r="BE276" s="197">
        <f>IF(N276="základní",J276,0)</f>
        <v>0</v>
      </c>
      <c r="BF276" s="197">
        <f>IF(N276="snížená",J276,0)</f>
        <v>0</v>
      </c>
      <c r="BG276" s="197">
        <f>IF(N276="zákl. přenesená",J276,0)</f>
        <v>0</v>
      </c>
      <c r="BH276" s="197">
        <f>IF(N276="sníž. přenesená",J276,0)</f>
        <v>0</v>
      </c>
      <c r="BI276" s="197">
        <f>IF(N276="nulová",J276,0)</f>
        <v>0</v>
      </c>
      <c r="BJ276" s="14" t="s">
        <v>81</v>
      </c>
      <c r="BK276" s="197">
        <f>ROUND(I276*H276,2)</f>
        <v>0</v>
      </c>
      <c r="BL276" s="14" t="s">
        <v>150</v>
      </c>
      <c r="BM276" s="196" t="s">
        <v>1076</v>
      </c>
    </row>
    <row r="277" spans="1:65" s="2" customFormat="1" ht="19.5">
      <c r="A277" s="31"/>
      <c r="B277" s="32"/>
      <c r="C277" s="33"/>
      <c r="D277" s="198" t="s">
        <v>144</v>
      </c>
      <c r="E277" s="33"/>
      <c r="F277" s="199" t="s">
        <v>1077</v>
      </c>
      <c r="G277" s="33"/>
      <c r="H277" s="33"/>
      <c r="I277" s="200"/>
      <c r="J277" s="33"/>
      <c r="K277" s="33"/>
      <c r="L277" s="36"/>
      <c r="M277" s="201"/>
      <c r="N277" s="202"/>
      <c r="O277" s="68"/>
      <c r="P277" s="68"/>
      <c r="Q277" s="68"/>
      <c r="R277" s="68"/>
      <c r="S277" s="68"/>
      <c r="T277" s="69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T277" s="14" t="s">
        <v>144</v>
      </c>
      <c r="AU277" s="14" t="s">
        <v>83</v>
      </c>
    </row>
    <row r="278" spans="1:65" s="2" customFormat="1" ht="16.5" customHeight="1">
      <c r="A278" s="31"/>
      <c r="B278" s="32"/>
      <c r="C278" s="184" t="s">
        <v>1078</v>
      </c>
      <c r="D278" s="184" t="s">
        <v>134</v>
      </c>
      <c r="E278" s="185" t="s">
        <v>1079</v>
      </c>
      <c r="F278" s="186" t="s">
        <v>1080</v>
      </c>
      <c r="G278" s="187" t="s">
        <v>1056</v>
      </c>
      <c r="H278" s="188">
        <v>142</v>
      </c>
      <c r="I278" s="189"/>
      <c r="J278" s="190">
        <f>ROUND(I278*H278,2)</f>
        <v>0</v>
      </c>
      <c r="K278" s="191"/>
      <c r="L278" s="36"/>
      <c r="M278" s="192" t="s">
        <v>1</v>
      </c>
      <c r="N278" s="193" t="s">
        <v>38</v>
      </c>
      <c r="O278" s="68"/>
      <c r="P278" s="194">
        <f>O278*H278</f>
        <v>0</v>
      </c>
      <c r="Q278" s="194">
        <v>0</v>
      </c>
      <c r="R278" s="194">
        <f>Q278*H278</f>
        <v>0</v>
      </c>
      <c r="S278" s="194">
        <v>0</v>
      </c>
      <c r="T278" s="195">
        <f>S278*H278</f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96" t="s">
        <v>150</v>
      </c>
      <c r="AT278" s="196" t="s">
        <v>134</v>
      </c>
      <c r="AU278" s="196" t="s">
        <v>83</v>
      </c>
      <c r="AY278" s="14" t="s">
        <v>131</v>
      </c>
      <c r="BE278" s="197">
        <f>IF(N278="základní",J278,0)</f>
        <v>0</v>
      </c>
      <c r="BF278" s="197">
        <f>IF(N278="snížená",J278,0)</f>
        <v>0</v>
      </c>
      <c r="BG278" s="197">
        <f>IF(N278="zákl. přenesená",J278,0)</f>
        <v>0</v>
      </c>
      <c r="BH278" s="197">
        <f>IF(N278="sníž. přenesená",J278,0)</f>
        <v>0</v>
      </c>
      <c r="BI278" s="197">
        <f>IF(N278="nulová",J278,0)</f>
        <v>0</v>
      </c>
      <c r="BJ278" s="14" t="s">
        <v>81</v>
      </c>
      <c r="BK278" s="197">
        <f>ROUND(I278*H278,2)</f>
        <v>0</v>
      </c>
      <c r="BL278" s="14" t="s">
        <v>150</v>
      </c>
      <c r="BM278" s="196" t="s">
        <v>1081</v>
      </c>
    </row>
    <row r="279" spans="1:65" s="2" customFormat="1" ht="21.75" customHeight="1">
      <c r="A279" s="31"/>
      <c r="B279" s="32"/>
      <c r="C279" s="184" t="s">
        <v>1082</v>
      </c>
      <c r="D279" s="184" t="s">
        <v>134</v>
      </c>
      <c r="E279" s="185" t="s">
        <v>1083</v>
      </c>
      <c r="F279" s="186" t="s">
        <v>1084</v>
      </c>
      <c r="G279" s="187" t="s">
        <v>1056</v>
      </c>
      <c r="H279" s="188">
        <v>172</v>
      </c>
      <c r="I279" s="189"/>
      <c r="J279" s="190">
        <f>ROUND(I279*H279,2)</f>
        <v>0</v>
      </c>
      <c r="K279" s="191"/>
      <c r="L279" s="36"/>
      <c r="M279" s="192" t="s">
        <v>1</v>
      </c>
      <c r="N279" s="193" t="s">
        <v>38</v>
      </c>
      <c r="O279" s="68"/>
      <c r="P279" s="194">
        <f>O279*H279</f>
        <v>0</v>
      </c>
      <c r="Q279" s="194">
        <v>0</v>
      </c>
      <c r="R279" s="194">
        <f>Q279*H279</f>
        <v>0</v>
      </c>
      <c r="S279" s="194">
        <v>0</v>
      </c>
      <c r="T279" s="195">
        <f>S279*H279</f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96" t="s">
        <v>150</v>
      </c>
      <c r="AT279" s="196" t="s">
        <v>134</v>
      </c>
      <c r="AU279" s="196" t="s">
        <v>83</v>
      </c>
      <c r="AY279" s="14" t="s">
        <v>131</v>
      </c>
      <c r="BE279" s="197">
        <f>IF(N279="základní",J279,0)</f>
        <v>0</v>
      </c>
      <c r="BF279" s="197">
        <f>IF(N279="snížená",J279,0)</f>
        <v>0</v>
      </c>
      <c r="BG279" s="197">
        <f>IF(N279="zákl. přenesená",J279,0)</f>
        <v>0</v>
      </c>
      <c r="BH279" s="197">
        <f>IF(N279="sníž. přenesená",J279,0)</f>
        <v>0</v>
      </c>
      <c r="BI279" s="197">
        <f>IF(N279="nulová",J279,0)</f>
        <v>0</v>
      </c>
      <c r="BJ279" s="14" t="s">
        <v>81</v>
      </c>
      <c r="BK279" s="197">
        <f>ROUND(I279*H279,2)</f>
        <v>0</v>
      </c>
      <c r="BL279" s="14" t="s">
        <v>150</v>
      </c>
      <c r="BM279" s="196" t="s">
        <v>1085</v>
      </c>
    </row>
    <row r="280" spans="1:65" s="2" customFormat="1" ht="16.5" customHeight="1">
      <c r="A280" s="31"/>
      <c r="B280" s="32"/>
      <c r="C280" s="184" t="s">
        <v>1086</v>
      </c>
      <c r="D280" s="184" t="s">
        <v>134</v>
      </c>
      <c r="E280" s="185" t="s">
        <v>1087</v>
      </c>
      <c r="F280" s="186" t="s">
        <v>1088</v>
      </c>
      <c r="G280" s="187" t="s">
        <v>1056</v>
      </c>
      <c r="H280" s="188">
        <v>32</v>
      </c>
      <c r="I280" s="189"/>
      <c r="J280" s="190">
        <f>ROUND(I280*H280,2)</f>
        <v>0</v>
      </c>
      <c r="K280" s="191"/>
      <c r="L280" s="36"/>
      <c r="M280" s="192" t="s">
        <v>1</v>
      </c>
      <c r="N280" s="193" t="s">
        <v>38</v>
      </c>
      <c r="O280" s="68"/>
      <c r="P280" s="194">
        <f>O280*H280</f>
        <v>0</v>
      </c>
      <c r="Q280" s="194">
        <v>0</v>
      </c>
      <c r="R280" s="194">
        <f>Q280*H280</f>
        <v>0</v>
      </c>
      <c r="S280" s="194">
        <v>0</v>
      </c>
      <c r="T280" s="195">
        <f>S280*H280</f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96" t="s">
        <v>150</v>
      </c>
      <c r="AT280" s="196" t="s">
        <v>134</v>
      </c>
      <c r="AU280" s="196" t="s">
        <v>83</v>
      </c>
      <c r="AY280" s="14" t="s">
        <v>131</v>
      </c>
      <c r="BE280" s="197">
        <f>IF(N280="základní",J280,0)</f>
        <v>0</v>
      </c>
      <c r="BF280" s="197">
        <f>IF(N280="snížená",J280,0)</f>
        <v>0</v>
      </c>
      <c r="BG280" s="197">
        <f>IF(N280="zákl. přenesená",J280,0)</f>
        <v>0</v>
      </c>
      <c r="BH280" s="197">
        <f>IF(N280="sníž. přenesená",J280,0)</f>
        <v>0</v>
      </c>
      <c r="BI280" s="197">
        <f>IF(N280="nulová",J280,0)</f>
        <v>0</v>
      </c>
      <c r="BJ280" s="14" t="s">
        <v>81</v>
      </c>
      <c r="BK280" s="197">
        <f>ROUND(I280*H280,2)</f>
        <v>0</v>
      </c>
      <c r="BL280" s="14" t="s">
        <v>150</v>
      </c>
      <c r="BM280" s="196" t="s">
        <v>1089</v>
      </c>
    </row>
    <row r="281" spans="1:65" s="2" customFormat="1" ht="16.5" customHeight="1">
      <c r="A281" s="31"/>
      <c r="B281" s="32"/>
      <c r="C281" s="184" t="s">
        <v>1090</v>
      </c>
      <c r="D281" s="184" t="s">
        <v>134</v>
      </c>
      <c r="E281" s="185" t="s">
        <v>1091</v>
      </c>
      <c r="F281" s="186" t="s">
        <v>1092</v>
      </c>
      <c r="G281" s="187" t="s">
        <v>1056</v>
      </c>
      <c r="H281" s="188">
        <v>24</v>
      </c>
      <c r="I281" s="189"/>
      <c r="J281" s="190">
        <f>ROUND(I281*H281,2)</f>
        <v>0</v>
      </c>
      <c r="K281" s="191"/>
      <c r="L281" s="36"/>
      <c r="M281" s="192" t="s">
        <v>1</v>
      </c>
      <c r="N281" s="193" t="s">
        <v>38</v>
      </c>
      <c r="O281" s="68"/>
      <c r="P281" s="194">
        <f>O281*H281</f>
        <v>0</v>
      </c>
      <c r="Q281" s="194">
        <v>0</v>
      </c>
      <c r="R281" s="194">
        <f>Q281*H281</f>
        <v>0</v>
      </c>
      <c r="S281" s="194">
        <v>0</v>
      </c>
      <c r="T281" s="195">
        <f>S281*H281</f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96" t="s">
        <v>150</v>
      </c>
      <c r="AT281" s="196" t="s">
        <v>134</v>
      </c>
      <c r="AU281" s="196" t="s">
        <v>83</v>
      </c>
      <c r="AY281" s="14" t="s">
        <v>131</v>
      </c>
      <c r="BE281" s="197">
        <f>IF(N281="základní",J281,0)</f>
        <v>0</v>
      </c>
      <c r="BF281" s="197">
        <f>IF(N281="snížená",J281,0)</f>
        <v>0</v>
      </c>
      <c r="BG281" s="197">
        <f>IF(N281="zákl. přenesená",J281,0)</f>
        <v>0</v>
      </c>
      <c r="BH281" s="197">
        <f>IF(N281="sníž. přenesená",J281,0)</f>
        <v>0</v>
      </c>
      <c r="BI281" s="197">
        <f>IF(N281="nulová",J281,0)</f>
        <v>0</v>
      </c>
      <c r="BJ281" s="14" t="s">
        <v>81</v>
      </c>
      <c r="BK281" s="197">
        <f>ROUND(I281*H281,2)</f>
        <v>0</v>
      </c>
      <c r="BL281" s="14" t="s">
        <v>150</v>
      </c>
      <c r="BM281" s="196" t="s">
        <v>1093</v>
      </c>
    </row>
    <row r="282" spans="1:65" s="2" customFormat="1" ht="16.5" customHeight="1">
      <c r="A282" s="31"/>
      <c r="B282" s="32"/>
      <c r="C282" s="184" t="s">
        <v>1094</v>
      </c>
      <c r="D282" s="184" t="s">
        <v>134</v>
      </c>
      <c r="E282" s="185" t="s">
        <v>1095</v>
      </c>
      <c r="F282" s="186" t="s">
        <v>1096</v>
      </c>
      <c r="G282" s="187" t="s">
        <v>1056</v>
      </c>
      <c r="H282" s="188">
        <v>16</v>
      </c>
      <c r="I282" s="189"/>
      <c r="J282" s="190">
        <f>ROUND(I282*H282,2)</f>
        <v>0</v>
      </c>
      <c r="K282" s="191"/>
      <c r="L282" s="36"/>
      <c r="M282" s="192" t="s">
        <v>1</v>
      </c>
      <c r="N282" s="193" t="s">
        <v>38</v>
      </c>
      <c r="O282" s="68"/>
      <c r="P282" s="194">
        <f>O282*H282</f>
        <v>0</v>
      </c>
      <c r="Q282" s="194">
        <v>0</v>
      </c>
      <c r="R282" s="194">
        <f>Q282*H282</f>
        <v>0</v>
      </c>
      <c r="S282" s="194">
        <v>0</v>
      </c>
      <c r="T282" s="195">
        <f>S282*H282</f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96" t="s">
        <v>150</v>
      </c>
      <c r="AT282" s="196" t="s">
        <v>134</v>
      </c>
      <c r="AU282" s="196" t="s">
        <v>83</v>
      </c>
      <c r="AY282" s="14" t="s">
        <v>131</v>
      </c>
      <c r="BE282" s="197">
        <f>IF(N282="základní",J282,0)</f>
        <v>0</v>
      </c>
      <c r="BF282" s="197">
        <f>IF(N282="snížená",J282,0)</f>
        <v>0</v>
      </c>
      <c r="BG282" s="197">
        <f>IF(N282="zákl. přenesená",J282,0)</f>
        <v>0</v>
      </c>
      <c r="BH282" s="197">
        <f>IF(N282="sníž. přenesená",J282,0)</f>
        <v>0</v>
      </c>
      <c r="BI282" s="197">
        <f>IF(N282="nulová",J282,0)</f>
        <v>0</v>
      </c>
      <c r="BJ282" s="14" t="s">
        <v>81</v>
      </c>
      <c r="BK282" s="197">
        <f>ROUND(I282*H282,2)</f>
        <v>0</v>
      </c>
      <c r="BL282" s="14" t="s">
        <v>150</v>
      </c>
      <c r="BM282" s="196" t="s">
        <v>1097</v>
      </c>
    </row>
    <row r="283" spans="1:65" s="2" customFormat="1" ht="19.5">
      <c r="A283" s="31"/>
      <c r="B283" s="32"/>
      <c r="C283" s="33"/>
      <c r="D283" s="198" t="s">
        <v>144</v>
      </c>
      <c r="E283" s="33"/>
      <c r="F283" s="199" t="s">
        <v>1098</v>
      </c>
      <c r="G283" s="33"/>
      <c r="H283" s="33"/>
      <c r="I283" s="200"/>
      <c r="J283" s="33"/>
      <c r="K283" s="33"/>
      <c r="L283" s="36"/>
      <c r="M283" s="220"/>
      <c r="N283" s="221"/>
      <c r="O283" s="216"/>
      <c r="P283" s="216"/>
      <c r="Q283" s="216"/>
      <c r="R283" s="216"/>
      <c r="S283" s="216"/>
      <c r="T283" s="222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T283" s="14" t="s">
        <v>144</v>
      </c>
      <c r="AU283" s="14" t="s">
        <v>83</v>
      </c>
    </row>
    <row r="284" spans="1:65" s="2" customFormat="1" ht="6.95" customHeight="1">
      <c r="A284" s="31"/>
      <c r="B284" s="51"/>
      <c r="C284" s="52"/>
      <c r="D284" s="52"/>
      <c r="E284" s="52"/>
      <c r="F284" s="52"/>
      <c r="G284" s="52"/>
      <c r="H284" s="52"/>
      <c r="I284" s="52"/>
      <c r="J284" s="52"/>
      <c r="K284" s="52"/>
      <c r="L284" s="36"/>
      <c r="M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</row>
  </sheetData>
  <sheetProtection algorithmName="SHA-512" hashValue="PmdIcklxanAXCFr7gKlzVg6ptdM0iLNe/10vvWczIaXVNEM0jzef5VeOixiHSmMSHx7l4Epjn+KyewhHVAqEOA==" saltValue="dbQiBMgpvSga3PmJHGiVRUGJyPOehuAj7+kHMSOfBeqE/SMPyeDgmmfFjn9xQcTwCskWD3IKk1urEV9E8uFbCg==" spinCount="100000" sheet="1" objects="1" scenarios="1" formatColumns="0" formatRows="0" autoFilter="0"/>
  <autoFilter ref="C124:K283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4" t="s">
        <v>95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99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64" t="str">
        <f>'Rekapitulace stavby'!K6</f>
        <v>SOU Hubálov_nové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09" t="s">
        <v>100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1099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6. 1. 2025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'Rekapitulace stavby'!E14</f>
        <v>Vyplň údaj</v>
      </c>
      <c r="F18" s="269"/>
      <c r="G18" s="269"/>
      <c r="H18" s="269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0" t="s">
        <v>1</v>
      </c>
      <c r="F27" s="270"/>
      <c r="G27" s="270"/>
      <c r="H27" s="27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ROUND(J120,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ROUND((SUM(BE120:BE163)),  2)</f>
        <v>0</v>
      </c>
      <c r="G33" s="31"/>
      <c r="H33" s="31"/>
      <c r="I33" s="121">
        <v>0.21</v>
      </c>
      <c r="J33" s="120">
        <f>ROUND(((SUM(BE120:BE163))*I33),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ROUND((SUM(BF120:BF163)),  2)</f>
        <v>0</v>
      </c>
      <c r="G34" s="31"/>
      <c r="H34" s="31"/>
      <c r="I34" s="121">
        <v>0.12</v>
      </c>
      <c r="J34" s="120">
        <f>ROUND(((SUM(BF120:BF163))*I34),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ROUND((SUM(BG120:BG163)),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ROUND((SUM(BH120:BH163)),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ROUND((SUM(BI120:BI163)),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102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1" t="str">
        <f>E7</f>
        <v>SOU Hubálov_nové</v>
      </c>
      <c r="F85" s="272"/>
      <c r="G85" s="272"/>
      <c r="H85" s="272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100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3" t="str">
        <f>E9</f>
        <v>05 - Stavební část</v>
      </c>
      <c r="F87" s="273"/>
      <c r="G87" s="273"/>
      <c r="H87" s="273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6. 1. 2025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103</v>
      </c>
      <c r="D94" s="141"/>
      <c r="E94" s="141"/>
      <c r="F94" s="141"/>
      <c r="G94" s="141"/>
      <c r="H94" s="141"/>
      <c r="I94" s="141"/>
      <c r="J94" s="142" t="s">
        <v>104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105</v>
      </c>
      <c r="D96" s="33"/>
      <c r="E96" s="33"/>
      <c r="F96" s="33"/>
      <c r="G96" s="33"/>
      <c r="H96" s="33"/>
      <c r="I96" s="33"/>
      <c r="J96" s="81">
        <f>J120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106</v>
      </c>
    </row>
    <row r="97" spans="1:31" s="9" customFormat="1" ht="24.95" customHeight="1">
      <c r="B97" s="144"/>
      <c r="C97" s="145"/>
      <c r="D97" s="146" t="s">
        <v>652</v>
      </c>
      <c r="E97" s="147"/>
      <c r="F97" s="147"/>
      <c r="G97" s="147"/>
      <c r="H97" s="147"/>
      <c r="I97" s="147"/>
      <c r="J97" s="148">
        <f>J121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1100</v>
      </c>
      <c r="E98" s="153"/>
      <c r="F98" s="153"/>
      <c r="G98" s="153"/>
      <c r="H98" s="153"/>
      <c r="I98" s="153"/>
      <c r="J98" s="154">
        <f>J122</f>
        <v>0</v>
      </c>
      <c r="K98" s="151"/>
      <c r="L98" s="155"/>
    </row>
    <row r="99" spans="1:31" s="9" customFormat="1" ht="24.95" customHeight="1">
      <c r="B99" s="144"/>
      <c r="C99" s="145"/>
      <c r="D99" s="146" t="s">
        <v>1101</v>
      </c>
      <c r="E99" s="147"/>
      <c r="F99" s="147"/>
      <c r="G99" s="147"/>
      <c r="H99" s="147"/>
      <c r="I99" s="147"/>
      <c r="J99" s="148">
        <f>J160</f>
        <v>0</v>
      </c>
      <c r="K99" s="145"/>
      <c r="L99" s="149"/>
    </row>
    <row r="100" spans="1:31" s="10" customFormat="1" ht="19.899999999999999" customHeight="1">
      <c r="B100" s="150"/>
      <c r="C100" s="151"/>
      <c r="D100" s="152" t="s">
        <v>1102</v>
      </c>
      <c r="E100" s="153"/>
      <c r="F100" s="153"/>
      <c r="G100" s="153"/>
      <c r="H100" s="153"/>
      <c r="I100" s="153"/>
      <c r="J100" s="154">
        <f>J161</f>
        <v>0</v>
      </c>
      <c r="K100" s="151"/>
      <c r="L100" s="155"/>
    </row>
    <row r="101" spans="1:31" s="2" customFormat="1" ht="21.75" customHeight="1">
      <c r="A101" s="31"/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48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2" customFormat="1" ht="6.95" customHeight="1">
      <c r="A102" s="31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6" spans="1:31" s="2" customFormat="1" ht="6.95" customHeight="1">
      <c r="A106" s="31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24.95" customHeight="1">
      <c r="A107" s="31"/>
      <c r="B107" s="32"/>
      <c r="C107" s="20" t="s">
        <v>116</v>
      </c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5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16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3"/>
      <c r="D110" s="33"/>
      <c r="E110" s="271" t="str">
        <f>E7</f>
        <v>SOU Hubálov_nové</v>
      </c>
      <c r="F110" s="272"/>
      <c r="G110" s="272"/>
      <c r="H110" s="272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100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3"/>
      <c r="D112" s="33"/>
      <c r="E112" s="223" t="str">
        <f>E9</f>
        <v>05 - Stavební část</v>
      </c>
      <c r="F112" s="273"/>
      <c r="G112" s="273"/>
      <c r="H112" s="27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20</v>
      </c>
      <c r="D114" s="33"/>
      <c r="E114" s="33"/>
      <c r="F114" s="24" t="str">
        <f>F12</f>
        <v xml:space="preserve"> </v>
      </c>
      <c r="G114" s="33"/>
      <c r="H114" s="33"/>
      <c r="I114" s="26" t="s">
        <v>22</v>
      </c>
      <c r="J114" s="63" t="str">
        <f>IF(J12="","",J12)</f>
        <v>6. 1. 2025</v>
      </c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2" customHeight="1">
      <c r="A116" s="31"/>
      <c r="B116" s="32"/>
      <c r="C116" s="26" t="s">
        <v>24</v>
      </c>
      <c r="D116" s="33"/>
      <c r="E116" s="33"/>
      <c r="F116" s="24" t="str">
        <f>E15</f>
        <v xml:space="preserve"> </v>
      </c>
      <c r="G116" s="33"/>
      <c r="H116" s="33"/>
      <c r="I116" s="26" t="s">
        <v>29</v>
      </c>
      <c r="J116" s="29" t="str">
        <f>E21</f>
        <v xml:space="preserve"> 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27</v>
      </c>
      <c r="D117" s="33"/>
      <c r="E117" s="33"/>
      <c r="F117" s="24" t="str">
        <f>IF(E18="","",E18)</f>
        <v>Vyplň údaj</v>
      </c>
      <c r="G117" s="33"/>
      <c r="H117" s="33"/>
      <c r="I117" s="26" t="s">
        <v>31</v>
      </c>
      <c r="J117" s="29" t="str">
        <f>E24</f>
        <v xml:space="preserve"> 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0.3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11" customFormat="1" ht="29.25" customHeight="1">
      <c r="A119" s="156"/>
      <c r="B119" s="157"/>
      <c r="C119" s="158" t="s">
        <v>117</v>
      </c>
      <c r="D119" s="159" t="s">
        <v>58</v>
      </c>
      <c r="E119" s="159" t="s">
        <v>54</v>
      </c>
      <c r="F119" s="159" t="s">
        <v>55</v>
      </c>
      <c r="G119" s="159" t="s">
        <v>118</v>
      </c>
      <c r="H119" s="159" t="s">
        <v>119</v>
      </c>
      <c r="I119" s="159" t="s">
        <v>120</v>
      </c>
      <c r="J119" s="160" t="s">
        <v>104</v>
      </c>
      <c r="K119" s="161" t="s">
        <v>121</v>
      </c>
      <c r="L119" s="162"/>
      <c r="M119" s="72" t="s">
        <v>1</v>
      </c>
      <c r="N119" s="73" t="s">
        <v>37</v>
      </c>
      <c r="O119" s="73" t="s">
        <v>122</v>
      </c>
      <c r="P119" s="73" t="s">
        <v>123</v>
      </c>
      <c r="Q119" s="73" t="s">
        <v>124</v>
      </c>
      <c r="R119" s="73" t="s">
        <v>125</v>
      </c>
      <c r="S119" s="73" t="s">
        <v>126</v>
      </c>
      <c r="T119" s="74" t="s">
        <v>127</v>
      </c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</row>
    <row r="120" spans="1:65" s="2" customFormat="1" ht="22.9" customHeight="1">
      <c r="A120" s="31"/>
      <c r="B120" s="32"/>
      <c r="C120" s="79" t="s">
        <v>128</v>
      </c>
      <c r="D120" s="33"/>
      <c r="E120" s="33"/>
      <c r="F120" s="33"/>
      <c r="G120" s="33"/>
      <c r="H120" s="33"/>
      <c r="I120" s="33"/>
      <c r="J120" s="163">
        <f>BK120</f>
        <v>0</v>
      </c>
      <c r="K120" s="33"/>
      <c r="L120" s="36"/>
      <c r="M120" s="75"/>
      <c r="N120" s="164"/>
      <c r="O120" s="76"/>
      <c r="P120" s="165">
        <f>P121+P160</f>
        <v>0</v>
      </c>
      <c r="Q120" s="76"/>
      <c r="R120" s="165">
        <f>R121+R160</f>
        <v>8.9836379999999991</v>
      </c>
      <c r="S120" s="76"/>
      <c r="T120" s="166">
        <f>T121+T160</f>
        <v>10.741660000000001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4" t="s">
        <v>72</v>
      </c>
      <c r="AU120" s="14" t="s">
        <v>106</v>
      </c>
      <c r="BK120" s="167">
        <f>BK121+BK160</f>
        <v>0</v>
      </c>
    </row>
    <row r="121" spans="1:65" s="12" customFormat="1" ht="25.9" customHeight="1">
      <c r="B121" s="168"/>
      <c r="C121" s="169"/>
      <c r="D121" s="170" t="s">
        <v>72</v>
      </c>
      <c r="E121" s="171" t="s">
        <v>661</v>
      </c>
      <c r="F121" s="171" t="s">
        <v>662</v>
      </c>
      <c r="G121" s="169"/>
      <c r="H121" s="169"/>
      <c r="I121" s="172"/>
      <c r="J121" s="173">
        <f>BK121</f>
        <v>0</v>
      </c>
      <c r="K121" s="169"/>
      <c r="L121" s="174"/>
      <c r="M121" s="175"/>
      <c r="N121" s="176"/>
      <c r="O121" s="176"/>
      <c r="P121" s="177">
        <f>P122</f>
        <v>0</v>
      </c>
      <c r="Q121" s="176"/>
      <c r="R121" s="177">
        <f>R122</f>
        <v>8.9836379999999991</v>
      </c>
      <c r="S121" s="176"/>
      <c r="T121" s="178">
        <f>T122</f>
        <v>10.741660000000001</v>
      </c>
      <c r="AR121" s="179" t="s">
        <v>83</v>
      </c>
      <c r="AT121" s="180" t="s">
        <v>72</v>
      </c>
      <c r="AU121" s="180" t="s">
        <v>73</v>
      </c>
      <c r="AY121" s="179" t="s">
        <v>131</v>
      </c>
      <c r="BK121" s="181">
        <f>BK122</f>
        <v>0</v>
      </c>
    </row>
    <row r="122" spans="1:65" s="12" customFormat="1" ht="22.9" customHeight="1">
      <c r="B122" s="168"/>
      <c r="C122" s="169"/>
      <c r="D122" s="170" t="s">
        <v>72</v>
      </c>
      <c r="E122" s="182" t="s">
        <v>301</v>
      </c>
      <c r="F122" s="182" t="s">
        <v>1103</v>
      </c>
      <c r="G122" s="169"/>
      <c r="H122" s="169"/>
      <c r="I122" s="172"/>
      <c r="J122" s="183">
        <f>BK122</f>
        <v>0</v>
      </c>
      <c r="K122" s="169"/>
      <c r="L122" s="174"/>
      <c r="M122" s="175"/>
      <c r="N122" s="176"/>
      <c r="O122" s="176"/>
      <c r="P122" s="177">
        <f>SUM(P123:P159)</f>
        <v>0</v>
      </c>
      <c r="Q122" s="176"/>
      <c r="R122" s="177">
        <f>SUM(R123:R159)</f>
        <v>8.9836379999999991</v>
      </c>
      <c r="S122" s="176"/>
      <c r="T122" s="178">
        <f>SUM(T123:T159)</f>
        <v>10.741660000000001</v>
      </c>
      <c r="AR122" s="179" t="s">
        <v>83</v>
      </c>
      <c r="AT122" s="180" t="s">
        <v>72</v>
      </c>
      <c r="AU122" s="180" t="s">
        <v>81</v>
      </c>
      <c r="AY122" s="179" t="s">
        <v>131</v>
      </c>
      <c r="BK122" s="181">
        <f>SUM(BK123:BK159)</f>
        <v>0</v>
      </c>
    </row>
    <row r="123" spans="1:65" s="2" customFormat="1" ht="33" customHeight="1">
      <c r="A123" s="31"/>
      <c r="B123" s="32"/>
      <c r="C123" s="184" t="s">
        <v>81</v>
      </c>
      <c r="D123" s="184" t="s">
        <v>134</v>
      </c>
      <c r="E123" s="185" t="s">
        <v>1104</v>
      </c>
      <c r="F123" s="186" t="s">
        <v>1105</v>
      </c>
      <c r="G123" s="187" t="s">
        <v>1106</v>
      </c>
      <c r="H123" s="188">
        <v>28</v>
      </c>
      <c r="I123" s="189"/>
      <c r="J123" s="190">
        <f t="shared" ref="J123:J159" si="0">ROUND(I123*H123,2)</f>
        <v>0</v>
      </c>
      <c r="K123" s="191"/>
      <c r="L123" s="36"/>
      <c r="M123" s="192" t="s">
        <v>1</v>
      </c>
      <c r="N123" s="193" t="s">
        <v>38</v>
      </c>
      <c r="O123" s="68"/>
      <c r="P123" s="194">
        <f t="shared" ref="P123:P159" si="1">O123*H123</f>
        <v>0</v>
      </c>
      <c r="Q123" s="194">
        <v>0</v>
      </c>
      <c r="R123" s="194">
        <f t="shared" ref="R123:R159" si="2">Q123*H123</f>
        <v>0</v>
      </c>
      <c r="S123" s="194">
        <v>0.05</v>
      </c>
      <c r="T123" s="195">
        <f t="shared" ref="T123:T159" si="3">S123*H123</f>
        <v>1.4000000000000001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96" t="s">
        <v>150</v>
      </c>
      <c r="AT123" s="196" t="s">
        <v>134</v>
      </c>
      <c r="AU123" s="196" t="s">
        <v>83</v>
      </c>
      <c r="AY123" s="14" t="s">
        <v>131</v>
      </c>
      <c r="BE123" s="197">
        <f t="shared" ref="BE123:BE159" si="4">IF(N123="základní",J123,0)</f>
        <v>0</v>
      </c>
      <c r="BF123" s="197">
        <f t="shared" ref="BF123:BF159" si="5">IF(N123="snížená",J123,0)</f>
        <v>0</v>
      </c>
      <c r="BG123" s="197">
        <f t="shared" ref="BG123:BG159" si="6">IF(N123="zákl. přenesená",J123,0)</f>
        <v>0</v>
      </c>
      <c r="BH123" s="197">
        <f t="shared" ref="BH123:BH159" si="7">IF(N123="sníž. přenesená",J123,0)</f>
        <v>0</v>
      </c>
      <c r="BI123" s="197">
        <f t="shared" ref="BI123:BI159" si="8">IF(N123="nulová",J123,0)</f>
        <v>0</v>
      </c>
      <c r="BJ123" s="14" t="s">
        <v>81</v>
      </c>
      <c r="BK123" s="197">
        <f t="shared" ref="BK123:BK159" si="9">ROUND(I123*H123,2)</f>
        <v>0</v>
      </c>
      <c r="BL123" s="14" t="s">
        <v>150</v>
      </c>
      <c r="BM123" s="196" t="s">
        <v>1107</v>
      </c>
    </row>
    <row r="124" spans="1:65" s="2" customFormat="1" ht="33" customHeight="1">
      <c r="A124" s="31"/>
      <c r="B124" s="32"/>
      <c r="C124" s="184" t="s">
        <v>83</v>
      </c>
      <c r="D124" s="184" t="s">
        <v>134</v>
      </c>
      <c r="E124" s="185" t="s">
        <v>1108</v>
      </c>
      <c r="F124" s="186" t="s">
        <v>1109</v>
      </c>
      <c r="G124" s="187" t="s">
        <v>1106</v>
      </c>
      <c r="H124" s="188">
        <v>78</v>
      </c>
      <c r="I124" s="189"/>
      <c r="J124" s="190">
        <f t="shared" si="0"/>
        <v>0</v>
      </c>
      <c r="K124" s="191"/>
      <c r="L124" s="36"/>
      <c r="M124" s="192" t="s">
        <v>1</v>
      </c>
      <c r="N124" s="193" t="s">
        <v>38</v>
      </c>
      <c r="O124" s="68"/>
      <c r="P124" s="194">
        <f t="shared" si="1"/>
        <v>0</v>
      </c>
      <c r="Q124" s="194">
        <v>0</v>
      </c>
      <c r="R124" s="194">
        <f t="shared" si="2"/>
        <v>0</v>
      </c>
      <c r="S124" s="194">
        <v>4.5999999999999999E-2</v>
      </c>
      <c r="T124" s="195">
        <f t="shared" si="3"/>
        <v>3.5880000000000001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6" t="s">
        <v>150</v>
      </c>
      <c r="AT124" s="196" t="s">
        <v>134</v>
      </c>
      <c r="AU124" s="196" t="s">
        <v>83</v>
      </c>
      <c r="AY124" s="14" t="s">
        <v>131</v>
      </c>
      <c r="BE124" s="197">
        <f t="shared" si="4"/>
        <v>0</v>
      </c>
      <c r="BF124" s="197">
        <f t="shared" si="5"/>
        <v>0</v>
      </c>
      <c r="BG124" s="197">
        <f t="shared" si="6"/>
        <v>0</v>
      </c>
      <c r="BH124" s="197">
        <f t="shared" si="7"/>
        <v>0</v>
      </c>
      <c r="BI124" s="197">
        <f t="shared" si="8"/>
        <v>0</v>
      </c>
      <c r="BJ124" s="14" t="s">
        <v>81</v>
      </c>
      <c r="BK124" s="197">
        <f t="shared" si="9"/>
        <v>0</v>
      </c>
      <c r="BL124" s="14" t="s">
        <v>150</v>
      </c>
      <c r="BM124" s="196" t="s">
        <v>1110</v>
      </c>
    </row>
    <row r="125" spans="1:65" s="2" customFormat="1" ht="16.5" customHeight="1">
      <c r="A125" s="31"/>
      <c r="B125" s="32"/>
      <c r="C125" s="184" t="s">
        <v>146</v>
      </c>
      <c r="D125" s="184" t="s">
        <v>134</v>
      </c>
      <c r="E125" s="185" t="s">
        <v>1111</v>
      </c>
      <c r="F125" s="186" t="s">
        <v>1112</v>
      </c>
      <c r="G125" s="187" t="s">
        <v>1106</v>
      </c>
      <c r="H125" s="188">
        <v>5</v>
      </c>
      <c r="I125" s="189"/>
      <c r="J125" s="190">
        <f t="shared" si="0"/>
        <v>0</v>
      </c>
      <c r="K125" s="191"/>
      <c r="L125" s="36"/>
      <c r="M125" s="192" t="s">
        <v>1</v>
      </c>
      <c r="N125" s="193" t="s">
        <v>38</v>
      </c>
      <c r="O125" s="68"/>
      <c r="P125" s="194">
        <f t="shared" si="1"/>
        <v>0</v>
      </c>
      <c r="Q125" s="194">
        <v>0</v>
      </c>
      <c r="R125" s="194">
        <f t="shared" si="2"/>
        <v>0</v>
      </c>
      <c r="S125" s="194">
        <v>0.188</v>
      </c>
      <c r="T125" s="195">
        <f t="shared" si="3"/>
        <v>0.94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6" t="s">
        <v>150</v>
      </c>
      <c r="AT125" s="196" t="s">
        <v>134</v>
      </c>
      <c r="AU125" s="196" t="s">
        <v>83</v>
      </c>
      <c r="AY125" s="14" t="s">
        <v>131</v>
      </c>
      <c r="BE125" s="197">
        <f t="shared" si="4"/>
        <v>0</v>
      </c>
      <c r="BF125" s="197">
        <f t="shared" si="5"/>
        <v>0</v>
      </c>
      <c r="BG125" s="197">
        <f t="shared" si="6"/>
        <v>0</v>
      </c>
      <c r="BH125" s="197">
        <f t="shared" si="7"/>
        <v>0</v>
      </c>
      <c r="BI125" s="197">
        <f t="shared" si="8"/>
        <v>0</v>
      </c>
      <c r="BJ125" s="14" t="s">
        <v>81</v>
      </c>
      <c r="BK125" s="197">
        <f t="shared" si="9"/>
        <v>0</v>
      </c>
      <c r="BL125" s="14" t="s">
        <v>150</v>
      </c>
      <c r="BM125" s="196" t="s">
        <v>1113</v>
      </c>
    </row>
    <row r="126" spans="1:65" s="2" customFormat="1" ht="24.2" customHeight="1">
      <c r="A126" s="31"/>
      <c r="B126" s="32"/>
      <c r="C126" s="184" t="s">
        <v>150</v>
      </c>
      <c r="D126" s="184" t="s">
        <v>134</v>
      </c>
      <c r="E126" s="185" t="s">
        <v>1114</v>
      </c>
      <c r="F126" s="186" t="s">
        <v>1115</v>
      </c>
      <c r="G126" s="187" t="s">
        <v>142</v>
      </c>
      <c r="H126" s="188">
        <v>1</v>
      </c>
      <c r="I126" s="189"/>
      <c r="J126" s="190">
        <f t="shared" si="0"/>
        <v>0</v>
      </c>
      <c r="K126" s="191"/>
      <c r="L126" s="36"/>
      <c r="M126" s="192" t="s">
        <v>1</v>
      </c>
      <c r="N126" s="193" t="s">
        <v>38</v>
      </c>
      <c r="O126" s="68"/>
      <c r="P126" s="194">
        <f t="shared" si="1"/>
        <v>0</v>
      </c>
      <c r="Q126" s="194">
        <v>0.18142</v>
      </c>
      <c r="R126" s="194">
        <f t="shared" si="2"/>
        <v>0.18142</v>
      </c>
      <c r="S126" s="194">
        <v>0</v>
      </c>
      <c r="T126" s="195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6" t="s">
        <v>150</v>
      </c>
      <c r="AT126" s="196" t="s">
        <v>134</v>
      </c>
      <c r="AU126" s="196" t="s">
        <v>83</v>
      </c>
      <c r="AY126" s="14" t="s">
        <v>131</v>
      </c>
      <c r="BE126" s="197">
        <f t="shared" si="4"/>
        <v>0</v>
      </c>
      <c r="BF126" s="197">
        <f t="shared" si="5"/>
        <v>0</v>
      </c>
      <c r="BG126" s="197">
        <f t="shared" si="6"/>
        <v>0</v>
      </c>
      <c r="BH126" s="197">
        <f t="shared" si="7"/>
        <v>0</v>
      </c>
      <c r="BI126" s="197">
        <f t="shared" si="8"/>
        <v>0</v>
      </c>
      <c r="BJ126" s="14" t="s">
        <v>81</v>
      </c>
      <c r="BK126" s="197">
        <f t="shared" si="9"/>
        <v>0</v>
      </c>
      <c r="BL126" s="14" t="s">
        <v>150</v>
      </c>
      <c r="BM126" s="196" t="s">
        <v>1116</v>
      </c>
    </row>
    <row r="127" spans="1:65" s="2" customFormat="1" ht="24.2" customHeight="1">
      <c r="A127" s="31"/>
      <c r="B127" s="32"/>
      <c r="C127" s="184" t="s">
        <v>157</v>
      </c>
      <c r="D127" s="184" t="s">
        <v>134</v>
      </c>
      <c r="E127" s="185" t="s">
        <v>1117</v>
      </c>
      <c r="F127" s="186" t="s">
        <v>1118</v>
      </c>
      <c r="G127" s="187" t="s">
        <v>1106</v>
      </c>
      <c r="H127" s="188">
        <v>78</v>
      </c>
      <c r="I127" s="189"/>
      <c r="J127" s="190">
        <f t="shared" si="0"/>
        <v>0</v>
      </c>
      <c r="K127" s="191"/>
      <c r="L127" s="36"/>
      <c r="M127" s="192" t="s">
        <v>1</v>
      </c>
      <c r="N127" s="193" t="s">
        <v>38</v>
      </c>
      <c r="O127" s="68"/>
      <c r="P127" s="194">
        <f t="shared" si="1"/>
        <v>0</v>
      </c>
      <c r="Q127" s="194">
        <v>0.02</v>
      </c>
      <c r="R127" s="194">
        <f t="shared" si="2"/>
        <v>1.56</v>
      </c>
      <c r="S127" s="194">
        <v>0</v>
      </c>
      <c r="T127" s="195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6" t="s">
        <v>150</v>
      </c>
      <c r="AT127" s="196" t="s">
        <v>134</v>
      </c>
      <c r="AU127" s="196" t="s">
        <v>83</v>
      </c>
      <c r="AY127" s="14" t="s">
        <v>131</v>
      </c>
      <c r="BE127" s="197">
        <f t="shared" si="4"/>
        <v>0</v>
      </c>
      <c r="BF127" s="197">
        <f t="shared" si="5"/>
        <v>0</v>
      </c>
      <c r="BG127" s="197">
        <f t="shared" si="6"/>
        <v>0</v>
      </c>
      <c r="BH127" s="197">
        <f t="shared" si="7"/>
        <v>0</v>
      </c>
      <c r="BI127" s="197">
        <f t="shared" si="8"/>
        <v>0</v>
      </c>
      <c r="BJ127" s="14" t="s">
        <v>81</v>
      </c>
      <c r="BK127" s="197">
        <f t="shared" si="9"/>
        <v>0</v>
      </c>
      <c r="BL127" s="14" t="s">
        <v>150</v>
      </c>
      <c r="BM127" s="196" t="s">
        <v>1119</v>
      </c>
    </row>
    <row r="128" spans="1:65" s="2" customFormat="1" ht="24.2" customHeight="1">
      <c r="A128" s="31"/>
      <c r="B128" s="32"/>
      <c r="C128" s="184" t="s">
        <v>161</v>
      </c>
      <c r="D128" s="184" t="s">
        <v>134</v>
      </c>
      <c r="E128" s="185" t="s">
        <v>1120</v>
      </c>
      <c r="F128" s="186" t="s">
        <v>1121</v>
      </c>
      <c r="G128" s="187" t="s">
        <v>1106</v>
      </c>
      <c r="H128" s="188">
        <v>28</v>
      </c>
      <c r="I128" s="189"/>
      <c r="J128" s="190">
        <f t="shared" si="0"/>
        <v>0</v>
      </c>
      <c r="K128" s="191"/>
      <c r="L128" s="36"/>
      <c r="M128" s="192" t="s">
        <v>1</v>
      </c>
      <c r="N128" s="193" t="s">
        <v>38</v>
      </c>
      <c r="O128" s="68"/>
      <c r="P128" s="194">
        <f t="shared" si="1"/>
        <v>0</v>
      </c>
      <c r="Q128" s="194">
        <v>0.02</v>
      </c>
      <c r="R128" s="194">
        <f t="shared" si="2"/>
        <v>0.56000000000000005</v>
      </c>
      <c r="S128" s="194">
        <v>0</v>
      </c>
      <c r="T128" s="195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6" t="s">
        <v>150</v>
      </c>
      <c r="AT128" s="196" t="s">
        <v>134</v>
      </c>
      <c r="AU128" s="196" t="s">
        <v>83</v>
      </c>
      <c r="AY128" s="14" t="s">
        <v>131</v>
      </c>
      <c r="BE128" s="197">
        <f t="shared" si="4"/>
        <v>0</v>
      </c>
      <c r="BF128" s="197">
        <f t="shared" si="5"/>
        <v>0</v>
      </c>
      <c r="BG128" s="197">
        <f t="shared" si="6"/>
        <v>0</v>
      </c>
      <c r="BH128" s="197">
        <f t="shared" si="7"/>
        <v>0</v>
      </c>
      <c r="BI128" s="197">
        <f t="shared" si="8"/>
        <v>0</v>
      </c>
      <c r="BJ128" s="14" t="s">
        <v>81</v>
      </c>
      <c r="BK128" s="197">
        <f t="shared" si="9"/>
        <v>0</v>
      </c>
      <c r="BL128" s="14" t="s">
        <v>150</v>
      </c>
      <c r="BM128" s="196" t="s">
        <v>1122</v>
      </c>
    </row>
    <row r="129" spans="1:65" s="2" customFormat="1" ht="24.2" customHeight="1">
      <c r="A129" s="31"/>
      <c r="B129" s="32"/>
      <c r="C129" s="184" t="s">
        <v>165</v>
      </c>
      <c r="D129" s="184" t="s">
        <v>134</v>
      </c>
      <c r="E129" s="185" t="s">
        <v>1123</v>
      </c>
      <c r="F129" s="186" t="s">
        <v>1124</v>
      </c>
      <c r="G129" s="187" t="s">
        <v>1106</v>
      </c>
      <c r="H129" s="188">
        <v>28</v>
      </c>
      <c r="I129" s="189"/>
      <c r="J129" s="190">
        <f t="shared" si="0"/>
        <v>0</v>
      </c>
      <c r="K129" s="191"/>
      <c r="L129" s="36"/>
      <c r="M129" s="192" t="s">
        <v>1</v>
      </c>
      <c r="N129" s="193" t="s">
        <v>38</v>
      </c>
      <c r="O129" s="68"/>
      <c r="P129" s="194">
        <f t="shared" si="1"/>
        <v>0</v>
      </c>
      <c r="Q129" s="194">
        <v>1.7330000000000002E-2</v>
      </c>
      <c r="R129" s="194">
        <f t="shared" si="2"/>
        <v>0.48524000000000006</v>
      </c>
      <c r="S129" s="194">
        <v>0</v>
      </c>
      <c r="T129" s="195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6" t="s">
        <v>150</v>
      </c>
      <c r="AT129" s="196" t="s">
        <v>134</v>
      </c>
      <c r="AU129" s="196" t="s">
        <v>83</v>
      </c>
      <c r="AY129" s="14" t="s">
        <v>131</v>
      </c>
      <c r="BE129" s="197">
        <f t="shared" si="4"/>
        <v>0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4" t="s">
        <v>81</v>
      </c>
      <c r="BK129" s="197">
        <f t="shared" si="9"/>
        <v>0</v>
      </c>
      <c r="BL129" s="14" t="s">
        <v>150</v>
      </c>
      <c r="BM129" s="196" t="s">
        <v>1125</v>
      </c>
    </row>
    <row r="130" spans="1:65" s="2" customFormat="1" ht="24.2" customHeight="1">
      <c r="A130" s="31"/>
      <c r="B130" s="32"/>
      <c r="C130" s="184" t="s">
        <v>170</v>
      </c>
      <c r="D130" s="184" t="s">
        <v>134</v>
      </c>
      <c r="E130" s="185" t="s">
        <v>1126</v>
      </c>
      <c r="F130" s="186" t="s">
        <v>1127</v>
      </c>
      <c r="G130" s="187" t="s">
        <v>1106</v>
      </c>
      <c r="H130" s="188">
        <v>78</v>
      </c>
      <c r="I130" s="189"/>
      <c r="J130" s="190">
        <f t="shared" si="0"/>
        <v>0</v>
      </c>
      <c r="K130" s="191"/>
      <c r="L130" s="36"/>
      <c r="M130" s="192" t="s">
        <v>1</v>
      </c>
      <c r="N130" s="193" t="s">
        <v>38</v>
      </c>
      <c r="O130" s="68"/>
      <c r="P130" s="194">
        <f t="shared" si="1"/>
        <v>0</v>
      </c>
      <c r="Q130" s="194">
        <v>1.7330000000000002E-2</v>
      </c>
      <c r="R130" s="194">
        <f t="shared" si="2"/>
        <v>1.3517400000000002</v>
      </c>
      <c r="S130" s="194">
        <v>0</v>
      </c>
      <c r="T130" s="195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6" t="s">
        <v>150</v>
      </c>
      <c r="AT130" s="196" t="s">
        <v>134</v>
      </c>
      <c r="AU130" s="196" t="s">
        <v>83</v>
      </c>
      <c r="AY130" s="14" t="s">
        <v>131</v>
      </c>
      <c r="BE130" s="197">
        <f t="shared" si="4"/>
        <v>0</v>
      </c>
      <c r="BF130" s="197">
        <f t="shared" si="5"/>
        <v>0</v>
      </c>
      <c r="BG130" s="197">
        <f t="shared" si="6"/>
        <v>0</v>
      </c>
      <c r="BH130" s="197">
        <f t="shared" si="7"/>
        <v>0</v>
      </c>
      <c r="BI130" s="197">
        <f t="shared" si="8"/>
        <v>0</v>
      </c>
      <c r="BJ130" s="14" t="s">
        <v>81</v>
      </c>
      <c r="BK130" s="197">
        <f t="shared" si="9"/>
        <v>0</v>
      </c>
      <c r="BL130" s="14" t="s">
        <v>150</v>
      </c>
      <c r="BM130" s="196" t="s">
        <v>1128</v>
      </c>
    </row>
    <row r="131" spans="1:65" s="2" customFormat="1" ht="16.5" customHeight="1">
      <c r="A131" s="31"/>
      <c r="B131" s="32"/>
      <c r="C131" s="184" t="s">
        <v>175</v>
      </c>
      <c r="D131" s="184" t="s">
        <v>134</v>
      </c>
      <c r="E131" s="185" t="s">
        <v>1129</v>
      </c>
      <c r="F131" s="186" t="s">
        <v>1130</v>
      </c>
      <c r="G131" s="187" t="s">
        <v>1106</v>
      </c>
      <c r="H131" s="188">
        <v>5.5</v>
      </c>
      <c r="I131" s="189"/>
      <c r="J131" s="190">
        <f t="shared" si="0"/>
        <v>0</v>
      </c>
      <c r="K131" s="191"/>
      <c r="L131" s="36"/>
      <c r="M131" s="192" t="s">
        <v>1</v>
      </c>
      <c r="N131" s="193" t="s">
        <v>38</v>
      </c>
      <c r="O131" s="68"/>
      <c r="P131" s="194">
        <f t="shared" si="1"/>
        <v>0</v>
      </c>
      <c r="Q131" s="194">
        <v>0</v>
      </c>
      <c r="R131" s="194">
        <f t="shared" si="2"/>
        <v>0</v>
      </c>
      <c r="S131" s="194">
        <v>0.32400000000000001</v>
      </c>
      <c r="T131" s="195">
        <f t="shared" si="3"/>
        <v>1.782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6" t="s">
        <v>150</v>
      </c>
      <c r="AT131" s="196" t="s">
        <v>134</v>
      </c>
      <c r="AU131" s="196" t="s">
        <v>83</v>
      </c>
      <c r="AY131" s="14" t="s">
        <v>131</v>
      </c>
      <c r="BE131" s="197">
        <f t="shared" si="4"/>
        <v>0</v>
      </c>
      <c r="BF131" s="197">
        <f t="shared" si="5"/>
        <v>0</v>
      </c>
      <c r="BG131" s="197">
        <f t="shared" si="6"/>
        <v>0</v>
      </c>
      <c r="BH131" s="197">
        <f t="shared" si="7"/>
        <v>0</v>
      </c>
      <c r="BI131" s="197">
        <f t="shared" si="8"/>
        <v>0</v>
      </c>
      <c r="BJ131" s="14" t="s">
        <v>81</v>
      </c>
      <c r="BK131" s="197">
        <f t="shared" si="9"/>
        <v>0</v>
      </c>
      <c r="BL131" s="14" t="s">
        <v>150</v>
      </c>
      <c r="BM131" s="196" t="s">
        <v>1131</v>
      </c>
    </row>
    <row r="132" spans="1:65" s="2" customFormat="1" ht="16.5" customHeight="1">
      <c r="A132" s="31"/>
      <c r="B132" s="32"/>
      <c r="C132" s="184" t="s">
        <v>179</v>
      </c>
      <c r="D132" s="184" t="s">
        <v>134</v>
      </c>
      <c r="E132" s="185" t="s">
        <v>1132</v>
      </c>
      <c r="F132" s="186" t="s">
        <v>1133</v>
      </c>
      <c r="G132" s="187" t="s">
        <v>1134</v>
      </c>
      <c r="H132" s="188">
        <v>0.8</v>
      </c>
      <c r="I132" s="189"/>
      <c r="J132" s="190">
        <f t="shared" si="0"/>
        <v>0</v>
      </c>
      <c r="K132" s="191"/>
      <c r="L132" s="36"/>
      <c r="M132" s="192" t="s">
        <v>1</v>
      </c>
      <c r="N132" s="193" t="s">
        <v>38</v>
      </c>
      <c r="O132" s="68"/>
      <c r="P132" s="194">
        <f t="shared" si="1"/>
        <v>0</v>
      </c>
      <c r="Q132" s="194">
        <v>0</v>
      </c>
      <c r="R132" s="194">
        <f t="shared" si="2"/>
        <v>0</v>
      </c>
      <c r="S132" s="194">
        <v>2.4</v>
      </c>
      <c r="T132" s="195">
        <f t="shared" si="3"/>
        <v>1.92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150</v>
      </c>
      <c r="AT132" s="196" t="s">
        <v>134</v>
      </c>
      <c r="AU132" s="196" t="s">
        <v>83</v>
      </c>
      <c r="AY132" s="14" t="s">
        <v>131</v>
      </c>
      <c r="BE132" s="197">
        <f t="shared" si="4"/>
        <v>0</v>
      </c>
      <c r="BF132" s="197">
        <f t="shared" si="5"/>
        <v>0</v>
      </c>
      <c r="BG132" s="197">
        <f t="shared" si="6"/>
        <v>0</v>
      </c>
      <c r="BH132" s="197">
        <f t="shared" si="7"/>
        <v>0</v>
      </c>
      <c r="BI132" s="197">
        <f t="shared" si="8"/>
        <v>0</v>
      </c>
      <c r="BJ132" s="14" t="s">
        <v>81</v>
      </c>
      <c r="BK132" s="197">
        <f t="shared" si="9"/>
        <v>0</v>
      </c>
      <c r="BL132" s="14" t="s">
        <v>150</v>
      </c>
      <c r="BM132" s="196" t="s">
        <v>1135</v>
      </c>
    </row>
    <row r="133" spans="1:65" s="2" customFormat="1" ht="16.5" customHeight="1">
      <c r="A133" s="31"/>
      <c r="B133" s="32"/>
      <c r="C133" s="184" t="s">
        <v>183</v>
      </c>
      <c r="D133" s="184" t="s">
        <v>134</v>
      </c>
      <c r="E133" s="185" t="s">
        <v>1136</v>
      </c>
      <c r="F133" s="186" t="s">
        <v>1137</v>
      </c>
      <c r="G133" s="187" t="s">
        <v>1134</v>
      </c>
      <c r="H133" s="188">
        <v>0.3</v>
      </c>
      <c r="I133" s="189"/>
      <c r="J133" s="190">
        <f t="shared" si="0"/>
        <v>0</v>
      </c>
      <c r="K133" s="191"/>
      <c r="L133" s="36"/>
      <c r="M133" s="192" t="s">
        <v>1</v>
      </c>
      <c r="N133" s="193" t="s">
        <v>38</v>
      </c>
      <c r="O133" s="68"/>
      <c r="P133" s="194">
        <f t="shared" si="1"/>
        <v>0</v>
      </c>
      <c r="Q133" s="194">
        <v>0</v>
      </c>
      <c r="R133" s="194">
        <f t="shared" si="2"/>
        <v>0</v>
      </c>
      <c r="S133" s="194">
        <v>2.4</v>
      </c>
      <c r="T133" s="195">
        <f t="shared" si="3"/>
        <v>0.72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150</v>
      </c>
      <c r="AT133" s="196" t="s">
        <v>134</v>
      </c>
      <c r="AU133" s="196" t="s">
        <v>83</v>
      </c>
      <c r="AY133" s="14" t="s">
        <v>131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4" t="s">
        <v>81</v>
      </c>
      <c r="BK133" s="197">
        <f t="shared" si="9"/>
        <v>0</v>
      </c>
      <c r="BL133" s="14" t="s">
        <v>150</v>
      </c>
      <c r="BM133" s="196" t="s">
        <v>1138</v>
      </c>
    </row>
    <row r="134" spans="1:65" s="2" customFormat="1" ht="33" customHeight="1">
      <c r="A134" s="31"/>
      <c r="B134" s="32"/>
      <c r="C134" s="184" t="s">
        <v>8</v>
      </c>
      <c r="D134" s="184" t="s">
        <v>134</v>
      </c>
      <c r="E134" s="185" t="s">
        <v>1139</v>
      </c>
      <c r="F134" s="186" t="s">
        <v>1140</v>
      </c>
      <c r="G134" s="187" t="s">
        <v>1134</v>
      </c>
      <c r="H134" s="188">
        <v>1.8</v>
      </c>
      <c r="I134" s="189"/>
      <c r="J134" s="190">
        <f t="shared" si="0"/>
        <v>0</v>
      </c>
      <c r="K134" s="191"/>
      <c r="L134" s="36"/>
      <c r="M134" s="192" t="s">
        <v>1</v>
      </c>
      <c r="N134" s="193" t="s">
        <v>38</v>
      </c>
      <c r="O134" s="68"/>
      <c r="P134" s="194">
        <f t="shared" si="1"/>
        <v>0</v>
      </c>
      <c r="Q134" s="194">
        <v>2.3010199999999998</v>
      </c>
      <c r="R134" s="194">
        <f t="shared" si="2"/>
        <v>4.1418359999999996</v>
      </c>
      <c r="S134" s="194">
        <v>0</v>
      </c>
      <c r="T134" s="195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150</v>
      </c>
      <c r="AT134" s="196" t="s">
        <v>134</v>
      </c>
      <c r="AU134" s="196" t="s">
        <v>83</v>
      </c>
      <c r="AY134" s="14" t="s">
        <v>131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4" t="s">
        <v>81</v>
      </c>
      <c r="BK134" s="197">
        <f t="shared" si="9"/>
        <v>0</v>
      </c>
      <c r="BL134" s="14" t="s">
        <v>150</v>
      </c>
      <c r="BM134" s="196" t="s">
        <v>1141</v>
      </c>
    </row>
    <row r="135" spans="1:65" s="2" customFormat="1" ht="24.2" customHeight="1">
      <c r="A135" s="31"/>
      <c r="B135" s="32"/>
      <c r="C135" s="184" t="s">
        <v>190</v>
      </c>
      <c r="D135" s="184" t="s">
        <v>134</v>
      </c>
      <c r="E135" s="185" t="s">
        <v>1142</v>
      </c>
      <c r="F135" s="186" t="s">
        <v>1143</v>
      </c>
      <c r="G135" s="187" t="s">
        <v>294</v>
      </c>
      <c r="H135" s="188">
        <v>1</v>
      </c>
      <c r="I135" s="189"/>
      <c r="J135" s="190">
        <f t="shared" si="0"/>
        <v>0</v>
      </c>
      <c r="K135" s="191"/>
      <c r="L135" s="36"/>
      <c r="M135" s="192" t="s">
        <v>1</v>
      </c>
      <c r="N135" s="193" t="s">
        <v>38</v>
      </c>
      <c r="O135" s="68"/>
      <c r="P135" s="194">
        <f t="shared" si="1"/>
        <v>0</v>
      </c>
      <c r="Q135" s="194">
        <v>0</v>
      </c>
      <c r="R135" s="194">
        <f t="shared" si="2"/>
        <v>0</v>
      </c>
      <c r="S135" s="194">
        <v>0</v>
      </c>
      <c r="T135" s="195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150</v>
      </c>
      <c r="AT135" s="196" t="s">
        <v>134</v>
      </c>
      <c r="AU135" s="196" t="s">
        <v>83</v>
      </c>
      <c r="AY135" s="14" t="s">
        <v>131</v>
      </c>
      <c r="BE135" s="197">
        <f t="shared" si="4"/>
        <v>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4" t="s">
        <v>81</v>
      </c>
      <c r="BK135" s="197">
        <f t="shared" si="9"/>
        <v>0</v>
      </c>
      <c r="BL135" s="14" t="s">
        <v>150</v>
      </c>
      <c r="BM135" s="196" t="s">
        <v>1144</v>
      </c>
    </row>
    <row r="136" spans="1:65" s="2" customFormat="1" ht="24.2" customHeight="1">
      <c r="A136" s="31"/>
      <c r="B136" s="32"/>
      <c r="C136" s="184" t="s">
        <v>194</v>
      </c>
      <c r="D136" s="184" t="s">
        <v>134</v>
      </c>
      <c r="E136" s="185" t="s">
        <v>1145</v>
      </c>
      <c r="F136" s="186" t="s">
        <v>1146</v>
      </c>
      <c r="G136" s="187" t="s">
        <v>142</v>
      </c>
      <c r="H136" s="188">
        <v>2</v>
      </c>
      <c r="I136" s="189"/>
      <c r="J136" s="190">
        <f t="shared" si="0"/>
        <v>0</v>
      </c>
      <c r="K136" s="191"/>
      <c r="L136" s="36"/>
      <c r="M136" s="192" t="s">
        <v>1</v>
      </c>
      <c r="N136" s="193" t="s">
        <v>38</v>
      </c>
      <c r="O136" s="68"/>
      <c r="P136" s="194">
        <f t="shared" si="1"/>
        <v>0</v>
      </c>
      <c r="Q136" s="194">
        <v>0</v>
      </c>
      <c r="R136" s="194">
        <f t="shared" si="2"/>
        <v>0</v>
      </c>
      <c r="S136" s="194">
        <v>5.8999999999999997E-2</v>
      </c>
      <c r="T136" s="195">
        <f t="shared" si="3"/>
        <v>0.11799999999999999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6" t="s">
        <v>150</v>
      </c>
      <c r="AT136" s="196" t="s">
        <v>134</v>
      </c>
      <c r="AU136" s="196" t="s">
        <v>83</v>
      </c>
      <c r="AY136" s="14" t="s">
        <v>131</v>
      </c>
      <c r="BE136" s="197">
        <f t="shared" si="4"/>
        <v>0</v>
      </c>
      <c r="BF136" s="197">
        <f t="shared" si="5"/>
        <v>0</v>
      </c>
      <c r="BG136" s="197">
        <f t="shared" si="6"/>
        <v>0</v>
      </c>
      <c r="BH136" s="197">
        <f t="shared" si="7"/>
        <v>0</v>
      </c>
      <c r="BI136" s="197">
        <f t="shared" si="8"/>
        <v>0</v>
      </c>
      <c r="BJ136" s="14" t="s">
        <v>81</v>
      </c>
      <c r="BK136" s="197">
        <f t="shared" si="9"/>
        <v>0</v>
      </c>
      <c r="BL136" s="14" t="s">
        <v>150</v>
      </c>
      <c r="BM136" s="196" t="s">
        <v>1147</v>
      </c>
    </row>
    <row r="137" spans="1:65" s="2" customFormat="1" ht="24.2" customHeight="1">
      <c r="A137" s="31"/>
      <c r="B137" s="32"/>
      <c r="C137" s="184" t="s">
        <v>198</v>
      </c>
      <c r="D137" s="184" t="s">
        <v>134</v>
      </c>
      <c r="E137" s="185" t="s">
        <v>1148</v>
      </c>
      <c r="F137" s="186" t="s">
        <v>1149</v>
      </c>
      <c r="G137" s="187" t="s">
        <v>137</v>
      </c>
      <c r="H137" s="188">
        <v>19.600000000000001</v>
      </c>
      <c r="I137" s="189"/>
      <c r="J137" s="190">
        <f t="shared" si="0"/>
        <v>0</v>
      </c>
      <c r="K137" s="191"/>
      <c r="L137" s="36"/>
      <c r="M137" s="192" t="s">
        <v>1</v>
      </c>
      <c r="N137" s="193" t="s">
        <v>38</v>
      </c>
      <c r="O137" s="68"/>
      <c r="P137" s="194">
        <f t="shared" si="1"/>
        <v>0</v>
      </c>
      <c r="Q137" s="194">
        <v>4.8000000000000001E-4</v>
      </c>
      <c r="R137" s="194">
        <f t="shared" si="2"/>
        <v>9.4080000000000014E-3</v>
      </c>
      <c r="S137" s="194">
        <v>8.0000000000000002E-3</v>
      </c>
      <c r="T137" s="195">
        <f t="shared" si="3"/>
        <v>0.15680000000000002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150</v>
      </c>
      <c r="AT137" s="196" t="s">
        <v>134</v>
      </c>
      <c r="AU137" s="196" t="s">
        <v>83</v>
      </c>
      <c r="AY137" s="14" t="s">
        <v>131</v>
      </c>
      <c r="BE137" s="197">
        <f t="shared" si="4"/>
        <v>0</v>
      </c>
      <c r="BF137" s="197">
        <f t="shared" si="5"/>
        <v>0</v>
      </c>
      <c r="BG137" s="197">
        <f t="shared" si="6"/>
        <v>0</v>
      </c>
      <c r="BH137" s="197">
        <f t="shared" si="7"/>
        <v>0</v>
      </c>
      <c r="BI137" s="197">
        <f t="shared" si="8"/>
        <v>0</v>
      </c>
      <c r="BJ137" s="14" t="s">
        <v>81</v>
      </c>
      <c r="BK137" s="197">
        <f t="shared" si="9"/>
        <v>0</v>
      </c>
      <c r="BL137" s="14" t="s">
        <v>150</v>
      </c>
      <c r="BM137" s="196" t="s">
        <v>1150</v>
      </c>
    </row>
    <row r="138" spans="1:65" s="2" customFormat="1" ht="24.2" customHeight="1">
      <c r="A138" s="31"/>
      <c r="B138" s="32"/>
      <c r="C138" s="184" t="s">
        <v>138</v>
      </c>
      <c r="D138" s="184" t="s">
        <v>134</v>
      </c>
      <c r="E138" s="185" t="s">
        <v>1151</v>
      </c>
      <c r="F138" s="186" t="s">
        <v>1152</v>
      </c>
      <c r="G138" s="187" t="s">
        <v>137</v>
      </c>
      <c r="H138" s="188">
        <v>5.6</v>
      </c>
      <c r="I138" s="189"/>
      <c r="J138" s="190">
        <f t="shared" si="0"/>
        <v>0</v>
      </c>
      <c r="K138" s="191"/>
      <c r="L138" s="36"/>
      <c r="M138" s="192" t="s">
        <v>1</v>
      </c>
      <c r="N138" s="193" t="s">
        <v>38</v>
      </c>
      <c r="O138" s="68"/>
      <c r="P138" s="194">
        <f t="shared" si="1"/>
        <v>0</v>
      </c>
      <c r="Q138" s="194">
        <v>5.9000000000000003E-4</v>
      </c>
      <c r="R138" s="194">
        <f t="shared" si="2"/>
        <v>3.3040000000000001E-3</v>
      </c>
      <c r="S138" s="194">
        <v>1.4999999999999999E-2</v>
      </c>
      <c r="T138" s="195">
        <f t="shared" si="3"/>
        <v>8.3999999999999991E-2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150</v>
      </c>
      <c r="AT138" s="196" t="s">
        <v>134</v>
      </c>
      <c r="AU138" s="196" t="s">
        <v>83</v>
      </c>
      <c r="AY138" s="14" t="s">
        <v>131</v>
      </c>
      <c r="BE138" s="197">
        <f t="shared" si="4"/>
        <v>0</v>
      </c>
      <c r="BF138" s="197">
        <f t="shared" si="5"/>
        <v>0</v>
      </c>
      <c r="BG138" s="197">
        <f t="shared" si="6"/>
        <v>0</v>
      </c>
      <c r="BH138" s="197">
        <f t="shared" si="7"/>
        <v>0</v>
      </c>
      <c r="BI138" s="197">
        <f t="shared" si="8"/>
        <v>0</v>
      </c>
      <c r="BJ138" s="14" t="s">
        <v>81</v>
      </c>
      <c r="BK138" s="197">
        <f t="shared" si="9"/>
        <v>0</v>
      </c>
      <c r="BL138" s="14" t="s">
        <v>150</v>
      </c>
      <c r="BM138" s="196" t="s">
        <v>1153</v>
      </c>
    </row>
    <row r="139" spans="1:65" s="2" customFormat="1" ht="24.2" customHeight="1">
      <c r="A139" s="31"/>
      <c r="B139" s="32"/>
      <c r="C139" s="184" t="s">
        <v>205</v>
      </c>
      <c r="D139" s="184" t="s">
        <v>134</v>
      </c>
      <c r="E139" s="185" t="s">
        <v>1154</v>
      </c>
      <c r="F139" s="186" t="s">
        <v>1155</v>
      </c>
      <c r="G139" s="187" t="s">
        <v>153</v>
      </c>
      <c r="H139" s="188">
        <v>13.45</v>
      </c>
      <c r="I139" s="189"/>
      <c r="J139" s="190">
        <f t="shared" si="0"/>
        <v>0</v>
      </c>
      <c r="K139" s="191"/>
      <c r="L139" s="36"/>
      <c r="M139" s="192" t="s">
        <v>1</v>
      </c>
      <c r="N139" s="193" t="s">
        <v>38</v>
      </c>
      <c r="O139" s="68"/>
      <c r="P139" s="194">
        <f t="shared" si="1"/>
        <v>0</v>
      </c>
      <c r="Q139" s="194">
        <v>0</v>
      </c>
      <c r="R139" s="194">
        <f t="shared" si="2"/>
        <v>0</v>
      </c>
      <c r="S139" s="194">
        <v>0</v>
      </c>
      <c r="T139" s="195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6" t="s">
        <v>150</v>
      </c>
      <c r="AT139" s="196" t="s">
        <v>134</v>
      </c>
      <c r="AU139" s="196" t="s">
        <v>83</v>
      </c>
      <c r="AY139" s="14" t="s">
        <v>131</v>
      </c>
      <c r="BE139" s="197">
        <f t="shared" si="4"/>
        <v>0</v>
      </c>
      <c r="BF139" s="197">
        <f t="shared" si="5"/>
        <v>0</v>
      </c>
      <c r="BG139" s="197">
        <f t="shared" si="6"/>
        <v>0</v>
      </c>
      <c r="BH139" s="197">
        <f t="shared" si="7"/>
        <v>0</v>
      </c>
      <c r="BI139" s="197">
        <f t="shared" si="8"/>
        <v>0</v>
      </c>
      <c r="BJ139" s="14" t="s">
        <v>81</v>
      </c>
      <c r="BK139" s="197">
        <f t="shared" si="9"/>
        <v>0</v>
      </c>
      <c r="BL139" s="14" t="s">
        <v>150</v>
      </c>
      <c r="BM139" s="196" t="s">
        <v>1156</v>
      </c>
    </row>
    <row r="140" spans="1:65" s="2" customFormat="1" ht="16.5" customHeight="1">
      <c r="A140" s="31"/>
      <c r="B140" s="32"/>
      <c r="C140" s="184" t="s">
        <v>209</v>
      </c>
      <c r="D140" s="184" t="s">
        <v>134</v>
      </c>
      <c r="E140" s="185" t="s">
        <v>1157</v>
      </c>
      <c r="F140" s="186" t="s">
        <v>1158</v>
      </c>
      <c r="G140" s="187" t="s">
        <v>153</v>
      </c>
      <c r="H140" s="188">
        <v>13.45</v>
      </c>
      <c r="I140" s="189"/>
      <c r="J140" s="190">
        <f t="shared" si="0"/>
        <v>0</v>
      </c>
      <c r="K140" s="191"/>
      <c r="L140" s="36"/>
      <c r="M140" s="192" t="s">
        <v>1</v>
      </c>
      <c r="N140" s="193" t="s">
        <v>38</v>
      </c>
      <c r="O140" s="68"/>
      <c r="P140" s="194">
        <f t="shared" si="1"/>
        <v>0</v>
      </c>
      <c r="Q140" s="194">
        <v>0</v>
      </c>
      <c r="R140" s="194">
        <f t="shared" si="2"/>
        <v>0</v>
      </c>
      <c r="S140" s="194">
        <v>0</v>
      </c>
      <c r="T140" s="195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150</v>
      </c>
      <c r="AT140" s="196" t="s">
        <v>134</v>
      </c>
      <c r="AU140" s="196" t="s">
        <v>83</v>
      </c>
      <c r="AY140" s="14" t="s">
        <v>131</v>
      </c>
      <c r="BE140" s="197">
        <f t="shared" si="4"/>
        <v>0</v>
      </c>
      <c r="BF140" s="197">
        <f t="shared" si="5"/>
        <v>0</v>
      </c>
      <c r="BG140" s="197">
        <f t="shared" si="6"/>
        <v>0</v>
      </c>
      <c r="BH140" s="197">
        <f t="shared" si="7"/>
        <v>0</v>
      </c>
      <c r="BI140" s="197">
        <f t="shared" si="8"/>
        <v>0</v>
      </c>
      <c r="BJ140" s="14" t="s">
        <v>81</v>
      </c>
      <c r="BK140" s="197">
        <f t="shared" si="9"/>
        <v>0</v>
      </c>
      <c r="BL140" s="14" t="s">
        <v>150</v>
      </c>
      <c r="BM140" s="196" t="s">
        <v>1159</v>
      </c>
    </row>
    <row r="141" spans="1:65" s="2" customFormat="1" ht="24.2" customHeight="1">
      <c r="A141" s="31"/>
      <c r="B141" s="32"/>
      <c r="C141" s="184" t="s">
        <v>214</v>
      </c>
      <c r="D141" s="184" t="s">
        <v>134</v>
      </c>
      <c r="E141" s="185" t="s">
        <v>1160</v>
      </c>
      <c r="F141" s="186" t="s">
        <v>1161</v>
      </c>
      <c r="G141" s="187" t="s">
        <v>153</v>
      </c>
      <c r="H141" s="188">
        <v>13.45</v>
      </c>
      <c r="I141" s="189"/>
      <c r="J141" s="190">
        <f t="shared" si="0"/>
        <v>0</v>
      </c>
      <c r="K141" s="191"/>
      <c r="L141" s="36"/>
      <c r="M141" s="192" t="s">
        <v>1</v>
      </c>
      <c r="N141" s="193" t="s">
        <v>38</v>
      </c>
      <c r="O141" s="68"/>
      <c r="P141" s="194">
        <f t="shared" si="1"/>
        <v>0</v>
      </c>
      <c r="Q141" s="194">
        <v>0</v>
      </c>
      <c r="R141" s="194">
        <f t="shared" si="2"/>
        <v>0</v>
      </c>
      <c r="S141" s="194">
        <v>0</v>
      </c>
      <c r="T141" s="195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150</v>
      </c>
      <c r="AT141" s="196" t="s">
        <v>134</v>
      </c>
      <c r="AU141" s="196" t="s">
        <v>83</v>
      </c>
      <c r="AY141" s="14" t="s">
        <v>131</v>
      </c>
      <c r="BE141" s="197">
        <f t="shared" si="4"/>
        <v>0</v>
      </c>
      <c r="BF141" s="197">
        <f t="shared" si="5"/>
        <v>0</v>
      </c>
      <c r="BG141" s="197">
        <f t="shared" si="6"/>
        <v>0</v>
      </c>
      <c r="BH141" s="197">
        <f t="shared" si="7"/>
        <v>0</v>
      </c>
      <c r="BI141" s="197">
        <f t="shared" si="8"/>
        <v>0</v>
      </c>
      <c r="BJ141" s="14" t="s">
        <v>81</v>
      </c>
      <c r="BK141" s="197">
        <f t="shared" si="9"/>
        <v>0</v>
      </c>
      <c r="BL141" s="14" t="s">
        <v>150</v>
      </c>
      <c r="BM141" s="196" t="s">
        <v>1162</v>
      </c>
    </row>
    <row r="142" spans="1:65" s="2" customFormat="1" ht="16.5" customHeight="1">
      <c r="A142" s="31"/>
      <c r="B142" s="32"/>
      <c r="C142" s="184" t="s">
        <v>218</v>
      </c>
      <c r="D142" s="184" t="s">
        <v>134</v>
      </c>
      <c r="E142" s="185" t="s">
        <v>1163</v>
      </c>
      <c r="F142" s="186" t="s">
        <v>1164</v>
      </c>
      <c r="G142" s="187" t="s">
        <v>142</v>
      </c>
      <c r="H142" s="188">
        <v>1</v>
      </c>
      <c r="I142" s="189"/>
      <c r="J142" s="190">
        <f t="shared" si="0"/>
        <v>0</v>
      </c>
      <c r="K142" s="191"/>
      <c r="L142" s="36"/>
      <c r="M142" s="192" t="s">
        <v>1</v>
      </c>
      <c r="N142" s="193" t="s">
        <v>38</v>
      </c>
      <c r="O142" s="68"/>
      <c r="P142" s="194">
        <f t="shared" si="1"/>
        <v>0</v>
      </c>
      <c r="Q142" s="194">
        <v>0</v>
      </c>
      <c r="R142" s="194">
        <f t="shared" si="2"/>
        <v>0</v>
      </c>
      <c r="S142" s="194">
        <v>0</v>
      </c>
      <c r="T142" s="195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6" t="s">
        <v>150</v>
      </c>
      <c r="AT142" s="196" t="s">
        <v>134</v>
      </c>
      <c r="AU142" s="196" t="s">
        <v>83</v>
      </c>
      <c r="AY142" s="14" t="s">
        <v>131</v>
      </c>
      <c r="BE142" s="197">
        <f t="shared" si="4"/>
        <v>0</v>
      </c>
      <c r="BF142" s="197">
        <f t="shared" si="5"/>
        <v>0</v>
      </c>
      <c r="BG142" s="197">
        <f t="shared" si="6"/>
        <v>0</v>
      </c>
      <c r="BH142" s="197">
        <f t="shared" si="7"/>
        <v>0</v>
      </c>
      <c r="BI142" s="197">
        <f t="shared" si="8"/>
        <v>0</v>
      </c>
      <c r="BJ142" s="14" t="s">
        <v>81</v>
      </c>
      <c r="BK142" s="197">
        <f t="shared" si="9"/>
        <v>0</v>
      </c>
      <c r="BL142" s="14" t="s">
        <v>150</v>
      </c>
      <c r="BM142" s="196" t="s">
        <v>1165</v>
      </c>
    </row>
    <row r="143" spans="1:65" s="2" customFormat="1" ht="16.5" customHeight="1">
      <c r="A143" s="31"/>
      <c r="B143" s="32"/>
      <c r="C143" s="184" t="s">
        <v>7</v>
      </c>
      <c r="D143" s="184" t="s">
        <v>134</v>
      </c>
      <c r="E143" s="185" t="s">
        <v>1166</v>
      </c>
      <c r="F143" s="186" t="s">
        <v>1167</v>
      </c>
      <c r="G143" s="187" t="s">
        <v>142</v>
      </c>
      <c r="H143" s="188">
        <v>1</v>
      </c>
      <c r="I143" s="189"/>
      <c r="J143" s="190">
        <f t="shared" si="0"/>
        <v>0</v>
      </c>
      <c r="K143" s="191"/>
      <c r="L143" s="36"/>
      <c r="M143" s="192" t="s">
        <v>1</v>
      </c>
      <c r="N143" s="193" t="s">
        <v>38</v>
      </c>
      <c r="O143" s="68"/>
      <c r="P143" s="194">
        <f t="shared" si="1"/>
        <v>0</v>
      </c>
      <c r="Q143" s="194">
        <v>0</v>
      </c>
      <c r="R143" s="194">
        <f t="shared" si="2"/>
        <v>0</v>
      </c>
      <c r="S143" s="194">
        <v>0</v>
      </c>
      <c r="T143" s="195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150</v>
      </c>
      <c r="AT143" s="196" t="s">
        <v>134</v>
      </c>
      <c r="AU143" s="196" t="s">
        <v>83</v>
      </c>
      <c r="AY143" s="14" t="s">
        <v>131</v>
      </c>
      <c r="BE143" s="197">
        <f t="shared" si="4"/>
        <v>0</v>
      </c>
      <c r="BF143" s="197">
        <f t="shared" si="5"/>
        <v>0</v>
      </c>
      <c r="BG143" s="197">
        <f t="shared" si="6"/>
        <v>0</v>
      </c>
      <c r="BH143" s="197">
        <f t="shared" si="7"/>
        <v>0</v>
      </c>
      <c r="BI143" s="197">
        <f t="shared" si="8"/>
        <v>0</v>
      </c>
      <c r="BJ143" s="14" t="s">
        <v>81</v>
      </c>
      <c r="BK143" s="197">
        <f t="shared" si="9"/>
        <v>0</v>
      </c>
      <c r="BL143" s="14" t="s">
        <v>150</v>
      </c>
      <c r="BM143" s="196" t="s">
        <v>1168</v>
      </c>
    </row>
    <row r="144" spans="1:65" s="2" customFormat="1" ht="24.2" customHeight="1">
      <c r="A144" s="31"/>
      <c r="B144" s="32"/>
      <c r="C144" s="184" t="s">
        <v>225</v>
      </c>
      <c r="D144" s="184" t="s">
        <v>134</v>
      </c>
      <c r="E144" s="185" t="s">
        <v>1169</v>
      </c>
      <c r="F144" s="186" t="s">
        <v>1170</v>
      </c>
      <c r="G144" s="187" t="s">
        <v>142</v>
      </c>
      <c r="H144" s="188">
        <v>1</v>
      </c>
      <c r="I144" s="189"/>
      <c r="J144" s="190">
        <f t="shared" si="0"/>
        <v>0</v>
      </c>
      <c r="K144" s="191"/>
      <c r="L144" s="36"/>
      <c r="M144" s="192" t="s">
        <v>1</v>
      </c>
      <c r="N144" s="193" t="s">
        <v>38</v>
      </c>
      <c r="O144" s="68"/>
      <c r="P144" s="194">
        <f t="shared" si="1"/>
        <v>0</v>
      </c>
      <c r="Q144" s="194">
        <v>0</v>
      </c>
      <c r="R144" s="194">
        <f t="shared" si="2"/>
        <v>0</v>
      </c>
      <c r="S144" s="194">
        <v>0</v>
      </c>
      <c r="T144" s="195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138</v>
      </c>
      <c r="AT144" s="196" t="s">
        <v>134</v>
      </c>
      <c r="AU144" s="196" t="s">
        <v>83</v>
      </c>
      <c r="AY144" s="14" t="s">
        <v>131</v>
      </c>
      <c r="BE144" s="197">
        <f t="shared" si="4"/>
        <v>0</v>
      </c>
      <c r="BF144" s="197">
        <f t="shared" si="5"/>
        <v>0</v>
      </c>
      <c r="BG144" s="197">
        <f t="shared" si="6"/>
        <v>0</v>
      </c>
      <c r="BH144" s="197">
        <f t="shared" si="7"/>
        <v>0</v>
      </c>
      <c r="BI144" s="197">
        <f t="shared" si="8"/>
        <v>0</v>
      </c>
      <c r="BJ144" s="14" t="s">
        <v>81</v>
      </c>
      <c r="BK144" s="197">
        <f t="shared" si="9"/>
        <v>0</v>
      </c>
      <c r="BL144" s="14" t="s">
        <v>138</v>
      </c>
      <c r="BM144" s="196" t="s">
        <v>1171</v>
      </c>
    </row>
    <row r="145" spans="1:65" s="2" customFormat="1" ht="24.2" customHeight="1">
      <c r="A145" s="31"/>
      <c r="B145" s="32"/>
      <c r="C145" s="203" t="s">
        <v>230</v>
      </c>
      <c r="D145" s="203" t="s">
        <v>397</v>
      </c>
      <c r="E145" s="204" t="s">
        <v>1172</v>
      </c>
      <c r="F145" s="205" t="s">
        <v>1173</v>
      </c>
      <c r="G145" s="206" t="s">
        <v>142</v>
      </c>
      <c r="H145" s="207">
        <v>1</v>
      </c>
      <c r="I145" s="208"/>
      <c r="J145" s="209">
        <f t="shared" si="0"/>
        <v>0</v>
      </c>
      <c r="K145" s="210"/>
      <c r="L145" s="211"/>
      <c r="M145" s="212" t="s">
        <v>1</v>
      </c>
      <c r="N145" s="213" t="s">
        <v>38</v>
      </c>
      <c r="O145" s="68"/>
      <c r="P145" s="194">
        <f t="shared" si="1"/>
        <v>0</v>
      </c>
      <c r="Q145" s="194">
        <v>7.1999999999999995E-2</v>
      </c>
      <c r="R145" s="194">
        <f t="shared" si="2"/>
        <v>7.1999999999999995E-2</v>
      </c>
      <c r="S145" s="194">
        <v>0</v>
      </c>
      <c r="T145" s="195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6" t="s">
        <v>170</v>
      </c>
      <c r="AT145" s="196" t="s">
        <v>397</v>
      </c>
      <c r="AU145" s="196" t="s">
        <v>83</v>
      </c>
      <c r="AY145" s="14" t="s">
        <v>131</v>
      </c>
      <c r="BE145" s="197">
        <f t="shared" si="4"/>
        <v>0</v>
      </c>
      <c r="BF145" s="197">
        <f t="shared" si="5"/>
        <v>0</v>
      </c>
      <c r="BG145" s="197">
        <f t="shared" si="6"/>
        <v>0</v>
      </c>
      <c r="BH145" s="197">
        <f t="shared" si="7"/>
        <v>0</v>
      </c>
      <c r="BI145" s="197">
        <f t="shared" si="8"/>
        <v>0</v>
      </c>
      <c r="BJ145" s="14" t="s">
        <v>81</v>
      </c>
      <c r="BK145" s="197">
        <f t="shared" si="9"/>
        <v>0</v>
      </c>
      <c r="BL145" s="14" t="s">
        <v>150</v>
      </c>
      <c r="BM145" s="196" t="s">
        <v>1174</v>
      </c>
    </row>
    <row r="146" spans="1:65" s="2" customFormat="1" ht="24.2" customHeight="1">
      <c r="A146" s="31"/>
      <c r="B146" s="32"/>
      <c r="C146" s="184" t="s">
        <v>234</v>
      </c>
      <c r="D146" s="184" t="s">
        <v>134</v>
      </c>
      <c r="E146" s="185" t="s">
        <v>1175</v>
      </c>
      <c r="F146" s="186" t="s">
        <v>1176</v>
      </c>
      <c r="G146" s="187" t="s">
        <v>142</v>
      </c>
      <c r="H146" s="188">
        <v>1</v>
      </c>
      <c r="I146" s="189"/>
      <c r="J146" s="190">
        <f t="shared" si="0"/>
        <v>0</v>
      </c>
      <c r="K146" s="191"/>
      <c r="L146" s="36"/>
      <c r="M146" s="192" t="s">
        <v>1</v>
      </c>
      <c r="N146" s="193" t="s">
        <v>38</v>
      </c>
      <c r="O146" s="68"/>
      <c r="P146" s="194">
        <f t="shared" si="1"/>
        <v>0</v>
      </c>
      <c r="Q146" s="194">
        <v>4.0999999999999999E-4</v>
      </c>
      <c r="R146" s="194">
        <f t="shared" si="2"/>
        <v>4.0999999999999999E-4</v>
      </c>
      <c r="S146" s="194">
        <v>0</v>
      </c>
      <c r="T146" s="195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138</v>
      </c>
      <c r="AT146" s="196" t="s">
        <v>134</v>
      </c>
      <c r="AU146" s="196" t="s">
        <v>83</v>
      </c>
      <c r="AY146" s="14" t="s">
        <v>131</v>
      </c>
      <c r="BE146" s="197">
        <f t="shared" si="4"/>
        <v>0</v>
      </c>
      <c r="BF146" s="197">
        <f t="shared" si="5"/>
        <v>0</v>
      </c>
      <c r="BG146" s="197">
        <f t="shared" si="6"/>
        <v>0</v>
      </c>
      <c r="BH146" s="197">
        <f t="shared" si="7"/>
        <v>0</v>
      </c>
      <c r="BI146" s="197">
        <f t="shared" si="8"/>
        <v>0</v>
      </c>
      <c r="BJ146" s="14" t="s">
        <v>81</v>
      </c>
      <c r="BK146" s="197">
        <f t="shared" si="9"/>
        <v>0</v>
      </c>
      <c r="BL146" s="14" t="s">
        <v>138</v>
      </c>
      <c r="BM146" s="196" t="s">
        <v>1177</v>
      </c>
    </row>
    <row r="147" spans="1:65" s="2" customFormat="1" ht="24.2" customHeight="1">
      <c r="A147" s="31"/>
      <c r="B147" s="32"/>
      <c r="C147" s="203" t="s">
        <v>238</v>
      </c>
      <c r="D147" s="203" t="s">
        <v>397</v>
      </c>
      <c r="E147" s="204" t="s">
        <v>1178</v>
      </c>
      <c r="F147" s="205" t="s">
        <v>1179</v>
      </c>
      <c r="G147" s="206" t="s">
        <v>142</v>
      </c>
      <c r="H147" s="207">
        <v>1</v>
      </c>
      <c r="I147" s="208"/>
      <c r="J147" s="209">
        <f t="shared" si="0"/>
        <v>0</v>
      </c>
      <c r="K147" s="210"/>
      <c r="L147" s="211"/>
      <c r="M147" s="212" t="s">
        <v>1</v>
      </c>
      <c r="N147" s="213" t="s">
        <v>38</v>
      </c>
      <c r="O147" s="68"/>
      <c r="P147" s="194">
        <f t="shared" si="1"/>
        <v>0</v>
      </c>
      <c r="Q147" s="194">
        <v>1.7000000000000001E-2</v>
      </c>
      <c r="R147" s="194">
        <f t="shared" si="2"/>
        <v>1.7000000000000001E-2</v>
      </c>
      <c r="S147" s="194">
        <v>0</v>
      </c>
      <c r="T147" s="195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6" t="s">
        <v>170</v>
      </c>
      <c r="AT147" s="196" t="s">
        <v>397</v>
      </c>
      <c r="AU147" s="196" t="s">
        <v>83</v>
      </c>
      <c r="AY147" s="14" t="s">
        <v>131</v>
      </c>
      <c r="BE147" s="197">
        <f t="shared" si="4"/>
        <v>0</v>
      </c>
      <c r="BF147" s="197">
        <f t="shared" si="5"/>
        <v>0</v>
      </c>
      <c r="BG147" s="197">
        <f t="shared" si="6"/>
        <v>0</v>
      </c>
      <c r="BH147" s="197">
        <f t="shared" si="7"/>
        <v>0</v>
      </c>
      <c r="BI147" s="197">
        <f t="shared" si="8"/>
        <v>0</v>
      </c>
      <c r="BJ147" s="14" t="s">
        <v>81</v>
      </c>
      <c r="BK147" s="197">
        <f t="shared" si="9"/>
        <v>0</v>
      </c>
      <c r="BL147" s="14" t="s">
        <v>150</v>
      </c>
      <c r="BM147" s="196" t="s">
        <v>1180</v>
      </c>
    </row>
    <row r="148" spans="1:65" s="2" customFormat="1" ht="16.5" customHeight="1">
      <c r="A148" s="31"/>
      <c r="B148" s="32"/>
      <c r="C148" s="184" t="s">
        <v>242</v>
      </c>
      <c r="D148" s="184" t="s">
        <v>134</v>
      </c>
      <c r="E148" s="185" t="s">
        <v>1181</v>
      </c>
      <c r="F148" s="186" t="s">
        <v>1182</v>
      </c>
      <c r="G148" s="187" t="s">
        <v>142</v>
      </c>
      <c r="H148" s="188">
        <v>1</v>
      </c>
      <c r="I148" s="189"/>
      <c r="J148" s="190">
        <f t="shared" si="0"/>
        <v>0</v>
      </c>
      <c r="K148" s="191"/>
      <c r="L148" s="36"/>
      <c r="M148" s="192" t="s">
        <v>1</v>
      </c>
      <c r="N148" s="193" t="s">
        <v>38</v>
      </c>
      <c r="O148" s="68"/>
      <c r="P148" s="194">
        <f t="shared" si="1"/>
        <v>0</v>
      </c>
      <c r="Q148" s="194">
        <v>0</v>
      </c>
      <c r="R148" s="194">
        <f t="shared" si="2"/>
        <v>0</v>
      </c>
      <c r="S148" s="194">
        <v>0</v>
      </c>
      <c r="T148" s="195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138</v>
      </c>
      <c r="AT148" s="196" t="s">
        <v>134</v>
      </c>
      <c r="AU148" s="196" t="s">
        <v>83</v>
      </c>
      <c r="AY148" s="14" t="s">
        <v>131</v>
      </c>
      <c r="BE148" s="197">
        <f t="shared" si="4"/>
        <v>0</v>
      </c>
      <c r="BF148" s="197">
        <f t="shared" si="5"/>
        <v>0</v>
      </c>
      <c r="BG148" s="197">
        <f t="shared" si="6"/>
        <v>0</v>
      </c>
      <c r="BH148" s="197">
        <f t="shared" si="7"/>
        <v>0</v>
      </c>
      <c r="BI148" s="197">
        <f t="shared" si="8"/>
        <v>0</v>
      </c>
      <c r="BJ148" s="14" t="s">
        <v>81</v>
      </c>
      <c r="BK148" s="197">
        <f t="shared" si="9"/>
        <v>0</v>
      </c>
      <c r="BL148" s="14" t="s">
        <v>138</v>
      </c>
      <c r="BM148" s="196" t="s">
        <v>1183</v>
      </c>
    </row>
    <row r="149" spans="1:65" s="2" customFormat="1" ht="24.2" customHeight="1">
      <c r="A149" s="31"/>
      <c r="B149" s="32"/>
      <c r="C149" s="184" t="s">
        <v>246</v>
      </c>
      <c r="D149" s="184" t="s">
        <v>134</v>
      </c>
      <c r="E149" s="185" t="s">
        <v>1184</v>
      </c>
      <c r="F149" s="186" t="s">
        <v>1185</v>
      </c>
      <c r="G149" s="187" t="s">
        <v>1106</v>
      </c>
      <c r="H149" s="188">
        <v>28</v>
      </c>
      <c r="I149" s="189"/>
      <c r="J149" s="190">
        <f t="shared" si="0"/>
        <v>0</v>
      </c>
      <c r="K149" s="191"/>
      <c r="L149" s="36"/>
      <c r="M149" s="192" t="s">
        <v>1</v>
      </c>
      <c r="N149" s="193" t="s">
        <v>38</v>
      </c>
      <c r="O149" s="68"/>
      <c r="P149" s="194">
        <f t="shared" si="1"/>
        <v>0</v>
      </c>
      <c r="Q149" s="194">
        <v>1.4999999999999999E-2</v>
      </c>
      <c r="R149" s="194">
        <f t="shared" si="2"/>
        <v>0.42</v>
      </c>
      <c r="S149" s="194">
        <v>0</v>
      </c>
      <c r="T149" s="195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6" t="s">
        <v>138</v>
      </c>
      <c r="AT149" s="196" t="s">
        <v>134</v>
      </c>
      <c r="AU149" s="196" t="s">
        <v>83</v>
      </c>
      <c r="AY149" s="14" t="s">
        <v>131</v>
      </c>
      <c r="BE149" s="197">
        <f t="shared" si="4"/>
        <v>0</v>
      </c>
      <c r="BF149" s="197">
        <f t="shared" si="5"/>
        <v>0</v>
      </c>
      <c r="BG149" s="197">
        <f t="shared" si="6"/>
        <v>0</v>
      </c>
      <c r="BH149" s="197">
        <f t="shared" si="7"/>
        <v>0</v>
      </c>
      <c r="BI149" s="197">
        <f t="shared" si="8"/>
        <v>0</v>
      </c>
      <c r="BJ149" s="14" t="s">
        <v>81</v>
      </c>
      <c r="BK149" s="197">
        <f t="shared" si="9"/>
        <v>0</v>
      </c>
      <c r="BL149" s="14" t="s">
        <v>138</v>
      </c>
      <c r="BM149" s="196" t="s">
        <v>1186</v>
      </c>
    </row>
    <row r="150" spans="1:65" s="2" customFormat="1" ht="24.2" customHeight="1">
      <c r="A150" s="31"/>
      <c r="B150" s="32"/>
      <c r="C150" s="184" t="s">
        <v>251</v>
      </c>
      <c r="D150" s="184" t="s">
        <v>134</v>
      </c>
      <c r="E150" s="185" t="s">
        <v>1187</v>
      </c>
      <c r="F150" s="186" t="s">
        <v>1188</v>
      </c>
      <c r="G150" s="187" t="s">
        <v>1106</v>
      </c>
      <c r="H150" s="188">
        <v>28</v>
      </c>
      <c r="I150" s="189"/>
      <c r="J150" s="190">
        <f t="shared" si="0"/>
        <v>0</v>
      </c>
      <c r="K150" s="191"/>
      <c r="L150" s="36"/>
      <c r="M150" s="192" t="s">
        <v>1</v>
      </c>
      <c r="N150" s="193" t="s">
        <v>38</v>
      </c>
      <c r="O150" s="68"/>
      <c r="P150" s="194">
        <f t="shared" si="1"/>
        <v>0</v>
      </c>
      <c r="Q150" s="194">
        <v>2.9999999999999997E-4</v>
      </c>
      <c r="R150" s="194">
        <f t="shared" si="2"/>
        <v>8.3999999999999995E-3</v>
      </c>
      <c r="S150" s="194">
        <v>0</v>
      </c>
      <c r="T150" s="195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6" t="s">
        <v>138</v>
      </c>
      <c r="AT150" s="196" t="s">
        <v>134</v>
      </c>
      <c r="AU150" s="196" t="s">
        <v>83</v>
      </c>
      <c r="AY150" s="14" t="s">
        <v>131</v>
      </c>
      <c r="BE150" s="197">
        <f t="shared" si="4"/>
        <v>0</v>
      </c>
      <c r="BF150" s="197">
        <f t="shared" si="5"/>
        <v>0</v>
      </c>
      <c r="BG150" s="197">
        <f t="shared" si="6"/>
        <v>0</v>
      </c>
      <c r="BH150" s="197">
        <f t="shared" si="7"/>
        <v>0</v>
      </c>
      <c r="BI150" s="197">
        <f t="shared" si="8"/>
        <v>0</v>
      </c>
      <c r="BJ150" s="14" t="s">
        <v>81</v>
      </c>
      <c r="BK150" s="197">
        <f t="shared" si="9"/>
        <v>0</v>
      </c>
      <c r="BL150" s="14" t="s">
        <v>138</v>
      </c>
      <c r="BM150" s="196" t="s">
        <v>1189</v>
      </c>
    </row>
    <row r="151" spans="1:65" s="2" customFormat="1" ht="16.5" customHeight="1">
      <c r="A151" s="31"/>
      <c r="B151" s="32"/>
      <c r="C151" s="184" t="s">
        <v>255</v>
      </c>
      <c r="D151" s="184" t="s">
        <v>134</v>
      </c>
      <c r="E151" s="185" t="s">
        <v>1190</v>
      </c>
      <c r="F151" s="186" t="s">
        <v>1191</v>
      </c>
      <c r="G151" s="187" t="s">
        <v>1106</v>
      </c>
      <c r="H151" s="188">
        <v>28</v>
      </c>
      <c r="I151" s="189"/>
      <c r="J151" s="190">
        <f t="shared" si="0"/>
        <v>0</v>
      </c>
      <c r="K151" s="191"/>
      <c r="L151" s="36"/>
      <c r="M151" s="192" t="s">
        <v>1</v>
      </c>
      <c r="N151" s="193" t="s">
        <v>38</v>
      </c>
      <c r="O151" s="68"/>
      <c r="P151" s="194">
        <f t="shared" si="1"/>
        <v>0</v>
      </c>
      <c r="Q151" s="194">
        <v>2.5000000000000001E-4</v>
      </c>
      <c r="R151" s="194">
        <f t="shared" si="2"/>
        <v>7.0000000000000001E-3</v>
      </c>
      <c r="S151" s="194">
        <v>0</v>
      </c>
      <c r="T151" s="195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138</v>
      </c>
      <c r="AT151" s="196" t="s">
        <v>134</v>
      </c>
      <c r="AU151" s="196" t="s">
        <v>83</v>
      </c>
      <c r="AY151" s="14" t="s">
        <v>131</v>
      </c>
      <c r="BE151" s="197">
        <f t="shared" si="4"/>
        <v>0</v>
      </c>
      <c r="BF151" s="197">
        <f t="shared" si="5"/>
        <v>0</v>
      </c>
      <c r="BG151" s="197">
        <f t="shared" si="6"/>
        <v>0</v>
      </c>
      <c r="BH151" s="197">
        <f t="shared" si="7"/>
        <v>0</v>
      </c>
      <c r="BI151" s="197">
        <f t="shared" si="8"/>
        <v>0</v>
      </c>
      <c r="BJ151" s="14" t="s">
        <v>81</v>
      </c>
      <c r="BK151" s="197">
        <f t="shared" si="9"/>
        <v>0</v>
      </c>
      <c r="BL151" s="14" t="s">
        <v>138</v>
      </c>
      <c r="BM151" s="196" t="s">
        <v>1192</v>
      </c>
    </row>
    <row r="152" spans="1:65" s="2" customFormat="1" ht="16.5" customHeight="1">
      <c r="A152" s="31"/>
      <c r="B152" s="32"/>
      <c r="C152" s="184" t="s">
        <v>261</v>
      </c>
      <c r="D152" s="184" t="s">
        <v>134</v>
      </c>
      <c r="E152" s="185" t="s">
        <v>1193</v>
      </c>
      <c r="F152" s="186" t="s">
        <v>1194</v>
      </c>
      <c r="G152" s="187" t="s">
        <v>1106</v>
      </c>
      <c r="H152" s="188">
        <v>28</v>
      </c>
      <c r="I152" s="189"/>
      <c r="J152" s="190">
        <f t="shared" si="0"/>
        <v>0</v>
      </c>
      <c r="K152" s="191"/>
      <c r="L152" s="36"/>
      <c r="M152" s="192" t="s">
        <v>1</v>
      </c>
      <c r="N152" s="193" t="s">
        <v>38</v>
      </c>
      <c r="O152" s="68"/>
      <c r="P152" s="194">
        <f t="shared" si="1"/>
        <v>0</v>
      </c>
      <c r="Q152" s="194">
        <v>1.7000000000000001E-4</v>
      </c>
      <c r="R152" s="194">
        <f t="shared" si="2"/>
        <v>4.7600000000000003E-3</v>
      </c>
      <c r="S152" s="194">
        <v>0</v>
      </c>
      <c r="T152" s="195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6" t="s">
        <v>138</v>
      </c>
      <c r="AT152" s="196" t="s">
        <v>134</v>
      </c>
      <c r="AU152" s="196" t="s">
        <v>83</v>
      </c>
      <c r="AY152" s="14" t="s">
        <v>131</v>
      </c>
      <c r="BE152" s="197">
        <f t="shared" si="4"/>
        <v>0</v>
      </c>
      <c r="BF152" s="197">
        <f t="shared" si="5"/>
        <v>0</v>
      </c>
      <c r="BG152" s="197">
        <f t="shared" si="6"/>
        <v>0</v>
      </c>
      <c r="BH152" s="197">
        <f t="shared" si="7"/>
        <v>0</v>
      </c>
      <c r="BI152" s="197">
        <f t="shared" si="8"/>
        <v>0</v>
      </c>
      <c r="BJ152" s="14" t="s">
        <v>81</v>
      </c>
      <c r="BK152" s="197">
        <f t="shared" si="9"/>
        <v>0</v>
      </c>
      <c r="BL152" s="14" t="s">
        <v>138</v>
      </c>
      <c r="BM152" s="196" t="s">
        <v>1195</v>
      </c>
    </row>
    <row r="153" spans="1:65" s="2" customFormat="1" ht="24.2" customHeight="1">
      <c r="A153" s="31"/>
      <c r="B153" s="32"/>
      <c r="C153" s="184" t="s">
        <v>266</v>
      </c>
      <c r="D153" s="184" t="s">
        <v>134</v>
      </c>
      <c r="E153" s="185" t="s">
        <v>1196</v>
      </c>
      <c r="F153" s="186" t="s">
        <v>1197</v>
      </c>
      <c r="G153" s="187" t="s">
        <v>1106</v>
      </c>
      <c r="H153" s="188">
        <v>106</v>
      </c>
      <c r="I153" s="189"/>
      <c r="J153" s="190">
        <f t="shared" si="0"/>
        <v>0</v>
      </c>
      <c r="K153" s="191"/>
      <c r="L153" s="36"/>
      <c r="M153" s="192" t="s">
        <v>1</v>
      </c>
      <c r="N153" s="193" t="s">
        <v>38</v>
      </c>
      <c r="O153" s="68"/>
      <c r="P153" s="194">
        <f t="shared" si="1"/>
        <v>0</v>
      </c>
      <c r="Q153" s="194">
        <v>0</v>
      </c>
      <c r="R153" s="194">
        <f t="shared" si="2"/>
        <v>0</v>
      </c>
      <c r="S153" s="194">
        <v>0</v>
      </c>
      <c r="T153" s="195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6" t="s">
        <v>138</v>
      </c>
      <c r="AT153" s="196" t="s">
        <v>134</v>
      </c>
      <c r="AU153" s="196" t="s">
        <v>83</v>
      </c>
      <c r="AY153" s="14" t="s">
        <v>131</v>
      </c>
      <c r="BE153" s="197">
        <f t="shared" si="4"/>
        <v>0</v>
      </c>
      <c r="BF153" s="197">
        <f t="shared" si="5"/>
        <v>0</v>
      </c>
      <c r="BG153" s="197">
        <f t="shared" si="6"/>
        <v>0</v>
      </c>
      <c r="BH153" s="197">
        <f t="shared" si="7"/>
        <v>0</v>
      </c>
      <c r="BI153" s="197">
        <f t="shared" si="8"/>
        <v>0</v>
      </c>
      <c r="BJ153" s="14" t="s">
        <v>81</v>
      </c>
      <c r="BK153" s="197">
        <f t="shared" si="9"/>
        <v>0</v>
      </c>
      <c r="BL153" s="14" t="s">
        <v>138</v>
      </c>
      <c r="BM153" s="196" t="s">
        <v>1198</v>
      </c>
    </row>
    <row r="154" spans="1:65" s="2" customFormat="1" ht="16.5" customHeight="1">
      <c r="A154" s="31"/>
      <c r="B154" s="32"/>
      <c r="C154" s="184" t="s">
        <v>271</v>
      </c>
      <c r="D154" s="184" t="s">
        <v>134</v>
      </c>
      <c r="E154" s="185" t="s">
        <v>1199</v>
      </c>
      <c r="F154" s="186" t="s">
        <v>1200</v>
      </c>
      <c r="G154" s="187" t="s">
        <v>1106</v>
      </c>
      <c r="H154" s="188">
        <v>106</v>
      </c>
      <c r="I154" s="189"/>
      <c r="J154" s="190">
        <f t="shared" si="0"/>
        <v>0</v>
      </c>
      <c r="K154" s="191"/>
      <c r="L154" s="36"/>
      <c r="M154" s="192" t="s">
        <v>1</v>
      </c>
      <c r="N154" s="193" t="s">
        <v>38</v>
      </c>
      <c r="O154" s="68"/>
      <c r="P154" s="194">
        <f t="shared" si="1"/>
        <v>0</v>
      </c>
      <c r="Q154" s="194">
        <v>1E-3</v>
      </c>
      <c r="R154" s="194">
        <f t="shared" si="2"/>
        <v>0.106</v>
      </c>
      <c r="S154" s="194">
        <v>3.1E-4</v>
      </c>
      <c r="T154" s="195">
        <f t="shared" si="3"/>
        <v>3.286E-2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6" t="s">
        <v>138</v>
      </c>
      <c r="AT154" s="196" t="s">
        <v>134</v>
      </c>
      <c r="AU154" s="196" t="s">
        <v>83</v>
      </c>
      <c r="AY154" s="14" t="s">
        <v>131</v>
      </c>
      <c r="BE154" s="197">
        <f t="shared" si="4"/>
        <v>0</v>
      </c>
      <c r="BF154" s="197">
        <f t="shared" si="5"/>
        <v>0</v>
      </c>
      <c r="BG154" s="197">
        <f t="shared" si="6"/>
        <v>0</v>
      </c>
      <c r="BH154" s="197">
        <f t="shared" si="7"/>
        <v>0</v>
      </c>
      <c r="BI154" s="197">
        <f t="shared" si="8"/>
        <v>0</v>
      </c>
      <c r="BJ154" s="14" t="s">
        <v>81</v>
      </c>
      <c r="BK154" s="197">
        <f t="shared" si="9"/>
        <v>0</v>
      </c>
      <c r="BL154" s="14" t="s">
        <v>138</v>
      </c>
      <c r="BM154" s="196" t="s">
        <v>1201</v>
      </c>
    </row>
    <row r="155" spans="1:65" s="2" customFormat="1" ht="24.2" customHeight="1">
      <c r="A155" s="31"/>
      <c r="B155" s="32"/>
      <c r="C155" s="184" t="s">
        <v>276</v>
      </c>
      <c r="D155" s="184" t="s">
        <v>134</v>
      </c>
      <c r="E155" s="185" t="s">
        <v>1202</v>
      </c>
      <c r="F155" s="186" t="s">
        <v>1203</v>
      </c>
      <c r="G155" s="187" t="s">
        <v>1106</v>
      </c>
      <c r="H155" s="188">
        <v>106</v>
      </c>
      <c r="I155" s="189"/>
      <c r="J155" s="190">
        <f t="shared" si="0"/>
        <v>0</v>
      </c>
      <c r="K155" s="191"/>
      <c r="L155" s="36"/>
      <c r="M155" s="192" t="s">
        <v>1</v>
      </c>
      <c r="N155" s="193" t="s">
        <v>38</v>
      </c>
      <c r="O155" s="68"/>
      <c r="P155" s="194">
        <f t="shared" si="1"/>
        <v>0</v>
      </c>
      <c r="Q155" s="194">
        <v>2.0000000000000001E-4</v>
      </c>
      <c r="R155" s="194">
        <f t="shared" si="2"/>
        <v>2.12E-2</v>
      </c>
      <c r="S155" s="194">
        <v>0</v>
      </c>
      <c r="T155" s="195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6" t="s">
        <v>138</v>
      </c>
      <c r="AT155" s="196" t="s">
        <v>134</v>
      </c>
      <c r="AU155" s="196" t="s">
        <v>83</v>
      </c>
      <c r="AY155" s="14" t="s">
        <v>131</v>
      </c>
      <c r="BE155" s="197">
        <f t="shared" si="4"/>
        <v>0</v>
      </c>
      <c r="BF155" s="197">
        <f t="shared" si="5"/>
        <v>0</v>
      </c>
      <c r="BG155" s="197">
        <f t="shared" si="6"/>
        <v>0</v>
      </c>
      <c r="BH155" s="197">
        <f t="shared" si="7"/>
        <v>0</v>
      </c>
      <c r="BI155" s="197">
        <f t="shared" si="8"/>
        <v>0</v>
      </c>
      <c r="BJ155" s="14" t="s">
        <v>81</v>
      </c>
      <c r="BK155" s="197">
        <f t="shared" si="9"/>
        <v>0</v>
      </c>
      <c r="BL155" s="14" t="s">
        <v>138</v>
      </c>
      <c r="BM155" s="196" t="s">
        <v>1204</v>
      </c>
    </row>
    <row r="156" spans="1:65" s="2" customFormat="1" ht="33" customHeight="1">
      <c r="A156" s="31"/>
      <c r="B156" s="32"/>
      <c r="C156" s="184" t="s">
        <v>281</v>
      </c>
      <c r="D156" s="184" t="s">
        <v>134</v>
      </c>
      <c r="E156" s="185" t="s">
        <v>1205</v>
      </c>
      <c r="F156" s="186" t="s">
        <v>1206</v>
      </c>
      <c r="G156" s="187" t="s">
        <v>1106</v>
      </c>
      <c r="H156" s="188">
        <v>106</v>
      </c>
      <c r="I156" s="189"/>
      <c r="J156" s="190">
        <f t="shared" si="0"/>
        <v>0</v>
      </c>
      <c r="K156" s="191"/>
      <c r="L156" s="36"/>
      <c r="M156" s="192" t="s">
        <v>1</v>
      </c>
      <c r="N156" s="193" t="s">
        <v>38</v>
      </c>
      <c r="O156" s="68"/>
      <c r="P156" s="194">
        <f t="shared" si="1"/>
        <v>0</v>
      </c>
      <c r="Q156" s="194">
        <v>3.2000000000000003E-4</v>
      </c>
      <c r="R156" s="194">
        <f t="shared" si="2"/>
        <v>3.3920000000000006E-2</v>
      </c>
      <c r="S156" s="194">
        <v>0</v>
      </c>
      <c r="T156" s="195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6" t="s">
        <v>138</v>
      </c>
      <c r="AT156" s="196" t="s">
        <v>134</v>
      </c>
      <c r="AU156" s="196" t="s">
        <v>83</v>
      </c>
      <c r="AY156" s="14" t="s">
        <v>131</v>
      </c>
      <c r="BE156" s="197">
        <f t="shared" si="4"/>
        <v>0</v>
      </c>
      <c r="BF156" s="197">
        <f t="shared" si="5"/>
        <v>0</v>
      </c>
      <c r="BG156" s="197">
        <f t="shared" si="6"/>
        <v>0</v>
      </c>
      <c r="BH156" s="197">
        <f t="shared" si="7"/>
        <v>0</v>
      </c>
      <c r="BI156" s="197">
        <f t="shared" si="8"/>
        <v>0</v>
      </c>
      <c r="BJ156" s="14" t="s">
        <v>81</v>
      </c>
      <c r="BK156" s="197">
        <f t="shared" si="9"/>
        <v>0</v>
      </c>
      <c r="BL156" s="14" t="s">
        <v>138</v>
      </c>
      <c r="BM156" s="196" t="s">
        <v>1207</v>
      </c>
    </row>
    <row r="157" spans="1:65" s="2" customFormat="1" ht="33" customHeight="1">
      <c r="A157" s="31"/>
      <c r="B157" s="32"/>
      <c r="C157" s="184" t="s">
        <v>286</v>
      </c>
      <c r="D157" s="184" t="s">
        <v>134</v>
      </c>
      <c r="E157" s="185" t="s">
        <v>1208</v>
      </c>
      <c r="F157" s="186" t="s">
        <v>1209</v>
      </c>
      <c r="G157" s="187" t="s">
        <v>294</v>
      </c>
      <c r="H157" s="188">
        <v>1</v>
      </c>
      <c r="I157" s="189"/>
      <c r="J157" s="190">
        <f t="shared" si="0"/>
        <v>0</v>
      </c>
      <c r="K157" s="191"/>
      <c r="L157" s="36"/>
      <c r="M157" s="192" t="s">
        <v>1</v>
      </c>
      <c r="N157" s="193" t="s">
        <v>38</v>
      </c>
      <c r="O157" s="68"/>
      <c r="P157" s="194">
        <f t="shared" si="1"/>
        <v>0</v>
      </c>
      <c r="Q157" s="194">
        <v>0</v>
      </c>
      <c r="R157" s="194">
        <f t="shared" si="2"/>
        <v>0</v>
      </c>
      <c r="S157" s="194">
        <v>0</v>
      </c>
      <c r="T157" s="195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6" t="s">
        <v>510</v>
      </c>
      <c r="AT157" s="196" t="s">
        <v>134</v>
      </c>
      <c r="AU157" s="196" t="s">
        <v>83</v>
      </c>
      <c r="AY157" s="14" t="s">
        <v>131</v>
      </c>
      <c r="BE157" s="197">
        <f t="shared" si="4"/>
        <v>0</v>
      </c>
      <c r="BF157" s="197">
        <f t="shared" si="5"/>
        <v>0</v>
      </c>
      <c r="BG157" s="197">
        <f t="shared" si="6"/>
        <v>0</v>
      </c>
      <c r="BH157" s="197">
        <f t="shared" si="7"/>
        <v>0</v>
      </c>
      <c r="BI157" s="197">
        <f t="shared" si="8"/>
        <v>0</v>
      </c>
      <c r="BJ157" s="14" t="s">
        <v>81</v>
      </c>
      <c r="BK157" s="197">
        <f t="shared" si="9"/>
        <v>0</v>
      </c>
      <c r="BL157" s="14" t="s">
        <v>510</v>
      </c>
      <c r="BM157" s="196" t="s">
        <v>1210</v>
      </c>
    </row>
    <row r="158" spans="1:65" s="2" customFormat="1" ht="49.15" customHeight="1">
      <c r="A158" s="31"/>
      <c r="B158" s="32"/>
      <c r="C158" s="184" t="s">
        <v>291</v>
      </c>
      <c r="D158" s="184" t="s">
        <v>134</v>
      </c>
      <c r="E158" s="185" t="s">
        <v>1211</v>
      </c>
      <c r="F158" s="186" t="s">
        <v>1212</v>
      </c>
      <c r="G158" s="187" t="s">
        <v>294</v>
      </c>
      <c r="H158" s="188">
        <v>1</v>
      </c>
      <c r="I158" s="189"/>
      <c r="J158" s="190">
        <f t="shared" si="0"/>
        <v>0</v>
      </c>
      <c r="K158" s="191"/>
      <c r="L158" s="36"/>
      <c r="M158" s="192" t="s">
        <v>1</v>
      </c>
      <c r="N158" s="193" t="s">
        <v>38</v>
      </c>
      <c r="O158" s="68"/>
      <c r="P158" s="194">
        <f t="shared" si="1"/>
        <v>0</v>
      </c>
      <c r="Q158" s="194">
        <v>0</v>
      </c>
      <c r="R158" s="194">
        <f t="shared" si="2"/>
        <v>0</v>
      </c>
      <c r="S158" s="194">
        <v>0</v>
      </c>
      <c r="T158" s="195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6" t="s">
        <v>510</v>
      </c>
      <c r="AT158" s="196" t="s">
        <v>134</v>
      </c>
      <c r="AU158" s="196" t="s">
        <v>83</v>
      </c>
      <c r="AY158" s="14" t="s">
        <v>131</v>
      </c>
      <c r="BE158" s="197">
        <f t="shared" si="4"/>
        <v>0</v>
      </c>
      <c r="BF158" s="197">
        <f t="shared" si="5"/>
        <v>0</v>
      </c>
      <c r="BG158" s="197">
        <f t="shared" si="6"/>
        <v>0</v>
      </c>
      <c r="BH158" s="197">
        <f t="shared" si="7"/>
        <v>0</v>
      </c>
      <c r="BI158" s="197">
        <f t="shared" si="8"/>
        <v>0</v>
      </c>
      <c r="BJ158" s="14" t="s">
        <v>81</v>
      </c>
      <c r="BK158" s="197">
        <f t="shared" si="9"/>
        <v>0</v>
      </c>
      <c r="BL158" s="14" t="s">
        <v>510</v>
      </c>
      <c r="BM158" s="196" t="s">
        <v>1213</v>
      </c>
    </row>
    <row r="159" spans="1:65" s="2" customFormat="1" ht="24.2" customHeight="1">
      <c r="A159" s="31"/>
      <c r="B159" s="32"/>
      <c r="C159" s="184" t="s">
        <v>297</v>
      </c>
      <c r="D159" s="184" t="s">
        <v>134</v>
      </c>
      <c r="E159" s="185" t="s">
        <v>1214</v>
      </c>
      <c r="F159" s="186" t="s">
        <v>1215</v>
      </c>
      <c r="G159" s="187" t="s">
        <v>666</v>
      </c>
      <c r="H159" s="188">
        <v>1</v>
      </c>
      <c r="I159" s="189"/>
      <c r="J159" s="190">
        <f t="shared" si="0"/>
        <v>0</v>
      </c>
      <c r="K159" s="191"/>
      <c r="L159" s="36"/>
      <c r="M159" s="192" t="s">
        <v>1</v>
      </c>
      <c r="N159" s="193" t="s">
        <v>38</v>
      </c>
      <c r="O159" s="68"/>
      <c r="P159" s="194">
        <f t="shared" si="1"/>
        <v>0</v>
      </c>
      <c r="Q159" s="194">
        <v>0</v>
      </c>
      <c r="R159" s="194">
        <f t="shared" si="2"/>
        <v>0</v>
      </c>
      <c r="S159" s="194">
        <v>0</v>
      </c>
      <c r="T159" s="195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6" t="s">
        <v>510</v>
      </c>
      <c r="AT159" s="196" t="s">
        <v>134</v>
      </c>
      <c r="AU159" s="196" t="s">
        <v>83</v>
      </c>
      <c r="AY159" s="14" t="s">
        <v>131</v>
      </c>
      <c r="BE159" s="197">
        <f t="shared" si="4"/>
        <v>0</v>
      </c>
      <c r="BF159" s="197">
        <f t="shared" si="5"/>
        <v>0</v>
      </c>
      <c r="BG159" s="197">
        <f t="shared" si="6"/>
        <v>0</v>
      </c>
      <c r="BH159" s="197">
        <f t="shared" si="7"/>
        <v>0</v>
      </c>
      <c r="BI159" s="197">
        <f t="shared" si="8"/>
        <v>0</v>
      </c>
      <c r="BJ159" s="14" t="s">
        <v>81</v>
      </c>
      <c r="BK159" s="197">
        <f t="shared" si="9"/>
        <v>0</v>
      </c>
      <c r="BL159" s="14" t="s">
        <v>510</v>
      </c>
      <c r="BM159" s="196" t="s">
        <v>1216</v>
      </c>
    </row>
    <row r="160" spans="1:65" s="12" customFormat="1" ht="25.9" customHeight="1">
      <c r="B160" s="168"/>
      <c r="C160" s="169"/>
      <c r="D160" s="170" t="s">
        <v>72</v>
      </c>
      <c r="E160" s="171" t="s">
        <v>506</v>
      </c>
      <c r="F160" s="171" t="s">
        <v>506</v>
      </c>
      <c r="G160" s="169"/>
      <c r="H160" s="169"/>
      <c r="I160" s="172"/>
      <c r="J160" s="173">
        <f>BK160</f>
        <v>0</v>
      </c>
      <c r="K160" s="169"/>
      <c r="L160" s="174"/>
      <c r="M160" s="175"/>
      <c r="N160" s="176"/>
      <c r="O160" s="176"/>
      <c r="P160" s="177">
        <f>P161</f>
        <v>0</v>
      </c>
      <c r="Q160" s="176"/>
      <c r="R160" s="177">
        <f>R161</f>
        <v>0</v>
      </c>
      <c r="S160" s="176"/>
      <c r="T160" s="178">
        <f>T161</f>
        <v>0</v>
      </c>
      <c r="AR160" s="179" t="s">
        <v>150</v>
      </c>
      <c r="AT160" s="180" t="s">
        <v>72</v>
      </c>
      <c r="AU160" s="180" t="s">
        <v>73</v>
      </c>
      <c r="AY160" s="179" t="s">
        <v>131</v>
      </c>
      <c r="BK160" s="181">
        <f>BK161</f>
        <v>0</v>
      </c>
    </row>
    <row r="161" spans="1:65" s="12" customFormat="1" ht="22.9" customHeight="1">
      <c r="B161" s="168"/>
      <c r="C161" s="169"/>
      <c r="D161" s="170" t="s">
        <v>72</v>
      </c>
      <c r="E161" s="182" t="s">
        <v>1217</v>
      </c>
      <c r="F161" s="182" t="s">
        <v>506</v>
      </c>
      <c r="G161" s="169"/>
      <c r="H161" s="169"/>
      <c r="I161" s="172"/>
      <c r="J161" s="183">
        <f>BK161</f>
        <v>0</v>
      </c>
      <c r="K161" s="169"/>
      <c r="L161" s="174"/>
      <c r="M161" s="175"/>
      <c r="N161" s="176"/>
      <c r="O161" s="176"/>
      <c r="P161" s="177">
        <f>SUM(P162:P163)</f>
        <v>0</v>
      </c>
      <c r="Q161" s="176"/>
      <c r="R161" s="177">
        <f>SUM(R162:R163)</f>
        <v>0</v>
      </c>
      <c r="S161" s="176"/>
      <c r="T161" s="178">
        <f>SUM(T162:T163)</f>
        <v>0</v>
      </c>
      <c r="AR161" s="179" t="s">
        <v>150</v>
      </c>
      <c r="AT161" s="180" t="s">
        <v>72</v>
      </c>
      <c r="AU161" s="180" t="s">
        <v>81</v>
      </c>
      <c r="AY161" s="179" t="s">
        <v>131</v>
      </c>
      <c r="BK161" s="181">
        <f>SUM(BK162:BK163)</f>
        <v>0</v>
      </c>
    </row>
    <row r="162" spans="1:65" s="2" customFormat="1" ht="16.5" customHeight="1">
      <c r="A162" s="31"/>
      <c r="B162" s="32"/>
      <c r="C162" s="184" t="s">
        <v>308</v>
      </c>
      <c r="D162" s="184" t="s">
        <v>134</v>
      </c>
      <c r="E162" s="185" t="s">
        <v>1218</v>
      </c>
      <c r="F162" s="186" t="s">
        <v>641</v>
      </c>
      <c r="G162" s="187" t="s">
        <v>294</v>
      </c>
      <c r="H162" s="188">
        <v>1</v>
      </c>
      <c r="I162" s="189"/>
      <c r="J162" s="190">
        <f>ROUND(I162*H162,2)</f>
        <v>0</v>
      </c>
      <c r="K162" s="191"/>
      <c r="L162" s="36"/>
      <c r="M162" s="192" t="s">
        <v>1</v>
      </c>
      <c r="N162" s="193" t="s">
        <v>38</v>
      </c>
      <c r="O162" s="68"/>
      <c r="P162" s="194">
        <f>O162*H162</f>
        <v>0</v>
      </c>
      <c r="Q162" s="194">
        <v>0</v>
      </c>
      <c r="R162" s="194">
        <f>Q162*H162</f>
        <v>0</v>
      </c>
      <c r="S162" s="194">
        <v>0</v>
      </c>
      <c r="T162" s="195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6" t="s">
        <v>1219</v>
      </c>
      <c r="AT162" s="196" t="s">
        <v>134</v>
      </c>
      <c r="AU162" s="196" t="s">
        <v>83</v>
      </c>
      <c r="AY162" s="14" t="s">
        <v>131</v>
      </c>
      <c r="BE162" s="197">
        <f>IF(N162="základní",J162,0)</f>
        <v>0</v>
      </c>
      <c r="BF162" s="197">
        <f>IF(N162="snížená",J162,0)</f>
        <v>0</v>
      </c>
      <c r="BG162" s="197">
        <f>IF(N162="zákl. přenesená",J162,0)</f>
        <v>0</v>
      </c>
      <c r="BH162" s="197">
        <f>IF(N162="sníž. přenesená",J162,0)</f>
        <v>0</v>
      </c>
      <c r="BI162" s="197">
        <f>IF(N162="nulová",J162,0)</f>
        <v>0</v>
      </c>
      <c r="BJ162" s="14" t="s">
        <v>81</v>
      </c>
      <c r="BK162" s="197">
        <f>ROUND(I162*H162,2)</f>
        <v>0</v>
      </c>
      <c r="BL162" s="14" t="s">
        <v>1219</v>
      </c>
      <c r="BM162" s="196" t="s">
        <v>1220</v>
      </c>
    </row>
    <row r="163" spans="1:65" s="2" customFormat="1" ht="16.5" customHeight="1">
      <c r="A163" s="31"/>
      <c r="B163" s="32"/>
      <c r="C163" s="184" t="s">
        <v>303</v>
      </c>
      <c r="D163" s="184" t="s">
        <v>134</v>
      </c>
      <c r="E163" s="185" t="s">
        <v>1221</v>
      </c>
      <c r="F163" s="186" t="s">
        <v>1222</v>
      </c>
      <c r="G163" s="187" t="s">
        <v>294</v>
      </c>
      <c r="H163" s="188">
        <v>1</v>
      </c>
      <c r="I163" s="189"/>
      <c r="J163" s="190">
        <f>ROUND(I163*H163,2)</f>
        <v>0</v>
      </c>
      <c r="K163" s="191"/>
      <c r="L163" s="36"/>
      <c r="M163" s="214" t="s">
        <v>1</v>
      </c>
      <c r="N163" s="215" t="s">
        <v>38</v>
      </c>
      <c r="O163" s="216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6" t="s">
        <v>1219</v>
      </c>
      <c r="AT163" s="196" t="s">
        <v>134</v>
      </c>
      <c r="AU163" s="196" t="s">
        <v>83</v>
      </c>
      <c r="AY163" s="14" t="s">
        <v>131</v>
      </c>
      <c r="BE163" s="197">
        <f>IF(N163="základní",J163,0)</f>
        <v>0</v>
      </c>
      <c r="BF163" s="197">
        <f>IF(N163="snížená",J163,0)</f>
        <v>0</v>
      </c>
      <c r="BG163" s="197">
        <f>IF(N163="zákl. přenesená",J163,0)</f>
        <v>0</v>
      </c>
      <c r="BH163" s="197">
        <f>IF(N163="sníž. přenesená",J163,0)</f>
        <v>0</v>
      </c>
      <c r="BI163" s="197">
        <f>IF(N163="nulová",J163,0)</f>
        <v>0</v>
      </c>
      <c r="BJ163" s="14" t="s">
        <v>81</v>
      </c>
      <c r="BK163" s="197">
        <f>ROUND(I163*H163,2)</f>
        <v>0</v>
      </c>
      <c r="BL163" s="14" t="s">
        <v>1219</v>
      </c>
      <c r="BM163" s="196" t="s">
        <v>1223</v>
      </c>
    </row>
    <row r="164" spans="1:65" s="2" customFormat="1" ht="6.95" customHeight="1">
      <c r="A164" s="31"/>
      <c r="B164" s="51"/>
      <c r="C164" s="52"/>
      <c r="D164" s="52"/>
      <c r="E164" s="52"/>
      <c r="F164" s="52"/>
      <c r="G164" s="52"/>
      <c r="H164" s="52"/>
      <c r="I164" s="52"/>
      <c r="J164" s="52"/>
      <c r="K164" s="52"/>
      <c r="L164" s="36"/>
      <c r="M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</row>
  </sheetData>
  <sheetProtection algorithmName="SHA-512" hashValue="1qZGp9mYE8DSsddtfR25s7DhIRyzL3/0tbtx+9yiI2hcJ8oyLGHyHQQQu9LBniDy6EbQZFzWvYVgWsPlwnN/hg==" saltValue="hjhDaS7JvCYsJ1uY9G56e1xxX2yt4jgxPHPuZlHkqyX3bfL0EOt/37/Z7rXfIhAUCbKW9o8E4L47uWDN2vUhqA==" spinCount="100000" sheet="1" objects="1" scenarios="1" formatColumns="0" formatRows="0" autoFilter="0"/>
  <autoFilter ref="C119:K163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4" t="s">
        <v>98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customHeight="1">
      <c r="B4" s="17"/>
      <c r="D4" s="107" t="s">
        <v>99</v>
      </c>
      <c r="L4" s="17"/>
      <c r="M4" s="108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64" t="str">
        <f>'Rekapitulace stavby'!K6</f>
        <v>SOU Hubálov_nové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09" t="s">
        <v>100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1224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6. 1. 2025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'Rekapitulace stavby'!E14</f>
        <v>Vyplň údaj</v>
      </c>
      <c r="F18" s="269"/>
      <c r="G18" s="269"/>
      <c r="H18" s="269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0" t="s">
        <v>1</v>
      </c>
      <c r="F27" s="270"/>
      <c r="G27" s="270"/>
      <c r="H27" s="27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ROUND(J118,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9" t="s">
        <v>37</v>
      </c>
      <c r="E33" s="109" t="s">
        <v>38</v>
      </c>
      <c r="F33" s="120">
        <f>ROUND((SUM(BE118:BE135)),  2)</f>
        <v>0</v>
      </c>
      <c r="G33" s="31"/>
      <c r="H33" s="31"/>
      <c r="I33" s="121">
        <v>0.21</v>
      </c>
      <c r="J33" s="120">
        <f>ROUND(((SUM(BE118:BE135))*I33),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9" t="s">
        <v>39</v>
      </c>
      <c r="F34" s="120">
        <f>ROUND((SUM(BF118:BF135)),  2)</f>
        <v>0</v>
      </c>
      <c r="G34" s="31"/>
      <c r="H34" s="31"/>
      <c r="I34" s="121">
        <v>0.12</v>
      </c>
      <c r="J34" s="120">
        <f>ROUND(((SUM(BF118:BF135))*I34),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40</v>
      </c>
      <c r="F35" s="120">
        <f>ROUND((SUM(BG118:BG135)),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41</v>
      </c>
      <c r="F36" s="120">
        <f>ROUND((SUM(BH118:BH135)),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42</v>
      </c>
      <c r="F37" s="120">
        <f>ROUND((SUM(BI118:BI135)),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102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1" t="str">
        <f>E7</f>
        <v>SOU Hubálov_nové</v>
      </c>
      <c r="F85" s="272"/>
      <c r="G85" s="272"/>
      <c r="H85" s="272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100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3" t="str">
        <f>E9</f>
        <v>06 - VRN</v>
      </c>
      <c r="F87" s="273"/>
      <c r="G87" s="273"/>
      <c r="H87" s="273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6. 1. 2025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103</v>
      </c>
      <c r="D94" s="141"/>
      <c r="E94" s="141"/>
      <c r="F94" s="141"/>
      <c r="G94" s="141"/>
      <c r="H94" s="141"/>
      <c r="I94" s="141"/>
      <c r="J94" s="142" t="s">
        <v>104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43" t="s">
        <v>105</v>
      </c>
      <c r="D96" s="33"/>
      <c r="E96" s="33"/>
      <c r="F96" s="33"/>
      <c r="G96" s="33"/>
      <c r="H96" s="33"/>
      <c r="I96" s="33"/>
      <c r="J96" s="81">
        <f>J118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106</v>
      </c>
    </row>
    <row r="97" spans="1:31" s="9" customFormat="1" ht="24.95" customHeight="1">
      <c r="B97" s="144"/>
      <c r="C97" s="145"/>
      <c r="D97" s="146" t="s">
        <v>1225</v>
      </c>
      <c r="E97" s="147"/>
      <c r="F97" s="147"/>
      <c r="G97" s="147"/>
      <c r="H97" s="147"/>
      <c r="I97" s="147"/>
      <c r="J97" s="148">
        <f>J119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115</v>
      </c>
      <c r="E98" s="153"/>
      <c r="F98" s="153"/>
      <c r="G98" s="153"/>
      <c r="H98" s="153"/>
      <c r="I98" s="153"/>
      <c r="J98" s="154">
        <f>J120</f>
        <v>0</v>
      </c>
      <c r="K98" s="151"/>
      <c r="L98" s="155"/>
    </row>
    <row r="99" spans="1:31" s="2" customFormat="1" ht="21.7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48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31" s="2" customFormat="1" ht="6.95" customHeight="1">
      <c r="A100" s="31"/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48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4" spans="1:31" s="2" customFormat="1" ht="6.95" customHeight="1">
      <c r="A104" s="31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24.95" customHeight="1">
      <c r="A105" s="31"/>
      <c r="B105" s="32"/>
      <c r="C105" s="20" t="s">
        <v>116</v>
      </c>
      <c r="D105" s="33"/>
      <c r="E105" s="33"/>
      <c r="F105" s="33"/>
      <c r="G105" s="33"/>
      <c r="H105" s="33"/>
      <c r="I105" s="33"/>
      <c r="J105" s="33"/>
      <c r="K105" s="33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12" customHeight="1">
      <c r="A107" s="31"/>
      <c r="B107" s="32"/>
      <c r="C107" s="26" t="s">
        <v>16</v>
      </c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16.5" customHeight="1">
      <c r="A108" s="31"/>
      <c r="B108" s="32"/>
      <c r="C108" s="33"/>
      <c r="D108" s="33"/>
      <c r="E108" s="271" t="str">
        <f>E7</f>
        <v>SOU Hubálov_nové</v>
      </c>
      <c r="F108" s="272"/>
      <c r="G108" s="272"/>
      <c r="H108" s="272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100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3"/>
      <c r="D110" s="33"/>
      <c r="E110" s="223" t="str">
        <f>E9</f>
        <v>06 - VRN</v>
      </c>
      <c r="F110" s="273"/>
      <c r="G110" s="273"/>
      <c r="H110" s="27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20</v>
      </c>
      <c r="D112" s="33"/>
      <c r="E112" s="33"/>
      <c r="F112" s="24" t="str">
        <f>F12</f>
        <v xml:space="preserve"> </v>
      </c>
      <c r="G112" s="33"/>
      <c r="H112" s="33"/>
      <c r="I112" s="26" t="s">
        <v>22</v>
      </c>
      <c r="J112" s="63" t="str">
        <f>IF(J12="","",J12)</f>
        <v>6. 1. 2025</v>
      </c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5.2" customHeight="1">
      <c r="A114" s="31"/>
      <c r="B114" s="32"/>
      <c r="C114" s="26" t="s">
        <v>24</v>
      </c>
      <c r="D114" s="33"/>
      <c r="E114" s="33"/>
      <c r="F114" s="24" t="str">
        <f>E15</f>
        <v xml:space="preserve"> </v>
      </c>
      <c r="G114" s="33"/>
      <c r="H114" s="33"/>
      <c r="I114" s="26" t="s">
        <v>29</v>
      </c>
      <c r="J114" s="29" t="str">
        <f>E21</f>
        <v xml:space="preserve"> </v>
      </c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5.2" customHeight="1">
      <c r="A115" s="31"/>
      <c r="B115" s="32"/>
      <c r="C115" s="26" t="s">
        <v>27</v>
      </c>
      <c r="D115" s="33"/>
      <c r="E115" s="33"/>
      <c r="F115" s="24" t="str">
        <f>IF(E18="","",E18)</f>
        <v>Vyplň údaj</v>
      </c>
      <c r="G115" s="33"/>
      <c r="H115" s="33"/>
      <c r="I115" s="26" t="s">
        <v>31</v>
      </c>
      <c r="J115" s="29" t="str">
        <f>E24</f>
        <v xml:space="preserve"> </v>
      </c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0.3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11" customFormat="1" ht="29.25" customHeight="1">
      <c r="A117" s="156"/>
      <c r="B117" s="157"/>
      <c r="C117" s="158" t="s">
        <v>117</v>
      </c>
      <c r="D117" s="159" t="s">
        <v>58</v>
      </c>
      <c r="E117" s="159" t="s">
        <v>54</v>
      </c>
      <c r="F117" s="159" t="s">
        <v>55</v>
      </c>
      <c r="G117" s="159" t="s">
        <v>118</v>
      </c>
      <c r="H117" s="159" t="s">
        <v>119</v>
      </c>
      <c r="I117" s="159" t="s">
        <v>120</v>
      </c>
      <c r="J117" s="160" t="s">
        <v>104</v>
      </c>
      <c r="K117" s="161" t="s">
        <v>121</v>
      </c>
      <c r="L117" s="162"/>
      <c r="M117" s="72" t="s">
        <v>1</v>
      </c>
      <c r="N117" s="73" t="s">
        <v>37</v>
      </c>
      <c r="O117" s="73" t="s">
        <v>122</v>
      </c>
      <c r="P117" s="73" t="s">
        <v>123</v>
      </c>
      <c r="Q117" s="73" t="s">
        <v>124</v>
      </c>
      <c r="R117" s="73" t="s">
        <v>125</v>
      </c>
      <c r="S117" s="73" t="s">
        <v>126</v>
      </c>
      <c r="T117" s="74" t="s">
        <v>127</v>
      </c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</row>
    <row r="118" spans="1:65" s="2" customFormat="1" ht="22.9" customHeight="1">
      <c r="A118" s="31"/>
      <c r="B118" s="32"/>
      <c r="C118" s="79" t="s">
        <v>128</v>
      </c>
      <c r="D118" s="33"/>
      <c r="E118" s="33"/>
      <c r="F118" s="33"/>
      <c r="G118" s="33"/>
      <c r="H118" s="33"/>
      <c r="I118" s="33"/>
      <c r="J118" s="163">
        <f>BK118</f>
        <v>0</v>
      </c>
      <c r="K118" s="33"/>
      <c r="L118" s="36"/>
      <c r="M118" s="75"/>
      <c r="N118" s="164"/>
      <c r="O118" s="76"/>
      <c r="P118" s="165">
        <f>P119</f>
        <v>0</v>
      </c>
      <c r="Q118" s="76"/>
      <c r="R118" s="165">
        <f>R119</f>
        <v>0</v>
      </c>
      <c r="S118" s="76"/>
      <c r="T118" s="166">
        <f>T119</f>
        <v>0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T118" s="14" t="s">
        <v>72</v>
      </c>
      <c r="AU118" s="14" t="s">
        <v>106</v>
      </c>
      <c r="BK118" s="167">
        <f>BK119</f>
        <v>0</v>
      </c>
    </row>
    <row r="119" spans="1:65" s="12" customFormat="1" ht="25.9" customHeight="1">
      <c r="B119" s="168"/>
      <c r="C119" s="169"/>
      <c r="D119" s="170" t="s">
        <v>72</v>
      </c>
      <c r="E119" s="171" t="s">
        <v>97</v>
      </c>
      <c r="F119" s="171" t="s">
        <v>1226</v>
      </c>
      <c r="G119" s="169"/>
      <c r="H119" s="169"/>
      <c r="I119" s="172"/>
      <c r="J119" s="173">
        <f>BK119</f>
        <v>0</v>
      </c>
      <c r="K119" s="169"/>
      <c r="L119" s="174"/>
      <c r="M119" s="175"/>
      <c r="N119" s="176"/>
      <c r="O119" s="176"/>
      <c r="P119" s="177">
        <f>P120</f>
        <v>0</v>
      </c>
      <c r="Q119" s="176"/>
      <c r="R119" s="177">
        <f>R120</f>
        <v>0</v>
      </c>
      <c r="S119" s="176"/>
      <c r="T119" s="178">
        <f>T120</f>
        <v>0</v>
      </c>
      <c r="AR119" s="179" t="s">
        <v>157</v>
      </c>
      <c r="AT119" s="180" t="s">
        <v>72</v>
      </c>
      <c r="AU119" s="180" t="s">
        <v>73</v>
      </c>
      <c r="AY119" s="179" t="s">
        <v>131</v>
      </c>
      <c r="BK119" s="181">
        <f>BK120</f>
        <v>0</v>
      </c>
    </row>
    <row r="120" spans="1:65" s="12" customFormat="1" ht="22.9" customHeight="1">
      <c r="B120" s="168"/>
      <c r="C120" s="169"/>
      <c r="D120" s="170" t="s">
        <v>72</v>
      </c>
      <c r="E120" s="182" t="s">
        <v>505</v>
      </c>
      <c r="F120" s="182" t="s">
        <v>506</v>
      </c>
      <c r="G120" s="169"/>
      <c r="H120" s="169"/>
      <c r="I120" s="172"/>
      <c r="J120" s="183">
        <f>BK120</f>
        <v>0</v>
      </c>
      <c r="K120" s="169"/>
      <c r="L120" s="174"/>
      <c r="M120" s="175"/>
      <c r="N120" s="176"/>
      <c r="O120" s="176"/>
      <c r="P120" s="177">
        <f>SUM(P121:P135)</f>
        <v>0</v>
      </c>
      <c r="Q120" s="176"/>
      <c r="R120" s="177">
        <f>SUM(R121:R135)</f>
        <v>0</v>
      </c>
      <c r="S120" s="176"/>
      <c r="T120" s="178">
        <f>SUM(T121:T135)</f>
        <v>0</v>
      </c>
      <c r="AR120" s="179" t="s">
        <v>157</v>
      </c>
      <c r="AT120" s="180" t="s">
        <v>72</v>
      </c>
      <c r="AU120" s="180" t="s">
        <v>81</v>
      </c>
      <c r="AY120" s="179" t="s">
        <v>131</v>
      </c>
      <c r="BK120" s="181">
        <f>SUM(BK121:BK135)</f>
        <v>0</v>
      </c>
    </row>
    <row r="121" spans="1:65" s="2" customFormat="1" ht="16.5" customHeight="1">
      <c r="A121" s="31"/>
      <c r="B121" s="32"/>
      <c r="C121" s="184" t="s">
        <v>81</v>
      </c>
      <c r="D121" s="184" t="s">
        <v>134</v>
      </c>
      <c r="E121" s="185" t="s">
        <v>1227</v>
      </c>
      <c r="F121" s="186" t="s">
        <v>1228</v>
      </c>
      <c r="G121" s="187" t="s">
        <v>543</v>
      </c>
      <c r="H121" s="188">
        <v>1</v>
      </c>
      <c r="I121" s="189"/>
      <c r="J121" s="190">
        <f t="shared" ref="J121:J129" si="0">ROUND(I121*H121,2)</f>
        <v>0</v>
      </c>
      <c r="K121" s="191"/>
      <c r="L121" s="36"/>
      <c r="M121" s="192" t="s">
        <v>1</v>
      </c>
      <c r="N121" s="193" t="s">
        <v>38</v>
      </c>
      <c r="O121" s="68"/>
      <c r="P121" s="194">
        <f t="shared" ref="P121:P129" si="1">O121*H121</f>
        <v>0</v>
      </c>
      <c r="Q121" s="194">
        <v>0</v>
      </c>
      <c r="R121" s="194">
        <f t="shared" ref="R121:R129" si="2">Q121*H121</f>
        <v>0</v>
      </c>
      <c r="S121" s="194">
        <v>0</v>
      </c>
      <c r="T121" s="195">
        <f t="shared" ref="T121:T129" si="3"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96" t="s">
        <v>150</v>
      </c>
      <c r="AT121" s="196" t="s">
        <v>134</v>
      </c>
      <c r="AU121" s="196" t="s">
        <v>83</v>
      </c>
      <c r="AY121" s="14" t="s">
        <v>131</v>
      </c>
      <c r="BE121" s="197">
        <f t="shared" ref="BE121:BE129" si="4">IF(N121="základní",J121,0)</f>
        <v>0</v>
      </c>
      <c r="BF121" s="197">
        <f t="shared" ref="BF121:BF129" si="5">IF(N121="snížená",J121,0)</f>
        <v>0</v>
      </c>
      <c r="BG121" s="197">
        <f t="shared" ref="BG121:BG129" si="6">IF(N121="zákl. přenesená",J121,0)</f>
        <v>0</v>
      </c>
      <c r="BH121" s="197">
        <f t="shared" ref="BH121:BH129" si="7">IF(N121="sníž. přenesená",J121,0)</f>
        <v>0</v>
      </c>
      <c r="BI121" s="197">
        <f t="shared" ref="BI121:BI129" si="8">IF(N121="nulová",J121,0)</f>
        <v>0</v>
      </c>
      <c r="BJ121" s="14" t="s">
        <v>81</v>
      </c>
      <c r="BK121" s="197">
        <f t="shared" ref="BK121:BK129" si="9">ROUND(I121*H121,2)</f>
        <v>0</v>
      </c>
      <c r="BL121" s="14" t="s">
        <v>150</v>
      </c>
      <c r="BM121" s="196" t="s">
        <v>1229</v>
      </c>
    </row>
    <row r="122" spans="1:65" s="2" customFormat="1" ht="16.5" customHeight="1">
      <c r="A122" s="31"/>
      <c r="B122" s="32"/>
      <c r="C122" s="184" t="s">
        <v>83</v>
      </c>
      <c r="D122" s="184" t="s">
        <v>134</v>
      </c>
      <c r="E122" s="185" t="s">
        <v>1230</v>
      </c>
      <c r="F122" s="186" t="s">
        <v>1231</v>
      </c>
      <c r="G122" s="187" t="s">
        <v>543</v>
      </c>
      <c r="H122" s="188">
        <v>1</v>
      </c>
      <c r="I122" s="189"/>
      <c r="J122" s="190">
        <f t="shared" si="0"/>
        <v>0</v>
      </c>
      <c r="K122" s="191"/>
      <c r="L122" s="36"/>
      <c r="M122" s="192" t="s">
        <v>1</v>
      </c>
      <c r="N122" s="193" t="s">
        <v>38</v>
      </c>
      <c r="O122" s="68"/>
      <c r="P122" s="194">
        <f t="shared" si="1"/>
        <v>0</v>
      </c>
      <c r="Q122" s="194">
        <v>0</v>
      </c>
      <c r="R122" s="194">
        <f t="shared" si="2"/>
        <v>0</v>
      </c>
      <c r="S122" s="194">
        <v>0</v>
      </c>
      <c r="T122" s="195">
        <f t="shared" si="3"/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196" t="s">
        <v>150</v>
      </c>
      <c r="AT122" s="196" t="s">
        <v>134</v>
      </c>
      <c r="AU122" s="196" t="s">
        <v>83</v>
      </c>
      <c r="AY122" s="14" t="s">
        <v>131</v>
      </c>
      <c r="BE122" s="197">
        <f t="shared" si="4"/>
        <v>0</v>
      </c>
      <c r="BF122" s="197">
        <f t="shared" si="5"/>
        <v>0</v>
      </c>
      <c r="BG122" s="197">
        <f t="shared" si="6"/>
        <v>0</v>
      </c>
      <c r="BH122" s="197">
        <f t="shared" si="7"/>
        <v>0</v>
      </c>
      <c r="BI122" s="197">
        <f t="shared" si="8"/>
        <v>0</v>
      </c>
      <c r="BJ122" s="14" t="s">
        <v>81</v>
      </c>
      <c r="BK122" s="197">
        <f t="shared" si="9"/>
        <v>0</v>
      </c>
      <c r="BL122" s="14" t="s">
        <v>150</v>
      </c>
      <c r="BM122" s="196" t="s">
        <v>1232</v>
      </c>
    </row>
    <row r="123" spans="1:65" s="2" customFormat="1" ht="16.5" customHeight="1">
      <c r="A123" s="31"/>
      <c r="B123" s="32"/>
      <c r="C123" s="184" t="s">
        <v>146</v>
      </c>
      <c r="D123" s="184" t="s">
        <v>134</v>
      </c>
      <c r="E123" s="185" t="s">
        <v>1233</v>
      </c>
      <c r="F123" s="186" t="s">
        <v>1234</v>
      </c>
      <c r="G123" s="187" t="s">
        <v>543</v>
      </c>
      <c r="H123" s="188">
        <v>1</v>
      </c>
      <c r="I123" s="189"/>
      <c r="J123" s="190">
        <f t="shared" si="0"/>
        <v>0</v>
      </c>
      <c r="K123" s="191"/>
      <c r="L123" s="36"/>
      <c r="M123" s="192" t="s">
        <v>1</v>
      </c>
      <c r="N123" s="193" t="s">
        <v>38</v>
      </c>
      <c r="O123" s="68"/>
      <c r="P123" s="194">
        <f t="shared" si="1"/>
        <v>0</v>
      </c>
      <c r="Q123" s="194">
        <v>0</v>
      </c>
      <c r="R123" s="194">
        <f t="shared" si="2"/>
        <v>0</v>
      </c>
      <c r="S123" s="194">
        <v>0</v>
      </c>
      <c r="T123" s="195">
        <f t="shared" si="3"/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96" t="s">
        <v>150</v>
      </c>
      <c r="AT123" s="196" t="s">
        <v>134</v>
      </c>
      <c r="AU123" s="196" t="s">
        <v>83</v>
      </c>
      <c r="AY123" s="14" t="s">
        <v>131</v>
      </c>
      <c r="BE123" s="197">
        <f t="shared" si="4"/>
        <v>0</v>
      </c>
      <c r="BF123" s="197">
        <f t="shared" si="5"/>
        <v>0</v>
      </c>
      <c r="BG123" s="197">
        <f t="shared" si="6"/>
        <v>0</v>
      </c>
      <c r="BH123" s="197">
        <f t="shared" si="7"/>
        <v>0</v>
      </c>
      <c r="BI123" s="197">
        <f t="shared" si="8"/>
        <v>0</v>
      </c>
      <c r="BJ123" s="14" t="s">
        <v>81</v>
      </c>
      <c r="BK123" s="197">
        <f t="shared" si="9"/>
        <v>0</v>
      </c>
      <c r="BL123" s="14" t="s">
        <v>150</v>
      </c>
      <c r="BM123" s="196" t="s">
        <v>1235</v>
      </c>
    </row>
    <row r="124" spans="1:65" s="2" customFormat="1" ht="16.5" customHeight="1">
      <c r="A124" s="31"/>
      <c r="B124" s="32"/>
      <c r="C124" s="184" t="s">
        <v>150</v>
      </c>
      <c r="D124" s="184" t="s">
        <v>134</v>
      </c>
      <c r="E124" s="185" t="s">
        <v>1236</v>
      </c>
      <c r="F124" s="186" t="s">
        <v>1237</v>
      </c>
      <c r="G124" s="187" t="s">
        <v>543</v>
      </c>
      <c r="H124" s="188">
        <v>1</v>
      </c>
      <c r="I124" s="189"/>
      <c r="J124" s="190">
        <f t="shared" si="0"/>
        <v>0</v>
      </c>
      <c r="K124" s="191"/>
      <c r="L124" s="36"/>
      <c r="M124" s="192" t="s">
        <v>1</v>
      </c>
      <c r="N124" s="193" t="s">
        <v>38</v>
      </c>
      <c r="O124" s="68"/>
      <c r="P124" s="194">
        <f t="shared" si="1"/>
        <v>0</v>
      </c>
      <c r="Q124" s="194">
        <v>0</v>
      </c>
      <c r="R124" s="194">
        <f t="shared" si="2"/>
        <v>0</v>
      </c>
      <c r="S124" s="194">
        <v>0</v>
      </c>
      <c r="T124" s="195">
        <f t="shared" si="3"/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6" t="s">
        <v>510</v>
      </c>
      <c r="AT124" s="196" t="s">
        <v>134</v>
      </c>
      <c r="AU124" s="196" t="s">
        <v>83</v>
      </c>
      <c r="AY124" s="14" t="s">
        <v>131</v>
      </c>
      <c r="BE124" s="197">
        <f t="shared" si="4"/>
        <v>0</v>
      </c>
      <c r="BF124" s="197">
        <f t="shared" si="5"/>
        <v>0</v>
      </c>
      <c r="BG124" s="197">
        <f t="shared" si="6"/>
        <v>0</v>
      </c>
      <c r="BH124" s="197">
        <f t="shared" si="7"/>
        <v>0</v>
      </c>
      <c r="BI124" s="197">
        <f t="shared" si="8"/>
        <v>0</v>
      </c>
      <c r="BJ124" s="14" t="s">
        <v>81</v>
      </c>
      <c r="BK124" s="197">
        <f t="shared" si="9"/>
        <v>0</v>
      </c>
      <c r="BL124" s="14" t="s">
        <v>510</v>
      </c>
      <c r="BM124" s="196" t="s">
        <v>1238</v>
      </c>
    </row>
    <row r="125" spans="1:65" s="2" customFormat="1" ht="24.2" customHeight="1">
      <c r="A125" s="31"/>
      <c r="B125" s="32"/>
      <c r="C125" s="184" t="s">
        <v>157</v>
      </c>
      <c r="D125" s="184" t="s">
        <v>134</v>
      </c>
      <c r="E125" s="185" t="s">
        <v>1239</v>
      </c>
      <c r="F125" s="186" t="s">
        <v>1240</v>
      </c>
      <c r="G125" s="187" t="s">
        <v>294</v>
      </c>
      <c r="H125" s="188">
        <v>1</v>
      </c>
      <c r="I125" s="189"/>
      <c r="J125" s="190">
        <f t="shared" si="0"/>
        <v>0</v>
      </c>
      <c r="K125" s="191"/>
      <c r="L125" s="36"/>
      <c r="M125" s="192" t="s">
        <v>1</v>
      </c>
      <c r="N125" s="193" t="s">
        <v>38</v>
      </c>
      <c r="O125" s="68"/>
      <c r="P125" s="194">
        <f t="shared" si="1"/>
        <v>0</v>
      </c>
      <c r="Q125" s="194">
        <v>0</v>
      </c>
      <c r="R125" s="194">
        <f t="shared" si="2"/>
        <v>0</v>
      </c>
      <c r="S125" s="194">
        <v>0</v>
      </c>
      <c r="T125" s="195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6" t="s">
        <v>150</v>
      </c>
      <c r="AT125" s="196" t="s">
        <v>134</v>
      </c>
      <c r="AU125" s="196" t="s">
        <v>83</v>
      </c>
      <c r="AY125" s="14" t="s">
        <v>131</v>
      </c>
      <c r="BE125" s="197">
        <f t="shared" si="4"/>
        <v>0</v>
      </c>
      <c r="BF125" s="197">
        <f t="shared" si="5"/>
        <v>0</v>
      </c>
      <c r="BG125" s="197">
        <f t="shared" si="6"/>
        <v>0</v>
      </c>
      <c r="BH125" s="197">
        <f t="shared" si="7"/>
        <v>0</v>
      </c>
      <c r="BI125" s="197">
        <f t="shared" si="8"/>
        <v>0</v>
      </c>
      <c r="BJ125" s="14" t="s">
        <v>81</v>
      </c>
      <c r="BK125" s="197">
        <f t="shared" si="9"/>
        <v>0</v>
      </c>
      <c r="BL125" s="14" t="s">
        <v>150</v>
      </c>
      <c r="BM125" s="196" t="s">
        <v>1241</v>
      </c>
    </row>
    <row r="126" spans="1:65" s="2" customFormat="1" ht="16.5" customHeight="1">
      <c r="A126" s="31"/>
      <c r="B126" s="32"/>
      <c r="C126" s="184" t="s">
        <v>161</v>
      </c>
      <c r="D126" s="184" t="s">
        <v>134</v>
      </c>
      <c r="E126" s="185" t="s">
        <v>637</v>
      </c>
      <c r="F126" s="186" t="s">
        <v>638</v>
      </c>
      <c r="G126" s="187" t="s">
        <v>543</v>
      </c>
      <c r="H126" s="188">
        <v>1</v>
      </c>
      <c r="I126" s="189"/>
      <c r="J126" s="190">
        <f t="shared" si="0"/>
        <v>0</v>
      </c>
      <c r="K126" s="191"/>
      <c r="L126" s="36"/>
      <c r="M126" s="192" t="s">
        <v>1</v>
      </c>
      <c r="N126" s="193" t="s">
        <v>38</v>
      </c>
      <c r="O126" s="68"/>
      <c r="P126" s="194">
        <f t="shared" si="1"/>
        <v>0</v>
      </c>
      <c r="Q126" s="194">
        <v>0</v>
      </c>
      <c r="R126" s="194">
        <f t="shared" si="2"/>
        <v>0</v>
      </c>
      <c r="S126" s="194">
        <v>0</v>
      </c>
      <c r="T126" s="195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6" t="s">
        <v>510</v>
      </c>
      <c r="AT126" s="196" t="s">
        <v>134</v>
      </c>
      <c r="AU126" s="196" t="s">
        <v>83</v>
      </c>
      <c r="AY126" s="14" t="s">
        <v>131</v>
      </c>
      <c r="BE126" s="197">
        <f t="shared" si="4"/>
        <v>0</v>
      </c>
      <c r="BF126" s="197">
        <f t="shared" si="5"/>
        <v>0</v>
      </c>
      <c r="BG126" s="197">
        <f t="shared" si="6"/>
        <v>0</v>
      </c>
      <c r="BH126" s="197">
        <f t="shared" si="7"/>
        <v>0</v>
      </c>
      <c r="BI126" s="197">
        <f t="shared" si="8"/>
        <v>0</v>
      </c>
      <c r="BJ126" s="14" t="s">
        <v>81</v>
      </c>
      <c r="BK126" s="197">
        <f t="shared" si="9"/>
        <v>0</v>
      </c>
      <c r="BL126" s="14" t="s">
        <v>510</v>
      </c>
      <c r="BM126" s="196" t="s">
        <v>1242</v>
      </c>
    </row>
    <row r="127" spans="1:65" s="2" customFormat="1" ht="16.5" customHeight="1">
      <c r="A127" s="31"/>
      <c r="B127" s="32"/>
      <c r="C127" s="184" t="s">
        <v>165</v>
      </c>
      <c r="D127" s="184" t="s">
        <v>134</v>
      </c>
      <c r="E127" s="185" t="s">
        <v>1243</v>
      </c>
      <c r="F127" s="186" t="s">
        <v>1244</v>
      </c>
      <c r="G127" s="187" t="s">
        <v>543</v>
      </c>
      <c r="H127" s="188">
        <v>1</v>
      </c>
      <c r="I127" s="189"/>
      <c r="J127" s="190">
        <f t="shared" si="0"/>
        <v>0</v>
      </c>
      <c r="K127" s="191"/>
      <c r="L127" s="36"/>
      <c r="M127" s="192" t="s">
        <v>1</v>
      </c>
      <c r="N127" s="193" t="s">
        <v>38</v>
      </c>
      <c r="O127" s="68"/>
      <c r="P127" s="194">
        <f t="shared" si="1"/>
        <v>0</v>
      </c>
      <c r="Q127" s="194">
        <v>0</v>
      </c>
      <c r="R127" s="194">
        <f t="shared" si="2"/>
        <v>0</v>
      </c>
      <c r="S127" s="194">
        <v>0</v>
      </c>
      <c r="T127" s="195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6" t="s">
        <v>150</v>
      </c>
      <c r="AT127" s="196" t="s">
        <v>134</v>
      </c>
      <c r="AU127" s="196" t="s">
        <v>83</v>
      </c>
      <c r="AY127" s="14" t="s">
        <v>131</v>
      </c>
      <c r="BE127" s="197">
        <f t="shared" si="4"/>
        <v>0</v>
      </c>
      <c r="BF127" s="197">
        <f t="shared" si="5"/>
        <v>0</v>
      </c>
      <c r="BG127" s="197">
        <f t="shared" si="6"/>
        <v>0</v>
      </c>
      <c r="BH127" s="197">
        <f t="shared" si="7"/>
        <v>0</v>
      </c>
      <c r="BI127" s="197">
        <f t="shared" si="8"/>
        <v>0</v>
      </c>
      <c r="BJ127" s="14" t="s">
        <v>81</v>
      </c>
      <c r="BK127" s="197">
        <f t="shared" si="9"/>
        <v>0</v>
      </c>
      <c r="BL127" s="14" t="s">
        <v>150</v>
      </c>
      <c r="BM127" s="196" t="s">
        <v>1245</v>
      </c>
    </row>
    <row r="128" spans="1:65" s="2" customFormat="1" ht="16.5" customHeight="1">
      <c r="A128" s="31"/>
      <c r="B128" s="32"/>
      <c r="C128" s="184" t="s">
        <v>170</v>
      </c>
      <c r="D128" s="184" t="s">
        <v>134</v>
      </c>
      <c r="E128" s="185" t="s">
        <v>1246</v>
      </c>
      <c r="F128" s="186" t="s">
        <v>1247</v>
      </c>
      <c r="G128" s="187" t="s">
        <v>543</v>
      </c>
      <c r="H128" s="188">
        <v>1</v>
      </c>
      <c r="I128" s="189"/>
      <c r="J128" s="190">
        <f t="shared" si="0"/>
        <v>0</v>
      </c>
      <c r="K128" s="191"/>
      <c r="L128" s="36"/>
      <c r="M128" s="192" t="s">
        <v>1</v>
      </c>
      <c r="N128" s="193" t="s">
        <v>38</v>
      </c>
      <c r="O128" s="68"/>
      <c r="P128" s="194">
        <f t="shared" si="1"/>
        <v>0</v>
      </c>
      <c r="Q128" s="194">
        <v>0</v>
      </c>
      <c r="R128" s="194">
        <f t="shared" si="2"/>
        <v>0</v>
      </c>
      <c r="S128" s="194">
        <v>0</v>
      </c>
      <c r="T128" s="195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6" t="s">
        <v>150</v>
      </c>
      <c r="AT128" s="196" t="s">
        <v>134</v>
      </c>
      <c r="AU128" s="196" t="s">
        <v>83</v>
      </c>
      <c r="AY128" s="14" t="s">
        <v>131</v>
      </c>
      <c r="BE128" s="197">
        <f t="shared" si="4"/>
        <v>0</v>
      </c>
      <c r="BF128" s="197">
        <f t="shared" si="5"/>
        <v>0</v>
      </c>
      <c r="BG128" s="197">
        <f t="shared" si="6"/>
        <v>0</v>
      </c>
      <c r="BH128" s="197">
        <f t="shared" si="7"/>
        <v>0</v>
      </c>
      <c r="BI128" s="197">
        <f t="shared" si="8"/>
        <v>0</v>
      </c>
      <c r="BJ128" s="14" t="s">
        <v>81</v>
      </c>
      <c r="BK128" s="197">
        <f t="shared" si="9"/>
        <v>0</v>
      </c>
      <c r="BL128" s="14" t="s">
        <v>150</v>
      </c>
      <c r="BM128" s="196" t="s">
        <v>1248</v>
      </c>
    </row>
    <row r="129" spans="1:65" s="2" customFormat="1" ht="16.5" customHeight="1">
      <c r="A129" s="31"/>
      <c r="B129" s="32"/>
      <c r="C129" s="184" t="s">
        <v>175</v>
      </c>
      <c r="D129" s="184" t="s">
        <v>134</v>
      </c>
      <c r="E129" s="185" t="s">
        <v>1249</v>
      </c>
      <c r="F129" s="186" t="s">
        <v>1250</v>
      </c>
      <c r="G129" s="187" t="s">
        <v>294</v>
      </c>
      <c r="H129" s="188">
        <v>1</v>
      </c>
      <c r="I129" s="189"/>
      <c r="J129" s="190">
        <f t="shared" si="0"/>
        <v>0</v>
      </c>
      <c r="K129" s="191"/>
      <c r="L129" s="36"/>
      <c r="M129" s="192" t="s">
        <v>1</v>
      </c>
      <c r="N129" s="193" t="s">
        <v>38</v>
      </c>
      <c r="O129" s="68"/>
      <c r="P129" s="194">
        <f t="shared" si="1"/>
        <v>0</v>
      </c>
      <c r="Q129" s="194">
        <v>0</v>
      </c>
      <c r="R129" s="194">
        <f t="shared" si="2"/>
        <v>0</v>
      </c>
      <c r="S129" s="194">
        <v>0</v>
      </c>
      <c r="T129" s="195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6" t="s">
        <v>510</v>
      </c>
      <c r="AT129" s="196" t="s">
        <v>134</v>
      </c>
      <c r="AU129" s="196" t="s">
        <v>83</v>
      </c>
      <c r="AY129" s="14" t="s">
        <v>131</v>
      </c>
      <c r="BE129" s="197">
        <f t="shared" si="4"/>
        <v>0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4" t="s">
        <v>81</v>
      </c>
      <c r="BK129" s="197">
        <f t="shared" si="9"/>
        <v>0</v>
      </c>
      <c r="BL129" s="14" t="s">
        <v>510</v>
      </c>
      <c r="BM129" s="196" t="s">
        <v>1251</v>
      </c>
    </row>
    <row r="130" spans="1:65" s="2" customFormat="1" ht="39">
      <c r="A130" s="31"/>
      <c r="B130" s="32"/>
      <c r="C130" s="33"/>
      <c r="D130" s="198" t="s">
        <v>144</v>
      </c>
      <c r="E130" s="33"/>
      <c r="F130" s="199" t="s">
        <v>1252</v>
      </c>
      <c r="G130" s="33"/>
      <c r="H130" s="33"/>
      <c r="I130" s="200"/>
      <c r="J130" s="33"/>
      <c r="K130" s="33"/>
      <c r="L130" s="36"/>
      <c r="M130" s="201"/>
      <c r="N130" s="202"/>
      <c r="O130" s="68"/>
      <c r="P130" s="68"/>
      <c r="Q130" s="68"/>
      <c r="R130" s="68"/>
      <c r="S130" s="68"/>
      <c r="T130" s="69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4" t="s">
        <v>144</v>
      </c>
      <c r="AU130" s="14" t="s">
        <v>83</v>
      </c>
    </row>
    <row r="131" spans="1:65" s="2" customFormat="1" ht="16.5" customHeight="1">
      <c r="A131" s="31"/>
      <c r="B131" s="32"/>
      <c r="C131" s="184" t="s">
        <v>179</v>
      </c>
      <c r="D131" s="184" t="s">
        <v>134</v>
      </c>
      <c r="E131" s="185" t="s">
        <v>1253</v>
      </c>
      <c r="F131" s="186" t="s">
        <v>1254</v>
      </c>
      <c r="G131" s="187" t="s">
        <v>294</v>
      </c>
      <c r="H131" s="188">
        <v>1</v>
      </c>
      <c r="I131" s="189"/>
      <c r="J131" s="190">
        <f>ROUND(I131*H131,2)</f>
        <v>0</v>
      </c>
      <c r="K131" s="191"/>
      <c r="L131" s="36"/>
      <c r="M131" s="192" t="s">
        <v>1</v>
      </c>
      <c r="N131" s="193" t="s">
        <v>38</v>
      </c>
      <c r="O131" s="68"/>
      <c r="P131" s="194">
        <f>O131*H131</f>
        <v>0</v>
      </c>
      <c r="Q131" s="194">
        <v>0</v>
      </c>
      <c r="R131" s="194">
        <f>Q131*H131</f>
        <v>0</v>
      </c>
      <c r="S131" s="194">
        <v>0</v>
      </c>
      <c r="T131" s="195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6" t="s">
        <v>510</v>
      </c>
      <c r="AT131" s="196" t="s">
        <v>134</v>
      </c>
      <c r="AU131" s="196" t="s">
        <v>83</v>
      </c>
      <c r="AY131" s="14" t="s">
        <v>131</v>
      </c>
      <c r="BE131" s="197">
        <f>IF(N131="základní",J131,0)</f>
        <v>0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4" t="s">
        <v>81</v>
      </c>
      <c r="BK131" s="197">
        <f>ROUND(I131*H131,2)</f>
        <v>0</v>
      </c>
      <c r="BL131" s="14" t="s">
        <v>510</v>
      </c>
      <c r="BM131" s="196" t="s">
        <v>1255</v>
      </c>
    </row>
    <row r="132" spans="1:65" s="2" customFormat="1" ht="16.5" customHeight="1">
      <c r="A132" s="31"/>
      <c r="B132" s="32"/>
      <c r="C132" s="184" t="s">
        <v>183</v>
      </c>
      <c r="D132" s="184" t="s">
        <v>134</v>
      </c>
      <c r="E132" s="185" t="s">
        <v>1256</v>
      </c>
      <c r="F132" s="186" t="s">
        <v>1257</v>
      </c>
      <c r="G132" s="187" t="s">
        <v>294</v>
      </c>
      <c r="H132" s="188">
        <v>1</v>
      </c>
      <c r="I132" s="189"/>
      <c r="J132" s="190">
        <f>ROUND(I132*H132,2)</f>
        <v>0</v>
      </c>
      <c r="K132" s="191"/>
      <c r="L132" s="36"/>
      <c r="M132" s="192" t="s">
        <v>1</v>
      </c>
      <c r="N132" s="193" t="s">
        <v>38</v>
      </c>
      <c r="O132" s="68"/>
      <c r="P132" s="194">
        <f>O132*H132</f>
        <v>0</v>
      </c>
      <c r="Q132" s="194">
        <v>0</v>
      </c>
      <c r="R132" s="194">
        <f>Q132*H132</f>
        <v>0</v>
      </c>
      <c r="S132" s="194">
        <v>0</v>
      </c>
      <c r="T132" s="195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510</v>
      </c>
      <c r="AT132" s="196" t="s">
        <v>134</v>
      </c>
      <c r="AU132" s="196" t="s">
        <v>83</v>
      </c>
      <c r="AY132" s="14" t="s">
        <v>131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4" t="s">
        <v>81</v>
      </c>
      <c r="BK132" s="197">
        <f>ROUND(I132*H132,2)</f>
        <v>0</v>
      </c>
      <c r="BL132" s="14" t="s">
        <v>510</v>
      </c>
      <c r="BM132" s="196" t="s">
        <v>1258</v>
      </c>
    </row>
    <row r="133" spans="1:65" s="2" customFormat="1" ht="16.5" customHeight="1">
      <c r="A133" s="31"/>
      <c r="B133" s="32"/>
      <c r="C133" s="184" t="s">
        <v>8</v>
      </c>
      <c r="D133" s="184" t="s">
        <v>134</v>
      </c>
      <c r="E133" s="185" t="s">
        <v>1259</v>
      </c>
      <c r="F133" s="186" t="s">
        <v>1260</v>
      </c>
      <c r="G133" s="187" t="s">
        <v>543</v>
      </c>
      <c r="H133" s="188">
        <v>1</v>
      </c>
      <c r="I133" s="189"/>
      <c r="J133" s="190">
        <f>ROUND(I133*H133,2)</f>
        <v>0</v>
      </c>
      <c r="K133" s="191"/>
      <c r="L133" s="36"/>
      <c r="M133" s="192" t="s">
        <v>1</v>
      </c>
      <c r="N133" s="193" t="s">
        <v>38</v>
      </c>
      <c r="O133" s="68"/>
      <c r="P133" s="194">
        <f>O133*H133</f>
        <v>0</v>
      </c>
      <c r="Q133" s="194">
        <v>0</v>
      </c>
      <c r="R133" s="194">
        <f>Q133*H133</f>
        <v>0</v>
      </c>
      <c r="S133" s="194">
        <v>0</v>
      </c>
      <c r="T133" s="195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150</v>
      </c>
      <c r="AT133" s="196" t="s">
        <v>134</v>
      </c>
      <c r="AU133" s="196" t="s">
        <v>83</v>
      </c>
      <c r="AY133" s="14" t="s">
        <v>131</v>
      </c>
      <c r="BE133" s="197">
        <f>IF(N133="základní",J133,0)</f>
        <v>0</v>
      </c>
      <c r="BF133" s="197">
        <f>IF(N133="snížená",J133,0)</f>
        <v>0</v>
      </c>
      <c r="BG133" s="197">
        <f>IF(N133="zákl. přenesená",J133,0)</f>
        <v>0</v>
      </c>
      <c r="BH133" s="197">
        <f>IF(N133="sníž. přenesená",J133,0)</f>
        <v>0</v>
      </c>
      <c r="BI133" s="197">
        <f>IF(N133="nulová",J133,0)</f>
        <v>0</v>
      </c>
      <c r="BJ133" s="14" t="s">
        <v>81</v>
      </c>
      <c r="BK133" s="197">
        <f>ROUND(I133*H133,2)</f>
        <v>0</v>
      </c>
      <c r="BL133" s="14" t="s">
        <v>150</v>
      </c>
      <c r="BM133" s="196" t="s">
        <v>1261</v>
      </c>
    </row>
    <row r="134" spans="1:65" s="2" customFormat="1" ht="16.5" customHeight="1">
      <c r="A134" s="31"/>
      <c r="B134" s="32"/>
      <c r="C134" s="184" t="s">
        <v>190</v>
      </c>
      <c r="D134" s="184" t="s">
        <v>134</v>
      </c>
      <c r="E134" s="185" t="s">
        <v>1262</v>
      </c>
      <c r="F134" s="186" t="s">
        <v>1263</v>
      </c>
      <c r="G134" s="187" t="s">
        <v>543</v>
      </c>
      <c r="H134" s="188">
        <v>1</v>
      </c>
      <c r="I134" s="189"/>
      <c r="J134" s="190">
        <f>ROUND(I134*H134,2)</f>
        <v>0</v>
      </c>
      <c r="K134" s="191"/>
      <c r="L134" s="36"/>
      <c r="M134" s="192" t="s">
        <v>1</v>
      </c>
      <c r="N134" s="193" t="s">
        <v>38</v>
      </c>
      <c r="O134" s="68"/>
      <c r="P134" s="194">
        <f>O134*H134</f>
        <v>0</v>
      </c>
      <c r="Q134" s="194">
        <v>0</v>
      </c>
      <c r="R134" s="194">
        <f>Q134*H134</f>
        <v>0</v>
      </c>
      <c r="S134" s="194">
        <v>0</v>
      </c>
      <c r="T134" s="195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510</v>
      </c>
      <c r="AT134" s="196" t="s">
        <v>134</v>
      </c>
      <c r="AU134" s="196" t="s">
        <v>83</v>
      </c>
      <c r="AY134" s="14" t="s">
        <v>131</v>
      </c>
      <c r="BE134" s="197">
        <f>IF(N134="základní",J134,0)</f>
        <v>0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4" t="s">
        <v>81</v>
      </c>
      <c r="BK134" s="197">
        <f>ROUND(I134*H134,2)</f>
        <v>0</v>
      </c>
      <c r="BL134" s="14" t="s">
        <v>510</v>
      </c>
      <c r="BM134" s="196" t="s">
        <v>1264</v>
      </c>
    </row>
    <row r="135" spans="1:65" s="2" customFormat="1" ht="16.5" customHeight="1">
      <c r="A135" s="31"/>
      <c r="B135" s="32"/>
      <c r="C135" s="184" t="s">
        <v>194</v>
      </c>
      <c r="D135" s="184" t="s">
        <v>134</v>
      </c>
      <c r="E135" s="185" t="s">
        <v>1265</v>
      </c>
      <c r="F135" s="186" t="s">
        <v>1266</v>
      </c>
      <c r="G135" s="187" t="s">
        <v>543</v>
      </c>
      <c r="H135" s="188">
        <v>1</v>
      </c>
      <c r="I135" s="189"/>
      <c r="J135" s="190">
        <f>ROUND(I135*H135,2)</f>
        <v>0</v>
      </c>
      <c r="K135" s="191"/>
      <c r="L135" s="36"/>
      <c r="M135" s="214" t="s">
        <v>1</v>
      </c>
      <c r="N135" s="215" t="s">
        <v>38</v>
      </c>
      <c r="O135" s="216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510</v>
      </c>
      <c r="AT135" s="196" t="s">
        <v>134</v>
      </c>
      <c r="AU135" s="196" t="s">
        <v>83</v>
      </c>
      <c r="AY135" s="14" t="s">
        <v>131</v>
      </c>
      <c r="BE135" s="197">
        <f>IF(N135="základní",J135,0)</f>
        <v>0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4" t="s">
        <v>81</v>
      </c>
      <c r="BK135" s="197">
        <f>ROUND(I135*H135,2)</f>
        <v>0</v>
      </c>
      <c r="BL135" s="14" t="s">
        <v>510</v>
      </c>
      <c r="BM135" s="196" t="s">
        <v>1267</v>
      </c>
    </row>
    <row r="136" spans="1:65" s="2" customFormat="1" ht="6.95" customHeight="1">
      <c r="A136" s="31"/>
      <c r="B136" s="51"/>
      <c r="C136" s="52"/>
      <c r="D136" s="52"/>
      <c r="E136" s="52"/>
      <c r="F136" s="52"/>
      <c r="G136" s="52"/>
      <c r="H136" s="52"/>
      <c r="I136" s="52"/>
      <c r="J136" s="52"/>
      <c r="K136" s="52"/>
      <c r="L136" s="36"/>
      <c r="M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</sheetData>
  <sheetProtection algorithmName="SHA-512" hashValue="Uh1fAhq1wrcH8rzn/7+GXDkcIb4HxnBgFHgHyig/I7riPru/q9d+bgvhykdq9GcGJ9dM1MAgVyVqCORVbuFHKA==" saltValue="pPXIbpvuoLrAhoIjqWCcO++eteK0RBvBddnIdisz0nJQ87M9QXO7Sp+2idl71IQfXPgVPozgN3C27N8n59954g==" spinCount="100000" sheet="1" objects="1" scenarios="1" formatColumns="0" formatRows="0" autoFilter="0"/>
  <autoFilter ref="C117:K135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01 - Vytápění</vt:lpstr>
      <vt:lpstr>02 - Plyn</vt:lpstr>
      <vt:lpstr>03 - VZT</vt:lpstr>
      <vt:lpstr>04 - Elektro a MaR</vt:lpstr>
      <vt:lpstr>05 - Stavební část</vt:lpstr>
      <vt:lpstr>06 - VRN</vt:lpstr>
      <vt:lpstr>'01 - Vytápění'!Názvy_tisku</vt:lpstr>
      <vt:lpstr>'02 - Plyn'!Názvy_tisku</vt:lpstr>
      <vt:lpstr>'03 - VZT'!Názvy_tisku</vt:lpstr>
      <vt:lpstr>'04 - Elektro a MaR'!Názvy_tisku</vt:lpstr>
      <vt:lpstr>'05 - Stavební část'!Názvy_tisku</vt:lpstr>
      <vt:lpstr>'06 - VRN'!Názvy_tisku</vt:lpstr>
      <vt:lpstr>'Rekapitulace stavby'!Názvy_tisku</vt:lpstr>
      <vt:lpstr>'01 - Vytápění'!Oblast_tisku</vt:lpstr>
      <vt:lpstr>'02 - Plyn'!Oblast_tisku</vt:lpstr>
      <vt:lpstr>'03 - VZT'!Oblast_tisku</vt:lpstr>
      <vt:lpstr>'04 - Elektro a MaR'!Oblast_tisku</vt:lpstr>
      <vt:lpstr>'05 - Stavební část'!Oblast_tisku</vt:lpstr>
      <vt:lpstr>'06 -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Gregořica</dc:creator>
  <cp:lastModifiedBy>Marcela Beranová</cp:lastModifiedBy>
  <dcterms:created xsi:type="dcterms:W3CDTF">2025-01-28T09:12:28Z</dcterms:created>
  <dcterms:modified xsi:type="dcterms:W3CDTF">2025-04-17T11:27:45Z</dcterms:modified>
</cp:coreProperties>
</file>