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ZKL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001" sheetId="3" r:id="rId3"/>
    <sheet name="SO 121" sheetId="4" r:id="rId4"/>
    <sheet name="SO 134" sheetId="5" r:id="rId5"/>
    <sheet name="SO 181" sheetId="6" r:id="rId6"/>
    <sheet name="SO 201" sheetId="7" r:id="rId7"/>
    <sheet name="SO 202" sheetId="8" r:id="rId8"/>
    <sheet name="SO 203" sheetId="9" r:id="rId9"/>
    <sheet name="SO 204" sheetId="10" r:id="rId10"/>
    <sheet name="SO 321" sheetId="11" r:id="rId11"/>
  </sheets>
  <definedNames/>
  <calcPr/>
  <webPublishing/>
</workbook>
</file>

<file path=xl/sharedStrings.xml><?xml version="1.0" encoding="utf-8"?>
<sst xmlns="http://schemas.openxmlformats.org/spreadsheetml/2006/main" count="3266" uniqueCount="740">
  <si>
    <t>Firma: Pontex, spol. s r.o.</t>
  </si>
  <si>
    <t>Rekapitulace ceny</t>
  </si>
  <si>
    <t>Stavba: 18 144 00 - III/11410, Rpety mosty ev. č. 11410 1, 2, 3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</si>
  <si>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</si>
  <si>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</si>
  <si>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</si>
  <si>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</si>
  <si>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</si>
  <si>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</si>
  <si>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</si>
  <si>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</si>
  <si>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</si>
  <si>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</si>
  <si>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</si>
  <si>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</si>
  <si>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18 144 00</t>
  </si>
  <si>
    <t>III/11410, Rpety mosty ev. č. 11410 1, 2, 3</t>
  </si>
  <si>
    <t>O</t>
  </si>
  <si>
    <t>Rozpočet:</t>
  </si>
  <si>
    <t>0,00</t>
  </si>
  <si>
    <t>15,00</t>
  </si>
  <si>
    <t>21,00</t>
  </si>
  <si>
    <t>3</t>
  </si>
  <si>
    <t>2</t>
  </si>
  <si>
    <t>SO 000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</si>
  <si>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</si>
  <si>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</si>
  <si>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</si>
  <si>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</si>
  <si>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</si>
  <si>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</si>
  <si>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</si>
  <si>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</si>
  <si>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</si>
  <si>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</si>
  <si>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</si>
  <si>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</si>
  <si>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</si>
  <si>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</si>
  <si>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</si>
  <si>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</si>
  <si>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</si>
  <si>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</si>
  <si>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</si>
  <si>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</si>
  <si>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</si>
  <si>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02520</t>
  </si>
  <si>
    <t/>
  </si>
  <si>
    <t>ZKOUŠENÍ MATERIÁLŮ NEZÁVISLOU ZKUŠEBNOU</t>
  </si>
  <si>
    <t>KPL</t>
  </si>
  <si>
    <t>PP</t>
  </si>
  <si>
    <t>VV</t>
  </si>
  <si>
    <t>02710R</t>
  </si>
  <si>
    <t>a</t>
  </si>
  <si>
    <t>PASPORTIZACE OBJEKTŮ V OKOLÍ STAVBY</t>
  </si>
  <si>
    <t>b</t>
  </si>
  <si>
    <t>PASPORTIZACE OBJÍZDNÝCH TRAS</t>
  </si>
  <si>
    <t>02730</t>
  </si>
  <si>
    <t>POMOC PRÁCE ZŘÍZ NEBO ZAJIŠŤ OCHRANU INŽENÝRSKÝCH SÍTÍ</t>
  </si>
  <si>
    <t>např. nadzemní vedení</t>
  </si>
  <si>
    <t>02910</t>
  </si>
  <si>
    <t>OSTATNÍ POŽADAVKY - ZEMĚMĚŘIČSKÁ MĚŘENÍ</t>
  </si>
  <si>
    <t>vytyčení stávajících IS</t>
  </si>
  <si>
    <t>029113</t>
  </si>
  <si>
    <t>OSTATNÍ POŽADAVKY - GEODETICKÉ ZAMĚŘENÍ - CELKY</t>
  </si>
  <si>
    <t>KUS</t>
  </si>
  <si>
    <t>7</t>
  </si>
  <si>
    <t>02940</t>
  </si>
  <si>
    <t>OSTATNÍ POŽADAVKY - VYPRACOVÁNÍ DOKUMENTACE</t>
  </si>
  <si>
    <t>RDS</t>
  </si>
  <si>
    <t>8</t>
  </si>
  <si>
    <t>02944</t>
  </si>
  <si>
    <t>OSTAT POŽADAVKY - DOKUMENTACE SKUTEČ PROVEDENÍ V DIGIT FORMĚ</t>
  </si>
  <si>
    <t>dokumentace skutečného provedení stavby</t>
  </si>
  <si>
    <t>02945</t>
  </si>
  <si>
    <t>OSTAT POŽADAVKY - GEOMETRICKÝ PLÁN</t>
  </si>
  <si>
    <t>02946</t>
  </si>
  <si>
    <t>OSTAT POŽADAVKY - FOTODOKUMENTACE</t>
  </si>
  <si>
    <t>Včetně zdokumentování stávajícího stavu během demolice a pasportizace 
přilehlých ploch, okolí a konstrukcí i během výstavby</t>
  </si>
  <si>
    <t>11</t>
  </si>
  <si>
    <t>02950</t>
  </si>
  <si>
    <t>OSTATNÍ POŽADAVKY - POSUDKY, KONTROLY, REVIZNÍ ZPRÁVY</t>
  </si>
  <si>
    <t>Povodňový a havarijní plán</t>
  </si>
  <si>
    <t>12</t>
  </si>
  <si>
    <t>02991</t>
  </si>
  <si>
    <t>OSTATNÍ POŽADAVKY - INFORMAČNÍ TABULE</t>
  </si>
  <si>
    <t>Označení stavby dle směrnic investora</t>
  </si>
  <si>
    <t>13</t>
  </si>
  <si>
    <t>03100</t>
  </si>
  <si>
    <t>ZAŘÍZENÍ STAVENIŠTĚ - ZŘÍZENÍ, PROVOZ, DEMONTÁŽ</t>
  </si>
  <si>
    <t>vč.oplocení staveniště, proviz.zábradlí a pod. 
Vč. případného nájmu pozemku, vč. provizorních komunikací a případných záborů 
vč. buňkoviště, toalet a dalšího zařízení nezbytného pro provoz a řízení stavby po 
celou dobu její výstavby</t>
  </si>
  <si>
    <t>SO 001</t>
  </si>
  <si>
    <t>Demolice mostu ev. č. 11410-2</t>
  </si>
  <si>
    <t>015130</t>
  </si>
  <si>
    <t>POPLATKY ZA LIKVIDACI ODPADŮ NEKONTAMINOVANÝCH - 17 03 02  VYBOURANÝ ASFALTOVÝ BETON BEZ DEHTU</t>
  </si>
  <si>
    <t>T</t>
  </si>
  <si>
    <t>pol. č. 97817 74,16*0,01*1,3=0,964 [A]</t>
  </si>
  <si>
    <t>015140</t>
  </si>
  <si>
    <t>POPLATKY ZA LIKVIDACI ODPADŮ NEKONTAMINOVANÝCH - 17 01 01  BETON Z DEMOLIC OBJEKTŮ, ZÁKLADŮ TV</t>
  </si>
  <si>
    <t>pol. č. 96611 5,31*2,5=13,275 [A] 
pol. č. 96616  76,513*2,5=191,283 [B] 
Celkem: A+B=204,558 [C]</t>
  </si>
  <si>
    <t>015330</t>
  </si>
  <si>
    <t>POPLATKY ZA LIKVIDACI ODPADŮ NEKONTAMINOVANÝCH - 17 05 04  KAMENNÁ SUŤ</t>
  </si>
  <si>
    <t>pol. č. 11329 12,154*2,6=31,600 [A] 
pol. č. 11415 13,135*2,6=34,151 [B] 
Celkem: A+B=65,751 [C]</t>
  </si>
  <si>
    <t>Zemní práce</t>
  </si>
  <si>
    <t>11329</t>
  </si>
  <si>
    <t>ODSTRANĚNÍ ZPEVNĚNÝCH PLOCH, PŘÍKOPŮ A RIGOLŮ Z LOMOVÉHO KAMENE</t>
  </si>
  <si>
    <t>M3</t>
  </si>
  <si>
    <t>vč. odvozu a uložení na skládku, poplatek za skládku v pol. č.015330</t>
  </si>
  <si>
    <t>1,6*12,66*0,3*2=12,154 [A]</t>
  </si>
  <si>
    <t>11372</t>
  </si>
  <si>
    <t>FRÉZOVÁNÍ ZPEVNĚNÝCH PLOCH ASFALTOVÝCH</t>
  </si>
  <si>
    <t>povinný odkup</t>
  </si>
  <si>
    <t>9,45*0,06*10,3=5,840 [A]</t>
  </si>
  <si>
    <t>11415</t>
  </si>
  <si>
    <t>ODSTRAN DLAŽEB VODNÍCH KORYT Z LOM KAM NA MC VČET PODKL</t>
  </si>
  <si>
    <t>dno potoka 
4,15*12,66*0,25=13,135 [A]</t>
  </si>
  <si>
    <t>Ostatní konstrukce a práce</t>
  </si>
  <si>
    <t>9112A3</t>
  </si>
  <si>
    <t>ZÁBRADLÍ MOSTNÍ S VODOR MADLY - DEMONTÁŽ S PŘESUNEM</t>
  </si>
  <si>
    <t>M</t>
  </si>
  <si>
    <t>7,7=7,700 [A]</t>
  </si>
  <si>
    <t>9112B3</t>
  </si>
  <si>
    <t>ZÁBRADLÍ MOSTNÍ SE SVISLOU VÝPLNÍ - DEMONTÁŽ S PŘESUNEM</t>
  </si>
  <si>
    <t>6,25+8,25=14,500 [A]</t>
  </si>
  <si>
    <t>911DC3</t>
  </si>
  <si>
    <t>SVODIDLO BETON, ÚROVEŇ ZADRŽ H2 VÝŠ 1,0M - DEMONTÁŽ S PŘESUNEM</t>
  </si>
  <si>
    <t>12,0*2=24,000 [A]</t>
  </si>
  <si>
    <t>96611</t>
  </si>
  <si>
    <t>BOURÁNÍ KONSTRUKCÍ Z BETONOVÝCH DÍLCŮ</t>
  </si>
  <si>
    <t>vč. odvozu a uložení na skládku, poplatek za skládku v pol. č.015140</t>
  </si>
  <si>
    <t>ŽB panely s dobetonávkou 
1,64*9,25*0,35=5,310 [A]</t>
  </si>
  <si>
    <t>96616</t>
  </si>
  <si>
    <t>BOURÁNÍ KONSTRUKCÍ ZE ŽELEZOBETONU</t>
  </si>
  <si>
    <t>ŽB římsa 
8,2*0,4*0,25+8,83*0,4*0,25=1,703 [A] 
ŽB deska 
10,25*7,2*0,3=22,140 [B] 
Opěry 
1,4*1,37*10,25*2=39,319 [C] 
Neznámý tvar zákl. bloku u lávky 
1,63*0,94*1,37*2=4,198 [D] 
Deska lávky 
10,3*1,7*0,35=6,129 [E] 
Úložný práh 
0,5*0,59*10,25=3,024 [F] 
Celkem: A+B+C+D+E+F=76,513 [G]</t>
  </si>
  <si>
    <t>96718</t>
  </si>
  <si>
    <t>VYBOURÁNÍ ČÁSTÍ KONSTRUKCÍ KOVOVÝCH</t>
  </si>
  <si>
    <t>I nosníky  odhad 50,4 kg/m (7,17*10*50,4)/1000=3,614 [A] 
mostina toréz odhad 9,81 kg/m2 (7,17*9,95*9,81)/1000=0,700 [B] 
U  odhad 30,2 kg/m (10,25*2*30,2)/1000=0,619 [C] 
Celkem: A+B+C=4,933 [D]</t>
  </si>
  <si>
    <t>97817</t>
  </si>
  <si>
    <t>ODSTRANĚNÍ MOSTNÍ IZOLACE</t>
  </si>
  <si>
    <t>M2</t>
  </si>
  <si>
    <t>10,3*7,2=74,160 [A]</t>
  </si>
  <si>
    <t>SO 121</t>
  </si>
  <si>
    <t>Místní komunikace</t>
  </si>
  <si>
    <t>014211</t>
  </si>
  <si>
    <t>POPLATKY ZA ZEMNÍK - ORNICE</t>
  </si>
  <si>
    <t>v kvalitě ornice, rozprostření ornice pol. 18222, dovoz ornice pol.12573</t>
  </si>
  <si>
    <t>189,97*0,15=28,496 [A]</t>
  </si>
  <si>
    <t>015111</t>
  </si>
  <si>
    <t>POPLATKY ZA LIKVIDACI ODPADŮ NEKONTAMINOVANÝCH - 17 05 04  VYTĚŽENÉ ZEMINY A HORNINY -  I. TŘÍDA TĚŽITELNOSTI</t>
  </si>
  <si>
    <t>pol. č. 11130 105,15*0,2*2,0=42,060 [A] 
pol. č. 11332 175,263*1,9=333,000 [B] 
pol. č. 12373 523,42*2,0=1 046,840 [C] 
pol. č. 13273 37,226*2,0=74,452 [D] 
Celkem: A+B+C+D=1 496,352 [E]</t>
  </si>
  <si>
    <t>pol. č. 11315 8,612*2,3=19,808 [A] 
pol. č. 11334 155,424*2,3=357,475 [B] 
pol. č. 11352 (0,15*0,25*98,16)*2*2,3=16,933 [C] 
Celkem: A+B+C=394,216 [D]</t>
  </si>
  <si>
    <t>11130</t>
  </si>
  <si>
    <t>SEJMUTÍ DRNU</t>
  </si>
  <si>
    <t>Sejmutí drnové vrstvy tl 0,2m, vč. odvozu a uložení na skládku, poplatek za skládku v pol. č. 015111</t>
  </si>
  <si>
    <t>20,66+7,52+27,65+18,72+20,71+9,89=105,150 [A]</t>
  </si>
  <si>
    <t>11315</t>
  </si>
  <si>
    <t>ODSTRANĚNÍ KRYTU ZPEVNĚNÝCH PLOCH Z BETONU</t>
  </si>
  <si>
    <t>vč. odvozu a uložení na skládku, poplatek za skládku v pol. č. 015140</t>
  </si>
  <si>
    <t>vybourání sjezdů /chodníků beton tl. 0,20m 
(7,01+7,98+28,07)*0,2=8,612 [A]</t>
  </si>
  <si>
    <t>11332</t>
  </si>
  <si>
    <t>ODSTRANĚNÍ PODKLADŮ ZPEVNĚNÝCH PLOCH Z KAMENIVA NESTMELENÉHO</t>
  </si>
  <si>
    <t>vč. odvozu a uložení na skládku, poplatek za skládku v pol. č.015111</t>
  </si>
  <si>
    <t>vybourání sjezdů ŠD tl. 0,15m 45,91*0,15=6,887 [A] 
podkl. vrstva vozovky z ŠD (566,34+728,86)*0,13=168,376 [B] 
Celkem: A+B=175,263 [C]</t>
  </si>
  <si>
    <t>11334</t>
  </si>
  <si>
    <t>ODSTRANĚNÍ PODKLADU ZPEVNĚNÝCH PLOCH S CEMENT POJIVEM</t>
  </si>
  <si>
    <t>podkl. vrstva vozovky z SC (566,34+728,86)*0,12=155,424 [B]</t>
  </si>
  <si>
    <t>11352</t>
  </si>
  <si>
    <t>ODSTRANĚNÍ CHODNÍKOVÝCH A SILNIČNÍCH OBRUBNÍKŮ BETONOVÝCH</t>
  </si>
  <si>
    <t>vč. lože 
vč. odvozu a uložení na skládku, poplatek za skládku v pol. č. 015140</t>
  </si>
  <si>
    <t>35,74+14,95+27,1+20,37=98,160 [A]</t>
  </si>
  <si>
    <t>povinný odkup zhotovitelem</t>
  </si>
  <si>
    <t>frézování vozovky tl. 0,04m 
(44,55+27,75+48,19+30+34,62+34,68)*0,04=8,792 [A] 
frézování vozovky tl. 0,1m 
(566,34+728,86)*0,1=129,520 [B] 
Celkem: A+B=138,312 [C]</t>
  </si>
  <si>
    <t>113764</t>
  </si>
  <si>
    <t>FRÉZOVÁNÍ DRÁŽKY PRŮŘEZU DO 400MM2 V ASFALTOVÉ VOZOVCE</t>
  </si>
  <si>
    <t>profrézování drážky N2 67,19=67,190 [B]</t>
  </si>
  <si>
    <t>113765</t>
  </si>
  <si>
    <t>FRÉZOVÁNÍ DRÁŽKY PRŮŘEZU DO 600MM2 V ASFALTOVÉ VOZOVCE</t>
  </si>
  <si>
    <t>profrézování drážky N1 108,88=108,880 [A]</t>
  </si>
  <si>
    <t>12373</t>
  </si>
  <si>
    <t>ODKOP PRO SPOD STAVBU SILNIC A ŽELEZNIC TŘ. I</t>
  </si>
  <si>
    <t>výkop 
vč. odvozu, uložení na skládku pol. č. 17120, poplatek za skládku v pol. č.015111</t>
  </si>
  <si>
    <t>výkop AZ tl. 0,40m (566,34+728,86)*0,4=518,080 [A] 
výkop 5,34=5,340 [B] 
Celkem: A+B=523,420 [C]</t>
  </si>
  <si>
    <t>12573</t>
  </si>
  <si>
    <t>VYKOPÁVKY ZE ZEMNÍKŮ A SKLÁDEK TŘ. I</t>
  </si>
  <si>
    <t>dovoz zeminy v kvalitě ornice</t>
  </si>
  <si>
    <t>(7,34+2,21+10,26+2,81+15,63+3,28+4,91+58,41+8,53+32,09+23,32+21,18)*0,15=28,496 [A]</t>
  </si>
  <si>
    <t>14</t>
  </si>
  <si>
    <t>13273</t>
  </si>
  <si>
    <t>HLOUBENÍ RÝH ŠÍŘ DO 2M PAŽ I NEPAŽ TŘ. I</t>
  </si>
  <si>
    <t>vč. odvozu, uložení na skládku pol. č. 17120, poplatek za skládku v pol. č.015111</t>
  </si>
  <si>
    <t>57,27*0,65*1,0=37,226 [A]</t>
  </si>
  <si>
    <t>15</t>
  </si>
  <si>
    <t>17120</t>
  </si>
  <si>
    <t>ULOŽENÍ SYPANINY DO NÁSYPŮ A NA SKLÁDKY BEZ ZHUTNĚNÍ</t>
  </si>
  <si>
    <t>pol. č. 12373 523,42=523,420 [A] 
pol. č. 13273 37,226=37,226 [B] 
Celkem: A+B=560,646 [C]</t>
  </si>
  <si>
    <t>16</t>
  </si>
  <si>
    <t>17180</t>
  </si>
  <si>
    <t>ULOŽENÍ SYPANINY DO NÁSYPŮ Z NAKUPOVANÝCH MATERIÁLŮ</t>
  </si>
  <si>
    <t>vrstva aktivní zóny tl. 0,40m</t>
  </si>
  <si>
    <t>((526,12+662,82)+(8,48+38,4+15,48+23,36)*(0,37+0,2)+9,26)*0,4=498,824 [A]</t>
  </si>
  <si>
    <t>17</t>
  </si>
  <si>
    <t>násyp</t>
  </si>
  <si>
    <t>0,3575*111,0=39,683 [A]</t>
  </si>
  <si>
    <t>18</t>
  </si>
  <si>
    <t>17380</t>
  </si>
  <si>
    <t>ZEMNÍ KRAJNICE A DOSYPÁVKY Z NAKUPOVANÝCH MATERIÁLŮ</t>
  </si>
  <si>
    <t>dosyp</t>
  </si>
  <si>
    <t>20,2797+6,73+4,34=31,350 [A]</t>
  </si>
  <si>
    <t>19</t>
  </si>
  <si>
    <t>17481</t>
  </si>
  <si>
    <t>ZÁSYP JAM A RÝH Z NAKUPOVANÝCH MATERIÁLŮ</t>
  </si>
  <si>
    <t>20</t>
  </si>
  <si>
    <t>18110</t>
  </si>
  <si>
    <t>ÚPRAVA PLÁNĚ SE ZHUTNĚNÍM V HORNINĚ TŘ. I</t>
  </si>
  <si>
    <t>urovnání a zhutnění  pláně sjezdů 
56,26+9,71=65,970 [A] 
urovnání a zhutnění parapláně 
(527,9+663)+(8,48+38,4+15,48+23,36)*(0,37+0,2)+9,26=1 249,020 [B] 
Celkem: A+B=1 314,990 [C]</t>
  </si>
  <si>
    <t>21</t>
  </si>
  <si>
    <t>18222</t>
  </si>
  <si>
    <t>ROZPROSTŘENÍ ORNICE VE SVAHU V TL DO 0,15M</t>
  </si>
  <si>
    <t>Nákup zeminy v kvalitě ornice pol. 014201, dovoz ornice pol. 12573</t>
  </si>
  <si>
    <t>7,34+2,21+10,26+2,81+15,63+3,28+4,91+58,41+8,53+32,09+23,32+21,18=189,970 [A]</t>
  </si>
  <si>
    <t>22</t>
  </si>
  <si>
    <t>18241</t>
  </si>
  <si>
    <t>ZALOŽENÍ TRÁVNÍKU RUČNÍM VÝSEVEM</t>
  </si>
  <si>
    <t>23</t>
  </si>
  <si>
    <t>18247</t>
  </si>
  <si>
    <t>OŠETŘOVÁNÍ TRÁVNÍKU</t>
  </si>
  <si>
    <t>2x</t>
  </si>
  <si>
    <t>(7,34+2,21+10,26+2,81+15,63+3,28+4,91+58,41+8,53+32,09+23,32+21,18)*2=379,940 [A]</t>
  </si>
  <si>
    <t>Základy</t>
  </si>
  <si>
    <t>24</t>
  </si>
  <si>
    <t>21461G</t>
  </si>
  <si>
    <t>SEPARAČNÍ GEOTEXTILIE DO 800G/M2</t>
  </si>
  <si>
    <t>separační geotextilie</t>
  </si>
  <si>
    <t>(526,12+662,82)+(8,48+38,4+15,48+23,36)*(0,37+0,2)+9,26=1 247,060 [A]</t>
  </si>
  <si>
    <t>Vodorovné konstrukce</t>
  </si>
  <si>
    <t>25</t>
  </si>
  <si>
    <t>45131A</t>
  </si>
  <si>
    <t>PODKLADNÍ A VÝPLŇOVÉ VRSTVY Z PROSTÉHO BETONU C20/25</t>
  </si>
  <si>
    <t>beton lože C20/25nXF3, tl. 0,15m</t>
  </si>
  <si>
    <t>(47,31+5,15+2,0+2,0+12,25)*0,15=10,307 [A]</t>
  </si>
  <si>
    <t>26</t>
  </si>
  <si>
    <t>45157</t>
  </si>
  <si>
    <t>PODKLADNÍ A VÝPLŇOVÉ VRSTVY Z KAMENIVA TĚŽENÉHO</t>
  </si>
  <si>
    <t>podsypná vrstva ŠP tl. 0,15m</t>
  </si>
  <si>
    <t>27</t>
  </si>
  <si>
    <t>465512</t>
  </si>
  <si>
    <t>DLAŽBY Z LOMOVÉHO KAMENE NA MC</t>
  </si>
  <si>
    <t>lomový kámen - odvodnění tl. 0,3 m</t>
  </si>
  <si>
    <t>(47,31+5,15+2,0+2,0)*0,3=16,938 [A]</t>
  </si>
  <si>
    <t>28</t>
  </si>
  <si>
    <t>466922</t>
  </si>
  <si>
    <t>DLAŽBY VEGETAČNÍ Z BETONOVÝCH DLAŽDIC NA MC</t>
  </si>
  <si>
    <t>zpevněná krajnice - veget. Tvárnice</t>
  </si>
  <si>
    <t>12,25=12,250 [A]</t>
  </si>
  <si>
    <t>Komunikace</t>
  </si>
  <si>
    <t>29</t>
  </si>
  <si>
    <t>561431</t>
  </si>
  <si>
    <t>KAMENIVO ZPEVNĚNÉ CEMENTEM TŘ. I TL. DO 150MM</t>
  </si>
  <si>
    <t>směs stmelená cementem tl. 0,12m</t>
  </si>
  <si>
    <t>(526,12+662,82)+(8,48+38,4+15,48+23,36)*(0,15+0,12)+9,26=1 221,344 [A]</t>
  </si>
  <si>
    <t>30</t>
  </si>
  <si>
    <t>56333</t>
  </si>
  <si>
    <t>VOZOVKOVÉ VRSTVY ZE ŠTĚRKODRTI TL. DO 150MM</t>
  </si>
  <si>
    <t>sjezd v 0,051 - ŠD tl. 0,15m</t>
  </si>
  <si>
    <t>56,26=56,260 [A]</t>
  </si>
  <si>
    <t>31</t>
  </si>
  <si>
    <t>56334</t>
  </si>
  <si>
    <t>VOZOVKOVÉ VRSTVY ZE ŠTĚRKODRTI TL. DO 200MM</t>
  </si>
  <si>
    <t>štěrkodrť tl. 0,20m</t>
  </si>
  <si>
    <t>(526,9+662,82)+(8,48+38,4+15,48+23,36)*0,37+9,26=1 230,696 [A]</t>
  </si>
  <si>
    <t>32</t>
  </si>
  <si>
    <t>sjezd v 0,087 - Štěrkodrť 0/32 tl. 0,19m</t>
  </si>
  <si>
    <t>9,71=9,710 [A]</t>
  </si>
  <si>
    <t>33</t>
  </si>
  <si>
    <t>56933</t>
  </si>
  <si>
    <t>ZPEVNĚNÍ KRAJNIC ZE ŠTĚRKODRTI TL. DO 150MM</t>
  </si>
  <si>
    <t>ŠD  0/32 š. 0,5m a tl. 0,15 m</t>
  </si>
  <si>
    <t>(10,14+17,17+2,08+2,29+5+15,48+23,36+5)*0,5=40,260 [A]</t>
  </si>
  <si>
    <t>34</t>
  </si>
  <si>
    <t>572123</t>
  </si>
  <si>
    <t>INFILTRAČNÍ POSTŘIK Z EMULZE DO 1,0KG/M2</t>
  </si>
  <si>
    <t>PI-C 0,60kg/m2</t>
  </si>
  <si>
    <t>(526,9+662,82)+(8,48+38,4+15,48+23,36)*(0,15+0,12)+9,26=1 222,124 [A]</t>
  </si>
  <si>
    <t>35</t>
  </si>
  <si>
    <t>572214</t>
  </si>
  <si>
    <t>SPOJOVACÍ POSTŘIK Z MODIFIK EMULZE DO 0,5KG/M2</t>
  </si>
  <si>
    <t>PS-C 0,35kg/m2</t>
  </si>
  <si>
    <t>(526,9+662,82)+(27,75+48,19+30+44,55+34,68+34,62)+(8,48+38,4+15,48+23,36)*(0,04+0,05)+(15,01+4,83)*0,02+9,26=1 426,882 [A]</t>
  </si>
  <si>
    <t>36</t>
  </si>
  <si>
    <t>574B34</t>
  </si>
  <si>
    <t>ASFALTOVÝ BETON PRO OBRUSNÉ VRSTVY MODIFIK ACO 11+, 11S TL. 40MM</t>
  </si>
  <si>
    <t>PMB 45/80-55</t>
  </si>
  <si>
    <t>(526,9+662,82)+(27,75+48,19+30+44,55+34,68+34,62)+(8,48+38,4+15,48+23,36)*0,02+(15,01+4,83)*0,02+9,26=1 420,881 [A]</t>
  </si>
  <si>
    <t>37</t>
  </si>
  <si>
    <t>574E56</t>
  </si>
  <si>
    <t>ASFALTOVÝ BETON PRO PODKLADNÍ VRSTVY ACP 16+, 16S TL. 60MM</t>
  </si>
  <si>
    <t>ACP 16, 50/70</t>
  </si>
  <si>
    <t>(526,9+662,82)+(8,48+38,4+15,48+23,36)*0,12+9,26=1 209,266 [A]</t>
  </si>
  <si>
    <t>38</t>
  </si>
  <si>
    <t>58251</t>
  </si>
  <si>
    <t>DLÁŽDĚNÉ KRYTY Z BETONOVÝCH DLAŽDIC DO LOŽE Z KAMENIVA</t>
  </si>
  <si>
    <t>sjezd v 0,087 - DL tl. 0,08m, včetně lože</t>
  </si>
  <si>
    <t>Potrubí</t>
  </si>
  <si>
    <t>39</t>
  </si>
  <si>
    <t>875332</t>
  </si>
  <si>
    <t>POTRUBÍ DREN Z TRUB PLAST DN DO 150MM DĚROVANÝCH</t>
  </si>
  <si>
    <t>výstavba trativodu</t>
  </si>
  <si>
    <t>15,63+17,88+15,91+2,03+5,82=57,270 [A]</t>
  </si>
  <si>
    <t>40</t>
  </si>
  <si>
    <t>89712</t>
  </si>
  <si>
    <t>VPUSŤ KANALIZAČNÍ ULIČNÍ KOMPLETNÍ Z BETONOVÝCH DÍLCŮ</t>
  </si>
  <si>
    <t>včetně přípojky, výkopu a zásypu</t>
  </si>
  <si>
    <t>6=6,000 [A]</t>
  </si>
  <si>
    <t>41</t>
  </si>
  <si>
    <t>89722</t>
  </si>
  <si>
    <t>VPUSŤ KANALIZAČNÍ HORSKÁ KOMPLETNÍ Z BETON DÍLCŮ</t>
  </si>
  <si>
    <t>Horská vpust železobetonový prefabrikát o rozměrech otvoru 1200 x 
600mm</t>
  </si>
  <si>
    <t>1=1,000 [A]</t>
  </si>
  <si>
    <t>42</t>
  </si>
  <si>
    <t>914131</t>
  </si>
  <si>
    <t>DOPRAVNÍ ZNAČKY ZÁKLADNÍ VELIKOSTI OCELOVÉ FÓLIE TŘ 2 - DODÁVKA A MONTÁŽ</t>
  </si>
  <si>
    <t>B20a 1=1,000 [A] 
P2 2=2,000 [B] 
P4 3=3,000 [C] 
E2b 5=5,000 [D] 
E3a 5=5,000 [E] 
IP10a 1=1,000 [F] 
IS21b 1=1,000 [G] 
IS21c 1=1,000 [H] 
Celkem: A+B+C+D+E+F+G+H=19,000 [I]</t>
  </si>
  <si>
    <t>43</t>
  </si>
  <si>
    <t>914133</t>
  </si>
  <si>
    <t>DOPRAVNÍ ZNAČKY ZÁKLADNÍ VELIKOSTI OCELOVÉ FÓLIE TŘ 2 - DEMONTÁŽ</t>
  </si>
  <si>
    <t>B13 5=5,000 [A] 
B14 2=2,000 [B] 
B20a 1=1,000 [C] 
P2 2=2,000 [D] 
P4 3=3,000 [E] 
E2b 5=5,000 [F] 
E3a 5=5,000 [G] 
IP10a 1=1,000 [H] 
IS21b 1=1,000 [I] 
IS21c 1=1,000 [J] 
Celkem: A+B+C+D+E+F+G+H+I+J=26,000 [K]</t>
  </si>
  <si>
    <t>44</t>
  </si>
  <si>
    <t>917224</t>
  </si>
  <si>
    <t>SILNIČNÍ A CHODNÍKOVÉ OBRUBY Z BETONOVÝCH OBRUBNÍKŮ ŠÍŘ 150MM</t>
  </si>
  <si>
    <t>betonový obrubník 150/250 se zkosením do bet. lože C20/25nXF3 s opěrou</t>
  </si>
  <si>
    <t>49,72+14,95+30,97=95,640 [A]</t>
  </si>
  <si>
    <t>45</t>
  </si>
  <si>
    <t>919112</t>
  </si>
  <si>
    <t>ŘEZÁNÍ ASFALTOVÉHO KRYTU VOZOVEK TL DO 100MM</t>
  </si>
  <si>
    <t>napojení na stávající stav</t>
  </si>
  <si>
    <t>44,71+8,89+6,74+6,85+108,8=175,990 [A]</t>
  </si>
  <si>
    <t>46</t>
  </si>
  <si>
    <t>931324</t>
  </si>
  <si>
    <t>TĚSNĚNÍ DILATAČ SPAR ASF ZÁLIVKOU MODIFIK PRŮŘ DO 400MM2</t>
  </si>
  <si>
    <t>N2</t>
  </si>
  <si>
    <t>67,19=67,190 [A]</t>
  </si>
  <si>
    <t>47</t>
  </si>
  <si>
    <t>931325</t>
  </si>
  <si>
    <t>TĚSNĚNÍ DILATAČ SPAR ASF ZÁLIVKOU MODIFIK PRŮŘ DO 600MM2</t>
  </si>
  <si>
    <t>N1</t>
  </si>
  <si>
    <t>108,88=108,880 [A]</t>
  </si>
  <si>
    <t>48</t>
  </si>
  <si>
    <t>935212</t>
  </si>
  <si>
    <t>PŘÍKOPOVÉ ŽLABY Z BETON TVÁRNIC ŠÍŘ DO 600MM DO BETONU TL 100MM</t>
  </si>
  <si>
    <t>bet. žlab š. 0,6 m, lože z C20/25nXF3</t>
  </si>
  <si>
    <t>15,31=15,310 [A]</t>
  </si>
  <si>
    <t>49</t>
  </si>
  <si>
    <t>96687</t>
  </si>
  <si>
    <t>VYBOURÁNÍ ULIČNÍCH VPUSTÍ KOMPLETNÍCH</t>
  </si>
  <si>
    <t>vč. odvozu, uložení a poplatku za skládku</t>
  </si>
  <si>
    <t>4=4,000 [A]</t>
  </si>
  <si>
    <t>50</t>
  </si>
  <si>
    <t>horská vpusť 
vč. odvozu, uložení a poplatku za skládku</t>
  </si>
  <si>
    <t>SO 134</t>
  </si>
  <si>
    <t>Chodník</t>
  </si>
  <si>
    <t>39,12*0,15=5,868 [A]</t>
  </si>
  <si>
    <t>pol. č. 11130 49,06*0,2*2,0=19,624 [A]</t>
  </si>
  <si>
    <t>pol. č. 11352 (0,15*0,25*55,4)*2*2,3=9,557 [A]</t>
  </si>
  <si>
    <t>4,14+44,92=49,060 [A]</t>
  </si>
  <si>
    <t>13,9+19,3+4,2+(11,1+6,9)=55,400 [A]</t>
  </si>
  <si>
    <t>dosypávka</t>
  </si>
  <si>
    <t>(((0,1646+0,2486)/2)*20)+(0,089*6)=4,666 [A]</t>
  </si>
  <si>
    <t>vyrovnání stávající ŠD + zhutnění</t>
  </si>
  <si>
    <t>22,06+1,08+1,44+1,59+20,64+3,48+25,95+7,16+8,63+1,32+0,27+0,11=93,730 [A]</t>
  </si>
  <si>
    <t>4,14+32,93+2,14=39,210 [A]</t>
  </si>
  <si>
    <t>465923</t>
  </si>
  <si>
    <t>PŘEDLÁŽDĚNÍ DLAŽBY Z BETON DLAŽDIC</t>
  </si>
  <si>
    <t>včetně lože</t>
  </si>
  <si>
    <t>22,06+1,08+1,44+1,59+20,64+3,48=50,290 [A]</t>
  </si>
  <si>
    <t>(25,95+7,16+8,63+1,32+0,27+0,11)=43,440 [A] 
pro plochy předláždění 25% 
pol. č. 465923 50,29*1,25=62,863 [B] 
Celkem: A+B=106,303 [C]</t>
  </si>
  <si>
    <t>betonová dlažba nová tl. 60 mm</t>
  </si>
  <si>
    <t>25,95+7,16+8,63+1,32+0,27+0,11=43,440 [A]</t>
  </si>
  <si>
    <t>917212</t>
  </si>
  <si>
    <t>ZÁHONOVÉ OBRUBY Z BETONOVÝCH OBRUBNÍKŮ ŠÍŘ 80MM</t>
  </si>
  <si>
    <t>betonová obruba 0,25x0,08m + lože</t>
  </si>
  <si>
    <t>19,3+(2+2,2)+(6,9+11,1)+15,8=57,300 [A]</t>
  </si>
  <si>
    <t>SO 181</t>
  </si>
  <si>
    <t>Přechodné dopravní značení</t>
  </si>
  <si>
    <t>02720</t>
  </si>
  <si>
    <t>POMOC PRÁCE ZŘÍZ NEBO ZAJIŠŤ REGULACI A OCHRANU DOPRAVY</t>
  </si>
  <si>
    <t>položka zahrnuje dopravně inženýrská opatření v průběhu celé stavby (dle 
schváleného plánu ZOV a vyjádření DI PČR), zahrnuje osazení, přesuny a odvoz 
provizorního dopravního značení. Zahrnuje dočasné dopravní značení, dopravní 
zařízení (např. zvětšené 
i základní svislé značky, vodorovné značení z fólie, 
citybloky, provizorní betonová a ocelová svodidla, ochranná zábradlí, světelné 
výstražné zařízení atd.- viz příloha TZ), oplocení a všechny související práce po 
dobu trvání</t>
  </si>
  <si>
    <t>SO 201</t>
  </si>
  <si>
    <t>Most ev. č. 11410-1</t>
  </si>
  <si>
    <t>pol. č. 17120 40,76*2,0=81,520 [A] 
odpočet zpětný zásyp 
-35,74*2=-71,480 [B] 
pol. č. 11332 18,578*1,9=35,298 [C] 
Celkem: A+B+C=45,338 [D]</t>
  </si>
  <si>
    <t>železobeton</t>
  </si>
  <si>
    <t>pol. č. 96716 7,354*2,6=19,120 [A]</t>
  </si>
  <si>
    <t>pol. č. 96613 12,516*2,6=32,542 [A]</t>
  </si>
  <si>
    <t>plocha odměřena z cadu 
92,89*0,2=18,578 [A]</t>
  </si>
  <si>
    <t>šířky 0,15 m16,478+5,0+18,1=39,578 [A] 
šířky 0,1m 7,2=7,200 [B] 
Celkem: A+B=46,778 [C]</t>
  </si>
  <si>
    <t>plocha odměřena z cadu 
92,89*0,1=9,289 [A]</t>
  </si>
  <si>
    <t>napojení na stávající komunikaci 
13,506+2,863+14,25=30,619 [A]</t>
  </si>
  <si>
    <t>12110</t>
  </si>
  <si>
    <t>SEJMUTÍ ORNICE NEBO LESNÍ PŮDY</t>
  </si>
  <si>
    <t>pro zpětné využití</t>
  </si>
  <si>
    <t>6,757*2,5*0,3+0,75*(11,0+4,075)*2*0,3=11,852 [A]</t>
  </si>
  <si>
    <t>pol. č. 17120 40,76=40,760 [A]</t>
  </si>
  <si>
    <t>13173</t>
  </si>
  <si>
    <t>HLOUBENÍ JAM ZAPAŽ I NEPAŽ TŘ. I</t>
  </si>
  <si>
    <t>pro zpětný zásyp</t>
  </si>
  <si>
    <t>pro nové šachty 
1,5*2,5*1,2=4,500 [A] 
nad klenbou 
2,034*12,0=24,408 [B] 
Celkem: A+B=28,908 [C]</t>
  </si>
  <si>
    <t>pol. č. 12110 11,852=11,852 [A] 
pol. č. 13173 28,908=28,908 [B] 
Celkem: A+B=40,760 [C]</t>
  </si>
  <si>
    <t>17411</t>
  </si>
  <si>
    <t>ZÁSYP JAM A RÝH ZEMINOU SE ZHUTNĚNÍM</t>
  </si>
  <si>
    <t>zpětný zásyp</t>
  </si>
  <si>
    <t>plocha odměřena z cadu 
nad původní klenbou 
2,034*12,0=24,408 [A] 
u obnoveného chodníku 
(11,0+4,075)*2,5*0,3=11,306 [B] 
Celkem: A+B=35,714 [C]</t>
  </si>
  <si>
    <t>18223</t>
  </si>
  <si>
    <t>ROZPROSTŘENÍ ORNICE VE SVAHU V TL DO 0,20M</t>
  </si>
  <si>
    <t>6,757*2,5+0,75*(11,0+4,075)*2=39,505 [A]</t>
  </si>
  <si>
    <t>Svislé konstrukce</t>
  </si>
  <si>
    <t>327325</t>
  </si>
  <si>
    <t>ZDI OPĚRNÉ, ZÁRUBNÍ, NÁBŘEŽNÍ ZE ŽELEZOVÉHO BETONU DO C30/37</t>
  </si>
  <si>
    <t>čelo propusktu beton C30/37 - XC4, XD3, XF4</t>
  </si>
  <si>
    <t>2,36*3,71*0,3+(1,185-0,3)*1,285*3,7+((2,36-1,285)*(1,185-0,3)*3,71)/2=8,599 [A] 
3,7*0,187*0,8+1,285*0,64*(3,7-0,4*2)=2,938 [B] 
Celkem: A+B=11,537 [C]</t>
  </si>
  <si>
    <t>327365</t>
  </si>
  <si>
    <t>VÝZTUŽ ZDÍ OPĚRNÝCH, ZÁRUBNÍCH, NÁBŘEŽNÍCH Z OCELI 10505, B500B</t>
  </si>
  <si>
    <t>odhad 150 kg/m3 
11,537*0,15=1,731 [A]</t>
  </si>
  <si>
    <t>lože pod dlažbu 
beton C20/25 n XF3</t>
  </si>
  <si>
    <t>u vozovky 
1,0*7,1*0,1=0,710 [A] 
zbylá část 
(11,0+4,075)*1,2*0,1=1,809 [B] 
Celkem: A+B=2,519 [C]</t>
  </si>
  <si>
    <t>plocha odměřena z cadu 
92,89=92,890 [A]</t>
  </si>
  <si>
    <t>574D56</t>
  </si>
  <si>
    <t>ASFALTOVÝ BETON PRO LOŽNÍ VRSTVY MODIFIK ACL 16+, 16S TL. 60MM</t>
  </si>
  <si>
    <t>587206</t>
  </si>
  <si>
    <t>PŘEDLÁŽDĚNÍ KRYTU Z BETONOVÝCH DLAŽDIC SE ZÁMKEM</t>
  </si>
  <si>
    <t>obnovení chodníků</t>
  </si>
  <si>
    <t>u vozovky 
1,0*7,1=7,100 [A] 
zbylá část 
(11,0+4,075)*1,0=15,075 [B] 
Celkem: A+B=22,175 [C]</t>
  </si>
  <si>
    <t>89446</t>
  </si>
  <si>
    <t>ŠACHTY KANAL ZE ŽELEZOBET VČET VÝZT NA POTRUBÍ DN DO 800MM</t>
  </si>
  <si>
    <t>2=2,000 [A]</t>
  </si>
  <si>
    <t>899522</t>
  </si>
  <si>
    <t>OBETONOVÁNÍ POTRUBÍ Z PROSTÉHO BETONU DO C12/15</t>
  </si>
  <si>
    <t>vyplnění stávajícího prostoru betonem C12/15 - X0</t>
  </si>
  <si>
    <t>plocha odměřena z cadu 
v místě nahrazení ocel. nosníků a bet. desek 15,55*0,84=13,062 [A] 
v místě nahrazení klenby 12,0*1,853=22,236 [B] 
v místě nahrazení nosníků a tr. plechů 6,09*2,523=15,365 [C] 
Celkem: A+B+C=50,663 [D]</t>
  </si>
  <si>
    <t>91355</t>
  </si>
  <si>
    <t>EVIDENČNÍ ČÍSLO MOSTU</t>
  </si>
  <si>
    <t>91390R</t>
  </si>
  <si>
    <t>LETOPOČET</t>
  </si>
  <si>
    <t>Na líci opěry 1 bude na viditelném místě vyznačen letopočet 
výstavby mostu otiskem matrice do 
betonu.</t>
  </si>
  <si>
    <t>917223</t>
  </si>
  <si>
    <t>SILNIČNÍ A CHODNÍKOVÉ OBRUBY Z BETONOVÝCH OBRUBNÍKŮ ŠÍŘ 100MM</t>
  </si>
  <si>
    <t>16,478+5,0+18,1=39,578 [A]</t>
  </si>
  <si>
    <t>7,2=7,200 [A]</t>
  </si>
  <si>
    <t>9183B2</t>
  </si>
  <si>
    <t>PROPUSTY Z TRUB DN 400MM ŽELEZOBETONOVÝCH</t>
  </si>
  <si>
    <t>včetně úpravy trub např. zkrácení, šikmé seříznutí apod.</t>
  </si>
  <si>
    <t>13*2,5*2=65,000 [A]</t>
  </si>
  <si>
    <t>919111</t>
  </si>
  <si>
    <t>ŘEZÁNÍ ASFALTOVÉHO KRYTU VOZOVEK TL DO 50MM</t>
  </si>
  <si>
    <t>podél obrubníku 7,0=7,000 [A] 
napojení na stávající komunikaci 
13,506+2,863+14,25=30,619 [B] 
Celkem: A+B=37,619 [C]</t>
  </si>
  <si>
    <t>96613</t>
  </si>
  <si>
    <t>BOURÁNÍ KONSTRUKCÍ Z KAMENE NA MC</t>
  </si>
  <si>
    <t>klenba (plocha odměřena z cadu 
1,043*12,0=12,516 [A]</t>
  </si>
  <si>
    <t>96716</t>
  </si>
  <si>
    <t>VYBOURÁNÍ ČÁSTÍ KONSTRUKCÍ ŽELEZOBET</t>
  </si>
  <si>
    <t>bet desky mezi I nosníky 15,55*1,96*0,15=4,572 [A] 
deska nad tr. plechem 6,09*3,15*0,145=2,782 [B] 
Celkem: A+B=7,354 [C]</t>
  </si>
  <si>
    <t>I nosníky 
I 160 odhad 15,8 kg/m (1,96*7*15,8)/1000=0,217 [A] 
I 200 odhad 22,4 kg/m (3,1*4*22,4)/1000=0,278 [B] 
trapézový plech odhad 9,81 kg/m2 (3,1*6,09)/1000=0,019 [C] 
Celkem: A+B+C=0,514 [D]</t>
  </si>
  <si>
    <t>SO 202</t>
  </si>
  <si>
    <t>Most ev. č. 11410-2</t>
  </si>
  <si>
    <t>pol. č. 17120a 35,042*2,0=70,084 [A] 
pol. č. 17120b  137,688*2,0=275,376 [B] 
pol. č. 12960 69,825*2,0=139,650 [C] 
pol. č. 12273 3,726*2,0=7,452 [D] 
Celkem: A+B+C+D=492,562 [E]</t>
  </si>
  <si>
    <t>projekt sledování a údržby mostu</t>
  </si>
  <si>
    <t>výpočet zatížitelnosti vč.vyhodnocení</t>
  </si>
  <si>
    <t>11526</t>
  </si>
  <si>
    <t>PŘEVEDENÍ VODY POTRUBÍM DN 800 NEBO ŽLABY R.O. DO 2,8M</t>
  </si>
  <si>
    <t>21,0=21,000 [A]</t>
  </si>
  <si>
    <t>12273</t>
  </si>
  <si>
    <t>ODKOPÁVKY A PROKOPÁVKY OBECNÉ TŘ. I</t>
  </si>
  <si>
    <t>zemní hrázky 
vč. odvozu, uložení na skládku pol. č. 17120b, poplatek za skládku pol. č 015111</t>
  </si>
  <si>
    <t>(1,0*0,5*3,726)*2=3,726 [A]</t>
  </si>
  <si>
    <t>pol. č. 17411 119,889=119,889 [A]</t>
  </si>
  <si>
    <t>12960</t>
  </si>
  <si>
    <t>ČIŠTĚNÍ VODOTEČÍ A MELIORAČ KANÁLŮ OD NÁNOSŮ</t>
  </si>
  <si>
    <t>vč. odvozu a uložení na skládku, poplatek za skládku pol. č. 015111</t>
  </si>
  <si>
    <t>21,0*6,65*0,5=69,825 [A]</t>
  </si>
  <si>
    <t>pro výplň z mezerovitého betonu 
O1 2,995*14,75=44,176 [A] 
O2 3,154*17,7=55,826 [B] 
pro zásyp základů a opěr 
O1 3,742*14,75=55,195 [C] 
O2 3,655*17,7=64,694 [D] 
výkop pro základy 
O1 1,6*0,8*14,275=18,272 [E] 
O2 1,7*0,8*14,275=19,414 [F] 
Celkem: A+B+C+D+E+F=257,577 [G]</t>
  </si>
  <si>
    <t>zemina z vrtů</t>
  </si>
  <si>
    <t>pol. č. 26135 3,14*0,15*0,15*(240,0+256,0)=35,042 [A]</t>
  </si>
  <si>
    <t>pro zpětný zásyp kolem opěr 
pol. č. 17411 119,889=119,889 [A] 
odvoz zeminy na skládku 
pol. č. 13173 257,577-119,889=137,688 [B] 
Celkem: A+B=257,577 [C]</t>
  </si>
  <si>
    <t>zpětný zásyp okolo základů</t>
  </si>
  <si>
    <t>plocha odměřena z cadu 
O1 3,742*14,75=55,195 [A] 
O2 3,655*17,7=64,694 [B] 
Celkem: A+B=119,889 [C]</t>
  </si>
  <si>
    <t>17780</t>
  </si>
  <si>
    <t>ZEMNÍ HRÁZKY Z NAKUPOVANÝCH MATERIÁLŮ</t>
  </si>
  <si>
    <t>15,4=15,400 [A]</t>
  </si>
  <si>
    <t>18242</t>
  </si>
  <si>
    <t>ZALOŽENÍ TRÁVNÍKU HYDROOSEVEM NA ORNICI</t>
  </si>
  <si>
    <t>21331</t>
  </si>
  <si>
    <t>DRENÁŽNÍ VRSTVY Z BETONU MEZEROVITÉHO (DRENÁŽNÍHO)</t>
  </si>
  <si>
    <t>obetonování drenážní trubky</t>
  </si>
  <si>
    <t>O1 0,4*0,4*14,75=2,360 [A] 
O2 0,4*0,4*17,7=2,832 [B] 
Celkem: A+B=5,192 [C]</t>
  </si>
  <si>
    <t>21341</t>
  </si>
  <si>
    <t>DRENÁŽNÍ VRSTVY Z PLASTBETONU (PLASTMALTY)</t>
  </si>
  <si>
    <t>odvodňovací proužek</t>
  </si>
  <si>
    <t>7,8*0,25*0,04=0,078 [A]</t>
  </si>
  <si>
    <t>227841</t>
  </si>
  <si>
    <t>MIKROPILOTY KOMPLET D DO 200MM NA POVRCHU</t>
  </si>
  <si>
    <t>injektované mikropiloty z bezešvé za tepla válcované trubky 108/16 z oceli S235</t>
  </si>
  <si>
    <t>O1 2*15*8=240,000 [A] 
O2 2*16*8=256,000 [B] 
Celkem: A+B=496,000 [C]</t>
  </si>
  <si>
    <t>26135</t>
  </si>
  <si>
    <t>VRTY PRO KOTVENÍ, INJEKTÁŽ A MIKROPILOTY NA POVRCHU TŘ. III D DO 300MM</t>
  </si>
  <si>
    <t>včetně odvozu zeminy z vrtů, uložení zemina na skládku pol. č.17120a, poplatek za skládku 015111</t>
  </si>
  <si>
    <t>272325</t>
  </si>
  <si>
    <t>ZÁKLADY ZE ŽELEZOBETONU DO C30/37</t>
  </si>
  <si>
    <t>Základ opěr beton C30/37 - XF2, XC2</t>
  </si>
  <si>
    <t>O1 1,6*0,8*14,275=18,272 [A] 
O2 1,7*0,8*14,275=19,414 [B] 
Celkem: A+B=37,686 [C]</t>
  </si>
  <si>
    <t>272365</t>
  </si>
  <si>
    <t>VÝZTUŽ ZÁKLADŮ Z OCELI 10505, B500B</t>
  </si>
  <si>
    <t>odhad 180 kg/m3</t>
  </si>
  <si>
    <t>37,686*0,18=6,783 [A]</t>
  </si>
  <si>
    <t>28997F</t>
  </si>
  <si>
    <t>OPLÁŠTĚNÍ (ZPEVNĚNÍ) Z GEOTEXTILIE DO 600G/M2</t>
  </si>
  <si>
    <t>rub opěr</t>
  </si>
  <si>
    <t>rub opěr  
O1 1,4*14,75=20,650 [A] 
O2 1,45*17,7=25,665 [B] 
ochrana geomembrány 
O1 14,75*3,073*2=90,654 [C] 
O2 17,7*3,081*2=109,067 [D] 
Celkem: A+B+C+D=246,036 [E]</t>
  </si>
  <si>
    <t>28999</t>
  </si>
  <si>
    <t>OPLÁŠTĚNÍ (ZPEVNĚNÍ) Z FÓLIE</t>
  </si>
  <si>
    <t>hydroizolační geomembrána</t>
  </si>
  <si>
    <t>O1 14,75*3,073=45,327 [A] 
O2 17,7*3,081=54,534 [B] 
Celkem: A+B=99,861 [C]</t>
  </si>
  <si>
    <t>31717</t>
  </si>
  <si>
    <t>KOVOVÉ KONSTRUKCE PRO KOTVENÍ ŘÍMSY</t>
  </si>
  <si>
    <t>KG</t>
  </si>
  <si>
    <t>odhad 6 kg/kus</t>
  </si>
  <si>
    <t>vlevo 8*6,0=48,000 [A] 
vpravo 12*6,0=72,000 [B] 
Celkem: A+B=120,000 [C]</t>
  </si>
  <si>
    <t>317325</t>
  </si>
  <si>
    <t>ŘÍMSY ZE ŽELEZOBETONU DO C30/37</t>
  </si>
  <si>
    <t>vlevo (2,29+3,0)*(0,307*0,55+0,22*0,5)+7,97*(0,307*0,55+0,22*2,037)=6,393 [A] 
vpravo 12,033*(0,3*0,55+0,5*0,25)=3,490 [B] 
Celkem: A+B=9,883 [C]</t>
  </si>
  <si>
    <t>317365</t>
  </si>
  <si>
    <t>VÝZTUŽ ŘÍMS Z OCELI 10505, B500B</t>
  </si>
  <si>
    <t>odhad 160 kg/m3</t>
  </si>
  <si>
    <t>vlevo (2,29+3,0)*(0,307*0,55+0,22*0,5)+7,97*(0,307*0,55+0,22*2,037)=6,393 [A] 
vpravo 12,033*(0,3*0,55+0,5*0,25)=3,490 [B] 
vlevo 6,393*0,16=1,023 [A] 
vpravo 3,49*0,16=0,558 [B] 
Celkem: A+B=1,581 [C]</t>
  </si>
  <si>
    <t>333325</t>
  </si>
  <si>
    <t>MOSTNÍ OPĚRY A KŘÍDLA ZE ŽELEZOVÉHO BETONU DO C30/37</t>
  </si>
  <si>
    <t>(0,8+1,85)/2*(2,11+2,61+2,04+2,2)=11,872 [A]</t>
  </si>
  <si>
    <t>333365</t>
  </si>
  <si>
    <t>VÝZTUŽ MOSTNÍCH OPĚR A KŘÍDEL Z OCELI 10505, B500B</t>
  </si>
  <si>
    <t>odhad 200 kg/m3 
11,872*0,2=2,374 [A]</t>
  </si>
  <si>
    <t>389325</t>
  </si>
  <si>
    <t>MOSTNÍ RÁMOVÉ KONSTRUKCE ZE ŽELEZOBETONU C30/37</t>
  </si>
  <si>
    <t>O1 1,967*14,275*0,75=21,059 [A] 
O2 1,993*14,275*0,75=21,338 [B] 
deska 6,342*0,4*14,275+(1,5*0,215*14,275)/2+(1,561*0,2*14,275)/2=40,743 [C] 
Celkem: A+B+C=83,140 [D]</t>
  </si>
  <si>
    <t>389365</t>
  </si>
  <si>
    <t>VÝZTUŽ MOSTNÍ RÁMOVÉ KONSTRUKCE Z OCELI 10505, B500B</t>
  </si>
  <si>
    <t>odhad 220 kg/m3</t>
  </si>
  <si>
    <t>83,14*0,22=18,291 [A]</t>
  </si>
  <si>
    <t>451312</t>
  </si>
  <si>
    <t>PODKLADNÍ A VÝPLŇOVÉ VRSTVY Z PROSTÉHO BETONU C12/15</t>
  </si>
  <si>
    <t>C12/15- XF0</t>
  </si>
  <si>
    <t>pod základy 
O1 2,0*14,675*0,15=4,403 [A] 
O2 2,0*14,675*0,15=4,403 [B] 
Celkem: A+B=8,806 [C]</t>
  </si>
  <si>
    <t>451313</t>
  </si>
  <si>
    <t>PODKLADNÍ A VÝPLŇOVÉ VRSTVY Z PROSTÉHO BETONU C16/20</t>
  </si>
  <si>
    <t>sokl pro drenáž C16/20nXF1</t>
  </si>
  <si>
    <t>O1 0,675*0,4*14,265=3,852 [A] 
O2 0,675*0,4*14,265=3,852 [B] 
Celkem: A+B=7,704 [C]</t>
  </si>
  <si>
    <t>pod dlažbu</t>
  </si>
  <si>
    <t>pod dlažbu 
plocha odměřena z cadu 
O1 18,766*0,15=2,815 [A] 
O2 8,014*0,15=1,202 [B] 
pod LM 
vodní koryto 
20,5*6,65*0,15=20,449 [C] 
Celkem: A+B+C=24,466 [D]</t>
  </si>
  <si>
    <t>45860</t>
  </si>
  <si>
    <t>VÝPLŇ ZA OPĚRAMI A ZDMI Z MEZEROVITÉHO BETONU</t>
  </si>
  <si>
    <t>plocha odměřena z cadu 
O1 2,995*14,75=44,176 [A] 
O2 3,154*17,7=55,826 [B] 
Celkem: A+B=100,002 [C]</t>
  </si>
  <si>
    <t>461314</t>
  </si>
  <si>
    <t>PATKY Z PROSTÉHO BETONU C25/30</t>
  </si>
  <si>
    <t>patní prahy</t>
  </si>
  <si>
    <t>v korytě 0,5*1,0*3,76*2=3,760 [A] 
u svahů 0,5*1,0*(2,03+2,02+4,3+3,5)=5,925 [B] 
Celkem: A+B=9,685 [C]</t>
  </si>
  <si>
    <t>LK tl. 0,25 m</t>
  </si>
  <si>
    <t>vodní koryto 
20,5*6,65*0,25=34,081 [A] 
svahy</t>
  </si>
  <si>
    <t>207,7=207,700 [A]</t>
  </si>
  <si>
    <t>575C53</t>
  </si>
  <si>
    <t>LITÝ ASFALT MA IV (OCHRANA MOSTNÍ IZOLACE) 11 TL. 40MM</t>
  </si>
  <si>
    <t>57641</t>
  </si>
  <si>
    <t>POSYP KAMENIVEM OBALOVANÝM 5KG/M2</t>
  </si>
  <si>
    <t>582611</t>
  </si>
  <si>
    <t>KRYTY Z BETON DLAŽDIC SE ZÁMKEM ŠEDÝCH TL 60MM DO LOŽE Z KAM</t>
  </si>
  <si>
    <t>plocha odměřena z cadu 
O1 18,766=18,766 [A] 
O2 8,014=8,014 [B] 
Celkem: A+B=26,780 [C]</t>
  </si>
  <si>
    <t>Přidružená stavební výroba</t>
  </si>
  <si>
    <t>711452</t>
  </si>
  <si>
    <t>IZOLACE MOSTOVEK POD VOZOVKOU ASFALTOVÝMI PÁSY S PEČETÍCÍ VRSTVOU</t>
  </si>
  <si>
    <t>116,3+(13,72+15,68)*1,5=160,400 [A]</t>
  </si>
  <si>
    <t>711502</t>
  </si>
  <si>
    <t>OCHRANA IZOLACE NA POVRCHU ASFALTOVÝMI PÁSY</t>
  </si>
  <si>
    <t>Pod římsami asfaltový pás s hliníkovou vložkou, provedení dle VL4.</t>
  </si>
  <si>
    <t>vlevo 7,97*2,344=18,682 [A] 
vpravo 8,59*0,8=6,872 [B] 
Celkem: A+B=25,554 [C]</t>
  </si>
  <si>
    <t>78382</t>
  </si>
  <si>
    <t>NÁTĚRY BETON KONSTR TYP S2 (OS-B)</t>
  </si>
  <si>
    <t>boky NK</t>
  </si>
  <si>
    <t>0,4*14,275*2=11,420 [A]</t>
  </si>
  <si>
    <t>78383</t>
  </si>
  <si>
    <t>NÁTĚRY BETON KONSTR TYP S4 (OS-C)</t>
  </si>
  <si>
    <t>hrany říms</t>
  </si>
  <si>
    <t>(0,15+0,15)*(7,97+12,033)=6,001 [A]</t>
  </si>
  <si>
    <t>83434</t>
  </si>
  <si>
    <t>POTRUBÍ Z TRUB KAMENINOVÝCH DN DO 200MM</t>
  </si>
  <si>
    <t>vyústění drenáže</t>
  </si>
  <si>
    <t>1,2=1,200 [A]</t>
  </si>
  <si>
    <t>rub opěr 
O1 14,75+2,3+1,8=18,850 [A] 
O2 17,7+3,0+1,9=22,600 [B] 
Celkem: A+B=41,450 [C]</t>
  </si>
  <si>
    <t>87534</t>
  </si>
  <si>
    <t>POTRUBÍ DREN Z TRUB PLAST DN DO 200MM</t>
  </si>
  <si>
    <t>skrz opěru</t>
  </si>
  <si>
    <t>0,75+0,2=0,950 [A]</t>
  </si>
  <si>
    <t>9112B1</t>
  </si>
  <si>
    <t>ZÁBRADLÍ MOSTNÍ SE SVISLOU VÝPLNÍ - DODÁVKA A MONTÁŽ</t>
  </si>
  <si>
    <t>Kompletní vč.kotvení do římsy, plastmalty a PKO</t>
  </si>
  <si>
    <t>12,3+11,415=23,715 [A]</t>
  </si>
  <si>
    <t>91345</t>
  </si>
  <si>
    <t>NIVELAČNÍ ZNAČKY KOVOVÉ</t>
  </si>
  <si>
    <t>51</t>
  </si>
  <si>
    <t>na konci křídel</t>
  </si>
  <si>
    <t>52</t>
  </si>
  <si>
    <t>53</t>
  </si>
  <si>
    <t>u odláždění za křídly 
O1 3,22=3,220 [A] 
O2 2,0=2,000 [B] 
ukončení svahů 
O1 3,15+2,4+0,85+4,77=11,170 [C] 
O2 3,05+0,52+4,2=7,770 [D] 
Celkem: A+B+C+D=24,160 [E]</t>
  </si>
  <si>
    <t>54</t>
  </si>
  <si>
    <t>O1 7,9+1,35=9,250 [A] 
O2 6,7+0,75=7,450 [B] 
Celkem: A+B=16,700 [C]</t>
  </si>
  <si>
    <t>55</t>
  </si>
  <si>
    <t>napojení vozovky</t>
  </si>
  <si>
    <t>12,43+14,33=26,760 [A]</t>
  </si>
  <si>
    <t>56</t>
  </si>
  <si>
    <t>931316</t>
  </si>
  <si>
    <t>TĚSNĚNÍ DILATAČ SPAR ASF ZÁLIVKOU PRŮŘ DO 800MM2</t>
  </si>
  <si>
    <t>mezi římsou a vozovkou 7,97+12,033=20,003 [A] 
podél obrubníků 7,9+1,35+6,7+0,75=16,700 [B] 
mezi římsou a dlažbou 2,3+3,0=5,300 [C] 
Celkem: A+B+C=42,003 [D]</t>
  </si>
  <si>
    <t>57</t>
  </si>
  <si>
    <t>931317</t>
  </si>
  <si>
    <t>TĚSNĚNÍ DILATAČ SPAR ASF ZÁLIVKOU PRŮŘ DO 1000MM2</t>
  </si>
  <si>
    <t>SO 203</t>
  </si>
  <si>
    <t>Most ev. č. 11410-3</t>
  </si>
  <si>
    <t>pol. č. 17120 4,399*2,0=8,798 [A] 
odpočet zpětný zásyp 
-0,19*2=-0,380 [B] 
Celkem: A+B=8,418 [C]</t>
  </si>
  <si>
    <t>pol. č. 96716 14,167*2,6=36,834 [A]</t>
  </si>
  <si>
    <t>šířky 0,15 m11,4=11,400 [A]</t>
  </si>
  <si>
    <t>9,74*2,1*0,1=2,045 [A]</t>
  </si>
  <si>
    <t>pol. č. 17411 0,19=0,190 [A]</t>
  </si>
  <si>
    <t>0,836*2,2=1,839 [A] 
pro dlažbu z LM u čela 
8,0*1,6*0,2=2,560 [B] 
Celkem: A+B=4,399 [C]</t>
  </si>
  <si>
    <t>pol. č. 13173 4,399=4,399 [A]</t>
  </si>
  <si>
    <t>(2,4-1,85)/2*0,3*2,3=0,190 [A]</t>
  </si>
  <si>
    <t>čelo u nádrže  
1,41*2,2*0,65-(3,14*0,2*0,2*0,65)=1,935 [A] 
1,0*0,3*0,65=0,195 [B] 
čelo u příkopu 
(0,76+0,55)/2*0,742*1,9=0,923 [C] 
Celkem: A+B+C=3,053 [D]</t>
  </si>
  <si>
    <t>odhad 150 kg/m3 
3,053*0,15=0,458 [A]</t>
  </si>
  <si>
    <t>beton C20/25 n XF3</t>
  </si>
  <si>
    <t>lože pod dlažbu 
plocha odměřena z cadu 
18,562*0,1=1,856 [A] 
8,0*1,6*0,1=1,280 [B] 
pod bet. čelo 
1,45*2,2*0,15=0,479 [C] 
Celkem: A+B+C=3,615 [D]</t>
  </si>
  <si>
    <t>u čela příkopu</t>
  </si>
  <si>
    <t>8,0*1,6*0,2=2,560 [A]</t>
  </si>
  <si>
    <t>plocha odměřena z cadu 
18,562=18,562 [A]</t>
  </si>
  <si>
    <t>plocha odměřena z cadu 
1,15*12,44=14,306 [A]</t>
  </si>
  <si>
    <t>4,6+3,2=7,800 [A]</t>
  </si>
  <si>
    <t>2,2+4,6=6,800 [A]</t>
  </si>
  <si>
    <t>3,5+5,84+2,35+1,5+2,0=15,190 [A]</t>
  </si>
  <si>
    <t>11,4+2,0*2=15,400 [A]</t>
  </si>
  <si>
    <t>6*2,5*2=30,000 [A]</t>
  </si>
  <si>
    <t>podél obrubníku 11,4+2,0*2=15,400 [A]</t>
  </si>
  <si>
    <t>bet deska 3,15*12,85*0,35=14,167 [A]</t>
  </si>
  <si>
    <t>I nosníky 
I 200 odhad 22,4 kg/m (3,15*12*22,4)/1000=0,847 [A]</t>
  </si>
  <si>
    <t>SO 204</t>
  </si>
  <si>
    <t>Mostní provizorium</t>
  </si>
  <si>
    <t>POPLATKY ZA LIKVIDACŮ ODPADŮ NEKONTAMINOVANÝCH - 17 05 04  VYTĚŽENÉ ZEMINY A HORNINY -  I. TŘÍDA TĚŽITELNOSTI</t>
  </si>
  <si>
    <t>kamenivo</t>
  </si>
  <si>
    <t>pol. č. 113328 5,965*1,9=11,334 [A]</t>
  </si>
  <si>
    <t>POPLATKY ZA LIKVIDACŮ ODPADŮ NEKONTAMINOVANÝCH - 17 03 02  VYBOURANÝ ASFALTOVÝ BETON BEZ DEHTU</t>
  </si>
  <si>
    <t>pol. č. 113728 5,22*2,4=12,528 [A]</t>
  </si>
  <si>
    <t>POPLATKY ZA LIKVIDACŮ ODPADŮ NEKONTAMINOVANÝCH - 17 01 01  BETON Z DEMOLIC OBJEKTŮ, ZÁKLADŮ TV</t>
  </si>
  <si>
    <t>pol. č. 11334 108,263*2,3=249,005 [A]</t>
  </si>
  <si>
    <t>0274101R</t>
  </si>
  <si>
    <t>PROVIZORNÍ MOSTY - MONTÁŽ A DEMONTÁŽ</t>
  </si>
  <si>
    <t>MONTÁŽ A DEMONTÁŽ  
vč. zádržného systému 
- provedení dle TZ</t>
  </si>
  <si>
    <t>0274102R</t>
  </si>
  <si>
    <t>PROVIZORNÍ MOSTY - PROVOZ A NÁJEM</t>
  </si>
  <si>
    <t>KPLMĚSÍC</t>
  </si>
  <si>
    <t>PROVOZ A NÁJEM 
vč. zádržného provedení, prohlídek dle provozního řádu mostního provizoria, údržby, výměny jednotlivých částí a povrchových úprav  
předpoklad  6 měsíců</t>
  </si>
  <si>
    <t>6 
=6,000 [A]</t>
  </si>
  <si>
    <t>RDS a VTD</t>
  </si>
  <si>
    <t>02953</t>
  </si>
  <si>
    <t>OSTATNÍ POŽADAVKY - HLAVNÍ MOSTNÍ PROHLÍDKA</t>
  </si>
  <si>
    <t>1. HMP vč. zpřístupnění</t>
  </si>
  <si>
    <t>113328</t>
  </si>
  <si>
    <t>ODSTRAN PODKL ZPEVNĚNÝCH PLOCH Z KAMENIVA NESTMEL, ODVOZ DO 20KM</t>
  </si>
  <si>
    <t>pol. č. 17380 5,965=5,965 [A]</t>
  </si>
  <si>
    <t>pol. č. 561401 108,263=108,263 [A]</t>
  </si>
  <si>
    <t>113728</t>
  </si>
  <si>
    <t>FRÉZOVÁNÍ ZPEVNĚNÝCH PLOCH ASFALTOVÝCH, ODVOZ DO 20KM</t>
  </si>
  <si>
    <t>pol. č. 574B34  130,494*0,04=5,220 [A]</t>
  </si>
  <si>
    <t>(14,4+22,884)*0,8*0,2=5,965 [A]</t>
  </si>
  <si>
    <t>21461F</t>
  </si>
  <si>
    <t>SEPARAČNÍ GEOTEXTILIE DO 600G/M2</t>
  </si>
  <si>
    <t>nájezdový klín (14,4+22,884)*7,2=268,445 [A]</t>
  </si>
  <si>
    <t>561401</t>
  </si>
  <si>
    <t>KAMENIVO ZPEVNĚNÉ CEMENTEM TŘ. I</t>
  </si>
  <si>
    <t>nájezdový klín</t>
  </si>
  <si>
    <t>pod ACO (14,4+22,884)*3,5*0,16=20,879 [A] 
proměnná výška 
(14,4+22,884)*7,5*(0,625-0)/2=87,384 [B] 
Celkem: A+B=108,263 [C]</t>
  </si>
  <si>
    <t>PS-EP 0,3 kg/m2</t>
  </si>
  <si>
    <t>OP1 14,4*3,5=50,400 [A] 
OP2 22,884*3,5=80,094 [B] 
Celkem: A+B=130,494 [C]</t>
  </si>
  <si>
    <t>58301</t>
  </si>
  <si>
    <t>KRYT ZE SINIČNÍCH DÍLCŮ (PANELŮ) TL 150MM</t>
  </si>
  <si>
    <t>pod patky provizorního mostu</t>
  </si>
  <si>
    <t>1,0*2,0*4=8,000 [A]</t>
  </si>
  <si>
    <t>931326</t>
  </si>
  <si>
    <t>TĚSNĚNÍ DILATAČ SPAR ASF ZÁLIVKOU MODIFIK PRŮŘ DO 800MM2</t>
  </si>
  <si>
    <t>napojení na stávající komunikaci 3,5*2=7,000 [A]</t>
  </si>
  <si>
    <t>966118</t>
  </si>
  <si>
    <t>BOURÁNÍ KONSTRUKCÍ Z BETON DÍLCŮ S ODVOZEM DO 20KM</t>
  </si>
  <si>
    <t>vč. dovozu a uložení na místo určené 
betonové panely</t>
  </si>
  <si>
    <t>pol. č. 58301 8*0,15=1,200 [A]</t>
  </si>
  <si>
    <t>SO 321</t>
  </si>
  <si>
    <t>Přeložka dešťové kanalizace</t>
  </si>
  <si>
    <t>pol. č. 17120 23,796*2,0=47,592 [A]</t>
  </si>
  <si>
    <t>zpětný zásyp  6,432=6,432 [A] 
odvoz na skládku 25,728-6,432+4,5=23,796 [B] 
Celkem: A+B=30,228 [C]</t>
  </si>
  <si>
    <t>včetně odvozu na skládku (meziskládku), uložení na skládku  pol. č. 17120, poplatek za skládku 015111</t>
  </si>
  <si>
    <t>(4,8+8,6)*1,2*1,6=25,728 [A]</t>
  </si>
  <si>
    <t>13373</t>
  </si>
  <si>
    <t>HLOUBENÍ ŠACHET ZAPAŽ I NEPAŽ TŘ. I</t>
  </si>
  <si>
    <t>1,5*1,5*2,0=4,500 [A]</t>
  </si>
  <si>
    <t>zemina pro zpětný zásyp  6,432=6,432 [A] 
zemina na skládku 25,728-6,432+4,5=23,796 [B] 
Celkem: A+B=30,228 [C]</t>
  </si>
  <si>
    <t>13,4*1,2*0,4=6,432 [A]</t>
  </si>
  <si>
    <t>17581</t>
  </si>
  <si>
    <t>OBSYP POTRUBÍ A OBJEKTŮ Z NAKUPOVANÝCH MATERIÁLŮ</t>
  </si>
  <si>
    <t>13,4*1,2*0,3=4,824 [A]</t>
  </si>
  <si>
    <t>451314</t>
  </si>
  <si>
    <t>PODKLADNÍ A VÝPLŇOVÉ VRSTVY Z PROSTÉHO BETONU C25/30</t>
  </si>
  <si>
    <t>pod troubu</t>
  </si>
  <si>
    <t>13,4*1,2*0,1=1,608 [A]</t>
  </si>
  <si>
    <t>45152</t>
  </si>
  <si>
    <t>PODKLADNÍ A VÝPLŇOVÉ VRSTVY Z KAMENIVA DRCENÉHO</t>
  </si>
  <si>
    <t>podsyp</t>
  </si>
  <si>
    <t>(4,8+8,6)*1,2*0,1=1,608 [A]</t>
  </si>
  <si>
    <t>82457</t>
  </si>
  <si>
    <t>POTRUBÍ Z TRUB ŽELEZOBETONOVÝCH DN DO 500MM</t>
  </si>
  <si>
    <t>kompletní včetně napojení stávajícího řádu</t>
  </si>
  <si>
    <t>4,8+8,6=13,400 [A]</t>
  </si>
  <si>
    <t>891657</t>
  </si>
  <si>
    <t>KLAPKY DN DO 500MM</t>
  </si>
  <si>
    <t>zpětná klapka DN 500</t>
  </si>
  <si>
    <t>894171</t>
  </si>
  <si>
    <t>ŠACHTY KANALIZAČ Z BETON DÍLCŮ NA POTRUBÍ DN DO 1000MM</t>
  </si>
  <si>
    <t>kompletní včetně litinového poklopu</t>
  </si>
  <si>
    <t>899524</t>
  </si>
  <si>
    <t>OBETONOVÁNÍ POTRUBÍ Z PROSTÉHO BETONU DO C25/30</t>
  </si>
  <si>
    <t>13,4*1,2*0,7=11,256 [A]</t>
  </si>
  <si>
    <t>899672</t>
  </si>
  <si>
    <t>ZKOUŠKA VODOTĚSNOSTI POTRUBÍ DN DO 600MM</t>
  </si>
  <si>
    <t>89980</t>
  </si>
  <si>
    <t>TELEVIZNÍ PROHLÍDKA POTRUBÍ</t>
  </si>
  <si>
    <t>93639</t>
  </si>
  <si>
    <t>ZAÚSTĚNÍ SKLUZŮ (VČET DLAŽBY Z LOM KAMENE)</t>
  </si>
  <si>
    <t>vyústění potrubí</t>
  </si>
  <si>
    <t>969257</t>
  </si>
  <si>
    <t>VYBOURÁNÍ POTRUBÍ DN DO 500MM KANALIZAČ</t>
  </si>
  <si>
    <t>vč. odvozu, uložení na skládku a poplatku za skládku</t>
  </si>
  <si>
    <t>10,75+4,5=15,250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</si>
</sst>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0+C10+C11+C12+C13+C14+C15+C16+C17+C18+C19</f>
      </c>
      <c s="1"/>
      <c s="1"/>
    </row>
    <row r="7" spans="1:5" ht="12.75" customHeight="1">
      <c r="A7" s="1"/>
      <c s="4" t="s">
        <v>5</v>
      </c>
      <c s="7">
        <f>0+E10+E11+E12+E13+E14+E15+E16+E17+E18+E19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91</v>
      </c>
      <c s="20" t="s">
        <v>92</v>
      </c>
      <c s="21">
        <f>'SO 001'!I3</f>
      </c>
      <c s="21">
        <f>'SO 001'!O2</f>
      </c>
      <c s="21">
        <f>C11+D11</f>
      </c>
    </row>
    <row r="12" spans="1:5" ht="12.75" customHeight="1">
      <c r="A12" s="20" t="s">
        <v>141</v>
      </c>
      <c s="20" t="s">
        <v>142</v>
      </c>
      <c s="21">
        <f>'SO 121'!I3</f>
      </c>
      <c s="21">
        <f>'SO 121'!O2</f>
      </c>
      <c s="21">
        <f>C12+D12</f>
      </c>
    </row>
    <row r="13" spans="1:5" ht="12.75" customHeight="1">
      <c r="A13" s="20" t="s">
        <v>358</v>
      </c>
      <c s="20" t="s">
        <v>359</v>
      </c>
      <c s="21">
        <f>'SO 134'!I3</f>
      </c>
      <c s="21">
        <f>'SO 134'!O2</f>
      </c>
      <c s="21">
        <f>C13+D13</f>
      </c>
    </row>
    <row r="14" spans="1:5" ht="12.75" customHeight="1">
      <c r="A14" s="20" t="s">
        <v>381</v>
      </c>
      <c s="20" t="s">
        <v>382</v>
      </c>
      <c s="21">
        <f>'SO 181'!I3</f>
      </c>
      <c s="21">
        <f>'SO 181'!O2</f>
      </c>
      <c s="21">
        <f>C14+D14</f>
      </c>
    </row>
    <row r="15" spans="1:5" ht="12.75" customHeight="1">
      <c r="A15" s="20" t="s">
        <v>386</v>
      </c>
      <c s="20" t="s">
        <v>387</v>
      </c>
      <c s="21">
        <f>'SO 201'!I3</f>
      </c>
      <c s="21">
        <f>'SO 201'!O2</f>
      </c>
      <c s="21">
        <f>C15+D15</f>
      </c>
    </row>
    <row r="16" spans="1:5" ht="12.75" customHeight="1">
      <c r="A16" s="20" t="s">
        <v>460</v>
      </c>
      <c s="20" t="s">
        <v>461</v>
      </c>
      <c s="21">
        <f>'SO 202'!I3</f>
      </c>
      <c s="21">
        <f>'SO 202'!O2</f>
      </c>
      <c s="21">
        <f>C16+D16</f>
      </c>
    </row>
    <row r="17" spans="1:5" ht="12.75" customHeight="1">
      <c r="A17" s="20" t="s">
        <v>619</v>
      </c>
      <c s="20" t="s">
        <v>620</v>
      </c>
      <c s="21">
        <f>'SO 203'!I3</f>
      </c>
      <c s="21">
        <f>'SO 203'!O2</f>
      </c>
      <c s="21">
        <f>C17+D17</f>
      </c>
    </row>
    <row r="18" spans="1:5" ht="12.75" customHeight="1">
      <c r="A18" s="20" t="s">
        <v>645</v>
      </c>
      <c s="20" t="s">
        <v>646</v>
      </c>
      <c s="21">
        <f>'SO 204'!I3</f>
      </c>
      <c s="21">
        <f>'SO 204'!O2</f>
      </c>
      <c s="21">
        <f>C18+D18</f>
      </c>
    </row>
    <row r="19" spans="1:5" ht="12.75" customHeight="1">
      <c r="A19" s="20" t="s">
        <v>694</v>
      </c>
      <c s="20" t="s">
        <v>695</v>
      </c>
      <c s="21">
        <f>'SO 321'!I3</f>
      </c>
      <c s="21">
        <f>'SO 321'!O2</f>
      </c>
      <c s="21">
        <f>C19+D19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0+O8+O33+O46+O50+O63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645</v>
      </c>
      <c s="39">
        <f>0+I8+I33+I46+I50+I63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645</v>
      </c>
      <c s="6"/>
      <c s="18" t="s">
        <v>646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</f>
      </c>
      <c>
        <f>0+O9+O12+O15+O18+O21+O24+O27+O30</f>
      </c>
    </row>
    <row r="9" spans="1:16" ht="25.5">
      <c r="A9" s="25" t="s">
        <v>45</v>
      </c>
      <c s="29" t="s">
        <v>29</v>
      </c>
      <c s="29" t="s">
        <v>147</v>
      </c>
      <c s="25" t="s">
        <v>47</v>
      </c>
      <c s="30" t="s">
        <v>647</v>
      </c>
      <c s="31" t="s">
        <v>95</v>
      </c>
      <c s="32">
        <v>11.334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648</v>
      </c>
    </row>
    <row r="11" spans="1:5" ht="12.75">
      <c r="A11" s="38" t="s">
        <v>51</v>
      </c>
      <c r="E11" s="37" t="s">
        <v>649</v>
      </c>
    </row>
    <row r="12" spans="1:16" ht="25.5">
      <c r="A12" s="25" t="s">
        <v>45</v>
      </c>
      <c s="29" t="s">
        <v>23</v>
      </c>
      <c s="29" t="s">
        <v>93</v>
      </c>
      <c s="25" t="s">
        <v>47</v>
      </c>
      <c s="30" t="s">
        <v>650</v>
      </c>
      <c s="31" t="s">
        <v>95</v>
      </c>
      <c s="32">
        <v>12.528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12.75">
      <c r="A14" s="38" t="s">
        <v>51</v>
      </c>
      <c r="E14" s="37" t="s">
        <v>651</v>
      </c>
    </row>
    <row r="15" spans="1:16" ht="25.5">
      <c r="A15" s="25" t="s">
        <v>45</v>
      </c>
      <c s="29" t="s">
        <v>22</v>
      </c>
      <c s="29" t="s">
        <v>97</v>
      </c>
      <c s="25" t="s">
        <v>47</v>
      </c>
      <c s="30" t="s">
        <v>652</v>
      </c>
      <c s="31" t="s">
        <v>95</v>
      </c>
      <c s="32">
        <v>249.005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12.75">
      <c r="A17" s="38" t="s">
        <v>51</v>
      </c>
      <c r="E17" s="37" t="s">
        <v>653</v>
      </c>
    </row>
    <row r="18" spans="1:16" ht="12.75">
      <c r="A18" s="25" t="s">
        <v>45</v>
      </c>
      <c s="29" t="s">
        <v>33</v>
      </c>
      <c s="29" t="s">
        <v>57</v>
      </c>
      <c s="25" t="s">
        <v>47</v>
      </c>
      <c s="30" t="s">
        <v>58</v>
      </c>
      <c s="31" t="s">
        <v>49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12.75">
      <c r="A20" s="38" t="s">
        <v>51</v>
      </c>
      <c r="E20" s="37" t="s">
        <v>47</v>
      </c>
    </row>
    <row r="21" spans="1:16" ht="12.75">
      <c r="A21" s="25" t="s">
        <v>45</v>
      </c>
      <c s="29" t="s">
        <v>35</v>
      </c>
      <c s="29" t="s">
        <v>654</v>
      </c>
      <c s="25" t="s">
        <v>53</v>
      </c>
      <c s="30" t="s">
        <v>655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38.25">
      <c r="A22" s="34" t="s">
        <v>50</v>
      </c>
      <c r="E22" s="35" t="s">
        <v>656</v>
      </c>
    </row>
    <row r="23" spans="1:5" ht="12.75">
      <c r="A23" s="38" t="s">
        <v>51</v>
      </c>
      <c r="E23" s="37" t="s">
        <v>317</v>
      </c>
    </row>
    <row r="24" spans="1:16" ht="12.75">
      <c r="A24" s="25" t="s">
        <v>45</v>
      </c>
      <c s="29" t="s">
        <v>37</v>
      </c>
      <c s="29" t="s">
        <v>657</v>
      </c>
      <c s="25" t="s">
        <v>55</v>
      </c>
      <c s="30" t="s">
        <v>658</v>
      </c>
      <c s="31" t="s">
        <v>659</v>
      </c>
      <c s="32">
        <v>6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51">
      <c r="A25" s="34" t="s">
        <v>50</v>
      </c>
      <c r="E25" s="35" t="s">
        <v>660</v>
      </c>
    </row>
    <row r="26" spans="1:5" ht="25.5">
      <c r="A26" s="38" t="s">
        <v>51</v>
      </c>
      <c r="E26" s="37" t="s">
        <v>661</v>
      </c>
    </row>
    <row r="27" spans="1:16" ht="12.75">
      <c r="A27" s="25" t="s">
        <v>45</v>
      </c>
      <c s="29" t="s">
        <v>66</v>
      </c>
      <c s="29" t="s">
        <v>67</v>
      </c>
      <c s="25" t="s">
        <v>47</v>
      </c>
      <c s="30" t="s">
        <v>68</v>
      </c>
      <c s="31" t="s">
        <v>49</v>
      </c>
      <c s="32">
        <v>1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662</v>
      </c>
    </row>
    <row r="29" spans="1:5" ht="12.75">
      <c r="A29" s="38" t="s">
        <v>51</v>
      </c>
      <c r="E29" s="37" t="s">
        <v>47</v>
      </c>
    </row>
    <row r="30" spans="1:16" ht="12.75">
      <c r="A30" s="25" t="s">
        <v>45</v>
      </c>
      <c s="29" t="s">
        <v>70</v>
      </c>
      <c s="29" t="s">
        <v>663</v>
      </c>
      <c s="25" t="s">
        <v>47</v>
      </c>
      <c s="30" t="s">
        <v>664</v>
      </c>
      <c s="31" t="s">
        <v>65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665</v>
      </c>
    </row>
    <row r="32" spans="1:5" ht="12.75">
      <c r="A32" s="36" t="s">
        <v>51</v>
      </c>
      <c r="E32" s="37" t="s">
        <v>47</v>
      </c>
    </row>
    <row r="33" spans="1:18" ht="12.75" customHeight="1">
      <c r="A33" s="6" t="s">
        <v>43</v>
      </c>
      <c s="6"/>
      <c s="41" t="s">
        <v>29</v>
      </c>
      <c s="6"/>
      <c s="27" t="s">
        <v>103</v>
      </c>
      <c s="6"/>
      <c s="6"/>
      <c s="6"/>
      <c s="42">
        <f>0+Q33</f>
      </c>
      <c r="O33">
        <f>0+R33</f>
      </c>
      <c r="Q33">
        <f>0+I34+I37+I40+I43</f>
      </c>
      <c>
        <f>0+O34+O37+O40+O43</f>
      </c>
    </row>
    <row r="34" spans="1:16" ht="25.5">
      <c r="A34" s="25" t="s">
        <v>45</v>
      </c>
      <c s="29" t="s">
        <v>40</v>
      </c>
      <c s="29" t="s">
        <v>666</v>
      </c>
      <c s="25" t="s">
        <v>47</v>
      </c>
      <c s="30" t="s">
        <v>667</v>
      </c>
      <c s="31" t="s">
        <v>106</v>
      </c>
      <c s="32">
        <v>5.965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12.75">
      <c r="A36" s="38" t="s">
        <v>51</v>
      </c>
      <c r="E36" s="37" t="s">
        <v>668</v>
      </c>
    </row>
    <row r="37" spans="1:16" ht="12.75">
      <c r="A37" s="25" t="s">
        <v>45</v>
      </c>
      <c s="29" t="s">
        <v>42</v>
      </c>
      <c s="29" t="s">
        <v>163</v>
      </c>
      <c s="25" t="s">
        <v>47</v>
      </c>
      <c s="30" t="s">
        <v>164</v>
      </c>
      <c s="31" t="s">
        <v>106</v>
      </c>
      <c s="32">
        <v>108.263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47</v>
      </c>
    </row>
    <row r="39" spans="1:5" ht="12.75">
      <c r="A39" s="38" t="s">
        <v>51</v>
      </c>
      <c r="E39" s="37" t="s">
        <v>669</v>
      </c>
    </row>
    <row r="40" spans="1:16" ht="12.75">
      <c r="A40" s="25" t="s">
        <v>45</v>
      </c>
      <c s="29" t="s">
        <v>79</v>
      </c>
      <c s="29" t="s">
        <v>670</v>
      </c>
      <c s="25" t="s">
        <v>47</v>
      </c>
      <c s="30" t="s">
        <v>671</v>
      </c>
      <c s="31" t="s">
        <v>106</v>
      </c>
      <c s="32">
        <v>5.22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47</v>
      </c>
    </row>
    <row r="42" spans="1:5" ht="12.75">
      <c r="A42" s="38" t="s">
        <v>51</v>
      </c>
      <c r="E42" s="37" t="s">
        <v>672</v>
      </c>
    </row>
    <row r="43" spans="1:16" ht="12.75">
      <c r="A43" s="25" t="s">
        <v>45</v>
      </c>
      <c s="29" t="s">
        <v>83</v>
      </c>
      <c s="29" t="s">
        <v>204</v>
      </c>
      <c s="25" t="s">
        <v>47</v>
      </c>
      <c s="30" t="s">
        <v>205</v>
      </c>
      <c s="31" t="s">
        <v>106</v>
      </c>
      <c s="32">
        <v>5.965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47</v>
      </c>
    </row>
    <row r="45" spans="1:5" ht="12.75">
      <c r="A45" s="36" t="s">
        <v>51</v>
      </c>
      <c r="E45" s="37" t="s">
        <v>673</v>
      </c>
    </row>
    <row r="46" spans="1:18" ht="12.75" customHeight="1">
      <c r="A46" s="6" t="s">
        <v>43</v>
      </c>
      <c s="6"/>
      <c s="41" t="s">
        <v>23</v>
      </c>
      <c s="6"/>
      <c s="27" t="s">
        <v>228</v>
      </c>
      <c s="6"/>
      <c s="6"/>
      <c s="6"/>
      <c s="42">
        <f>0+Q46</f>
      </c>
      <c r="O46">
        <f>0+R46</f>
      </c>
      <c r="Q46">
        <f>0+I47</f>
      </c>
      <c>
        <f>0+O47</f>
      </c>
    </row>
    <row r="47" spans="1:16" ht="12.75">
      <c r="A47" s="25" t="s">
        <v>45</v>
      </c>
      <c s="29" t="s">
        <v>87</v>
      </c>
      <c s="29" t="s">
        <v>674</v>
      </c>
      <c s="25" t="s">
        <v>47</v>
      </c>
      <c s="30" t="s">
        <v>675</v>
      </c>
      <c s="31" t="s">
        <v>139</v>
      </c>
      <c s="32">
        <v>268.445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47</v>
      </c>
    </row>
    <row r="49" spans="1:5" ht="12.75">
      <c r="A49" s="36" t="s">
        <v>51</v>
      </c>
      <c r="E49" s="37" t="s">
        <v>676</v>
      </c>
    </row>
    <row r="50" spans="1:18" ht="12.75" customHeight="1">
      <c r="A50" s="6" t="s">
        <v>43</v>
      </c>
      <c s="6"/>
      <c s="41" t="s">
        <v>35</v>
      </c>
      <c s="6"/>
      <c s="27" t="s">
        <v>254</v>
      </c>
      <c s="6"/>
      <c s="6"/>
      <c s="6"/>
      <c s="42">
        <f>0+Q50</f>
      </c>
      <c r="O50">
        <f>0+R50</f>
      </c>
      <c r="Q50">
        <f>0+I51+I54+I57+I60</f>
      </c>
      <c>
        <f>0+O51+O54+O57+O60</f>
      </c>
    </row>
    <row r="51" spans="1:16" ht="12.75">
      <c r="A51" s="25" t="s">
        <v>45</v>
      </c>
      <c s="29" t="s">
        <v>186</v>
      </c>
      <c s="29" t="s">
        <v>677</v>
      </c>
      <c s="25" t="s">
        <v>47</v>
      </c>
      <c s="30" t="s">
        <v>678</v>
      </c>
      <c s="31" t="s">
        <v>106</v>
      </c>
      <c s="32">
        <v>108.263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679</v>
      </c>
    </row>
    <row r="53" spans="1:5" ht="63.75">
      <c r="A53" s="38" t="s">
        <v>51</v>
      </c>
      <c r="E53" s="37" t="s">
        <v>680</v>
      </c>
    </row>
    <row r="54" spans="1:16" ht="12.75">
      <c r="A54" s="25" t="s">
        <v>45</v>
      </c>
      <c s="29" t="s">
        <v>191</v>
      </c>
      <c s="29" t="s">
        <v>284</v>
      </c>
      <c s="25" t="s">
        <v>47</v>
      </c>
      <c s="30" t="s">
        <v>285</v>
      </c>
      <c s="31" t="s">
        <v>139</v>
      </c>
      <c s="32">
        <v>130.494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681</v>
      </c>
    </row>
    <row r="56" spans="1:5" ht="51">
      <c r="A56" s="38" t="s">
        <v>51</v>
      </c>
      <c r="E56" s="37" t="s">
        <v>682</v>
      </c>
    </row>
    <row r="57" spans="1:16" ht="12.75">
      <c r="A57" s="25" t="s">
        <v>45</v>
      </c>
      <c s="29" t="s">
        <v>195</v>
      </c>
      <c s="29" t="s">
        <v>289</v>
      </c>
      <c s="25" t="s">
        <v>47</v>
      </c>
      <c s="30" t="s">
        <v>290</v>
      </c>
      <c s="31" t="s">
        <v>139</v>
      </c>
      <c s="32">
        <v>130.494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47</v>
      </c>
    </row>
    <row r="59" spans="1:5" ht="51">
      <c r="A59" s="38" t="s">
        <v>51</v>
      </c>
      <c r="E59" s="37" t="s">
        <v>682</v>
      </c>
    </row>
    <row r="60" spans="1:16" ht="12.75">
      <c r="A60" s="25" t="s">
        <v>45</v>
      </c>
      <c s="29" t="s">
        <v>200</v>
      </c>
      <c s="29" t="s">
        <v>683</v>
      </c>
      <c s="25" t="s">
        <v>47</v>
      </c>
      <c s="30" t="s">
        <v>684</v>
      </c>
      <c s="31" t="s">
        <v>139</v>
      </c>
      <c s="32">
        <v>8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50</v>
      </c>
      <c r="E61" s="35" t="s">
        <v>685</v>
      </c>
    </row>
    <row r="62" spans="1:5" ht="12.75">
      <c r="A62" s="36" t="s">
        <v>51</v>
      </c>
      <c r="E62" s="37" t="s">
        <v>686</v>
      </c>
    </row>
    <row r="63" spans="1:18" ht="12.75" customHeight="1">
      <c r="A63" s="6" t="s">
        <v>43</v>
      </c>
      <c s="6"/>
      <c s="41" t="s">
        <v>40</v>
      </c>
      <c s="6"/>
      <c s="27" t="s">
        <v>116</v>
      </c>
      <c s="6"/>
      <c s="6"/>
      <c s="6"/>
      <c s="42">
        <f>0+Q63</f>
      </c>
      <c r="O63">
        <f>0+R63</f>
      </c>
      <c r="Q63">
        <f>0+I64+I67</f>
      </c>
      <c>
        <f>0+O64+O67</f>
      </c>
    </row>
    <row r="64" spans="1:16" ht="12.75">
      <c r="A64" s="25" t="s">
        <v>45</v>
      </c>
      <c s="29" t="s">
        <v>203</v>
      </c>
      <c s="29" t="s">
        <v>687</v>
      </c>
      <c s="25" t="s">
        <v>47</v>
      </c>
      <c s="30" t="s">
        <v>688</v>
      </c>
      <c s="31" t="s">
        <v>119</v>
      </c>
      <c s="32">
        <v>7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47</v>
      </c>
    </row>
    <row r="66" spans="1:5" ht="12.75">
      <c r="A66" s="38" t="s">
        <v>51</v>
      </c>
      <c r="E66" s="37" t="s">
        <v>689</v>
      </c>
    </row>
    <row r="67" spans="1:16" ht="12.75">
      <c r="A67" s="25" t="s">
        <v>45</v>
      </c>
      <c s="29" t="s">
        <v>208</v>
      </c>
      <c s="29" t="s">
        <v>690</v>
      </c>
      <c s="25" t="s">
        <v>47</v>
      </c>
      <c s="30" t="s">
        <v>691</v>
      </c>
      <c s="31" t="s">
        <v>106</v>
      </c>
      <c s="32">
        <v>1.2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25.5">
      <c r="A68" s="34" t="s">
        <v>50</v>
      </c>
      <c r="E68" s="35" t="s">
        <v>692</v>
      </c>
    </row>
    <row r="69" spans="1:5" ht="12.75">
      <c r="A69" s="36" t="s">
        <v>51</v>
      </c>
      <c r="E69" s="37" t="s">
        <v>693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0+O8+O12+O31+O38+O57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694</v>
      </c>
      <c s="39">
        <f>0+I8+I12+I31+I38+I57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694</v>
      </c>
      <c s="6"/>
      <c s="18" t="s">
        <v>695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25.5">
      <c r="A9" s="25" t="s">
        <v>45</v>
      </c>
      <c s="29" t="s">
        <v>29</v>
      </c>
      <c s="29" t="s">
        <v>147</v>
      </c>
      <c s="25" t="s">
        <v>47</v>
      </c>
      <c s="30" t="s">
        <v>148</v>
      </c>
      <c s="31" t="s">
        <v>95</v>
      </c>
      <c s="32">
        <v>47.592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51</v>
      </c>
      <c r="E11" s="37" t="s">
        <v>696</v>
      </c>
    </row>
    <row r="12" spans="1:18" ht="12.75" customHeight="1">
      <c r="A12" s="6" t="s">
        <v>43</v>
      </c>
      <c s="6"/>
      <c s="41" t="s">
        <v>29</v>
      </c>
      <c s="6"/>
      <c s="27" t="s">
        <v>103</v>
      </c>
      <c s="6"/>
      <c s="6"/>
      <c s="6"/>
      <c s="42">
        <f>0+Q12</f>
      </c>
      <c r="O12">
        <f>0+R12</f>
      </c>
      <c r="Q12">
        <f>0+I13+I16+I19+I22+I25+I28</f>
      </c>
      <c>
        <f>0+O13+O16+O19+O22+O25+O28</f>
      </c>
    </row>
    <row r="13" spans="1:16" ht="12.75">
      <c r="A13" s="25" t="s">
        <v>45</v>
      </c>
      <c s="29" t="s">
        <v>23</v>
      </c>
      <c s="29" t="s">
        <v>182</v>
      </c>
      <c s="25" t="s">
        <v>47</v>
      </c>
      <c s="30" t="s">
        <v>183</v>
      </c>
      <c s="31" t="s">
        <v>106</v>
      </c>
      <c s="32">
        <v>30.228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51">
      <c r="A15" s="38" t="s">
        <v>51</v>
      </c>
      <c r="E15" s="37" t="s">
        <v>697</v>
      </c>
    </row>
    <row r="16" spans="1:16" ht="12.75">
      <c r="A16" s="25" t="s">
        <v>45</v>
      </c>
      <c s="29" t="s">
        <v>22</v>
      </c>
      <c s="29" t="s">
        <v>187</v>
      </c>
      <c s="25" t="s">
        <v>47</v>
      </c>
      <c s="30" t="s">
        <v>188</v>
      </c>
      <c s="31" t="s">
        <v>106</v>
      </c>
      <c s="32">
        <v>25.728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25.5">
      <c r="A17" s="34" t="s">
        <v>50</v>
      </c>
      <c r="E17" s="35" t="s">
        <v>698</v>
      </c>
    </row>
    <row r="18" spans="1:5" ht="12.75">
      <c r="A18" s="38" t="s">
        <v>51</v>
      </c>
      <c r="E18" s="37" t="s">
        <v>699</v>
      </c>
    </row>
    <row r="19" spans="1:16" ht="12.75">
      <c r="A19" s="25" t="s">
        <v>45</v>
      </c>
      <c s="29" t="s">
        <v>33</v>
      </c>
      <c s="29" t="s">
        <v>700</v>
      </c>
      <c s="25" t="s">
        <v>47</v>
      </c>
      <c s="30" t="s">
        <v>701</v>
      </c>
      <c s="31" t="s">
        <v>106</v>
      </c>
      <c s="32">
        <v>4.5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698</v>
      </c>
    </row>
    <row r="21" spans="1:5" ht="12.75">
      <c r="A21" s="38" t="s">
        <v>51</v>
      </c>
      <c r="E21" s="37" t="s">
        <v>702</v>
      </c>
    </row>
    <row r="22" spans="1:16" ht="12.75">
      <c r="A22" s="25" t="s">
        <v>45</v>
      </c>
      <c s="29" t="s">
        <v>35</v>
      </c>
      <c s="29" t="s">
        <v>192</v>
      </c>
      <c s="25" t="s">
        <v>47</v>
      </c>
      <c s="30" t="s">
        <v>193</v>
      </c>
      <c s="31" t="s">
        <v>106</v>
      </c>
      <c s="32">
        <v>30.228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51">
      <c r="A24" s="38" t="s">
        <v>51</v>
      </c>
      <c r="E24" s="37" t="s">
        <v>703</v>
      </c>
    </row>
    <row r="25" spans="1:16" ht="12.75">
      <c r="A25" s="25" t="s">
        <v>45</v>
      </c>
      <c s="29" t="s">
        <v>37</v>
      </c>
      <c s="29" t="s">
        <v>406</v>
      </c>
      <c s="25" t="s">
        <v>47</v>
      </c>
      <c s="30" t="s">
        <v>407</v>
      </c>
      <c s="31" t="s">
        <v>106</v>
      </c>
      <c s="32">
        <v>6.432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408</v>
      </c>
    </row>
    <row r="27" spans="1:5" ht="12.75">
      <c r="A27" s="38" t="s">
        <v>51</v>
      </c>
      <c r="E27" s="37" t="s">
        <v>704</v>
      </c>
    </row>
    <row r="28" spans="1:16" ht="12.75">
      <c r="A28" s="25" t="s">
        <v>45</v>
      </c>
      <c s="29" t="s">
        <v>66</v>
      </c>
      <c s="29" t="s">
        <v>705</v>
      </c>
      <c s="25" t="s">
        <v>47</v>
      </c>
      <c s="30" t="s">
        <v>706</v>
      </c>
      <c s="31" t="s">
        <v>106</v>
      </c>
      <c s="32">
        <v>4.824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47</v>
      </c>
    </row>
    <row r="30" spans="1:5" ht="12.75">
      <c r="A30" s="36" t="s">
        <v>51</v>
      </c>
      <c r="E30" s="37" t="s">
        <v>707</v>
      </c>
    </row>
    <row r="31" spans="1:18" ht="12.75" customHeight="1">
      <c r="A31" s="6" t="s">
        <v>43</v>
      </c>
      <c s="6"/>
      <c s="41" t="s">
        <v>33</v>
      </c>
      <c s="6"/>
      <c s="27" t="s">
        <v>234</v>
      </c>
      <c s="6"/>
      <c s="6"/>
      <c s="6"/>
      <c s="42">
        <f>0+Q31</f>
      </c>
      <c r="O31">
        <f>0+R31</f>
      </c>
      <c r="Q31">
        <f>0+I32+I35</f>
      </c>
      <c>
        <f>0+O32+O35</f>
      </c>
    </row>
    <row r="32" spans="1:16" ht="12.75">
      <c r="A32" s="25" t="s">
        <v>45</v>
      </c>
      <c s="29" t="s">
        <v>70</v>
      </c>
      <c s="29" t="s">
        <v>708</v>
      </c>
      <c s="25" t="s">
        <v>47</v>
      </c>
      <c s="30" t="s">
        <v>709</v>
      </c>
      <c s="31" t="s">
        <v>106</v>
      </c>
      <c s="32">
        <v>1.608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2.75">
      <c r="A33" s="34" t="s">
        <v>50</v>
      </c>
      <c r="E33" s="35" t="s">
        <v>710</v>
      </c>
    </row>
    <row r="34" spans="1:5" ht="12.75">
      <c r="A34" s="38" t="s">
        <v>51</v>
      </c>
      <c r="E34" s="37" t="s">
        <v>711</v>
      </c>
    </row>
    <row r="35" spans="1:16" ht="12.75">
      <c r="A35" s="25" t="s">
        <v>45</v>
      </c>
      <c s="29" t="s">
        <v>40</v>
      </c>
      <c s="29" t="s">
        <v>712</v>
      </c>
      <c s="25" t="s">
        <v>47</v>
      </c>
      <c s="30" t="s">
        <v>713</v>
      </c>
      <c s="31" t="s">
        <v>106</v>
      </c>
      <c s="32">
        <v>1.608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714</v>
      </c>
    </row>
    <row r="37" spans="1:5" ht="12.75">
      <c r="A37" s="36" t="s">
        <v>51</v>
      </c>
      <c r="E37" s="37" t="s">
        <v>715</v>
      </c>
    </row>
    <row r="38" spans="1:18" ht="12.75" customHeight="1">
      <c r="A38" s="6" t="s">
        <v>43</v>
      </c>
      <c s="6"/>
      <c s="41" t="s">
        <v>70</v>
      </c>
      <c s="6"/>
      <c s="27" t="s">
        <v>302</v>
      </c>
      <c s="6"/>
      <c s="6"/>
      <c s="6"/>
      <c s="42">
        <f>0+Q38</f>
      </c>
      <c r="O38">
        <f>0+R38</f>
      </c>
      <c r="Q38">
        <f>0+I39+I42+I45+I48+I51+I54</f>
      </c>
      <c>
        <f>0+O39+O42+O45+O48+O51+O54</f>
      </c>
    </row>
    <row r="39" spans="1:16" ht="12.75">
      <c r="A39" s="25" t="s">
        <v>45</v>
      </c>
      <c s="29" t="s">
        <v>42</v>
      </c>
      <c s="29" t="s">
        <v>716</v>
      </c>
      <c s="25" t="s">
        <v>47</v>
      </c>
      <c s="30" t="s">
        <v>717</v>
      </c>
      <c s="31" t="s">
        <v>119</v>
      </c>
      <c s="32">
        <v>13.4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718</v>
      </c>
    </row>
    <row r="41" spans="1:5" ht="12.75">
      <c r="A41" s="38" t="s">
        <v>51</v>
      </c>
      <c r="E41" s="37" t="s">
        <v>719</v>
      </c>
    </row>
    <row r="42" spans="1:16" ht="12.75">
      <c r="A42" s="25" t="s">
        <v>45</v>
      </c>
      <c s="29" t="s">
        <v>79</v>
      </c>
      <c s="29" t="s">
        <v>720</v>
      </c>
      <c s="25" t="s">
        <v>47</v>
      </c>
      <c s="30" t="s">
        <v>721</v>
      </c>
      <c s="31" t="s">
        <v>65</v>
      </c>
      <c s="32">
        <v>1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722</v>
      </c>
    </row>
    <row r="44" spans="1:5" ht="12.75">
      <c r="A44" s="38" t="s">
        <v>51</v>
      </c>
      <c r="E44" s="37" t="s">
        <v>317</v>
      </c>
    </row>
    <row r="45" spans="1:16" ht="12.75">
      <c r="A45" s="25" t="s">
        <v>45</v>
      </c>
      <c s="29" t="s">
        <v>83</v>
      </c>
      <c s="29" t="s">
        <v>723</v>
      </c>
      <c s="25" t="s">
        <v>47</v>
      </c>
      <c s="30" t="s">
        <v>724</v>
      </c>
      <c s="31" t="s">
        <v>65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725</v>
      </c>
    </row>
    <row r="47" spans="1:5" ht="12.75">
      <c r="A47" s="38" t="s">
        <v>51</v>
      </c>
      <c r="E47" s="37" t="s">
        <v>317</v>
      </c>
    </row>
    <row r="48" spans="1:16" ht="12.75">
      <c r="A48" s="25" t="s">
        <v>45</v>
      </c>
      <c s="29" t="s">
        <v>87</v>
      </c>
      <c s="29" t="s">
        <v>726</v>
      </c>
      <c s="25" t="s">
        <v>47</v>
      </c>
      <c s="30" t="s">
        <v>727</v>
      </c>
      <c s="31" t="s">
        <v>106</v>
      </c>
      <c s="32">
        <v>11.256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47</v>
      </c>
    </row>
    <row r="50" spans="1:5" ht="12.75">
      <c r="A50" s="38" t="s">
        <v>51</v>
      </c>
      <c r="E50" s="37" t="s">
        <v>728</v>
      </c>
    </row>
    <row r="51" spans="1:16" ht="12.75">
      <c r="A51" s="25" t="s">
        <v>45</v>
      </c>
      <c s="29" t="s">
        <v>186</v>
      </c>
      <c s="29" t="s">
        <v>729</v>
      </c>
      <c s="25" t="s">
        <v>47</v>
      </c>
      <c s="30" t="s">
        <v>730</v>
      </c>
      <c s="31" t="s">
        <v>119</v>
      </c>
      <c s="32">
        <v>13.4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47</v>
      </c>
    </row>
    <row r="53" spans="1:5" ht="12.75">
      <c r="A53" s="38" t="s">
        <v>51</v>
      </c>
      <c r="E53" s="37" t="s">
        <v>719</v>
      </c>
    </row>
    <row r="54" spans="1:16" ht="12.75">
      <c r="A54" s="25" t="s">
        <v>45</v>
      </c>
      <c s="29" t="s">
        <v>191</v>
      </c>
      <c s="29" t="s">
        <v>731</v>
      </c>
      <c s="25" t="s">
        <v>47</v>
      </c>
      <c s="30" t="s">
        <v>732</v>
      </c>
      <c s="31" t="s">
        <v>119</v>
      </c>
      <c s="32">
        <v>13.4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47</v>
      </c>
    </row>
    <row r="56" spans="1:5" ht="12.75">
      <c r="A56" s="36" t="s">
        <v>51</v>
      </c>
      <c r="E56" s="37" t="s">
        <v>719</v>
      </c>
    </row>
    <row r="57" spans="1:18" ht="12.75" customHeight="1">
      <c r="A57" s="6" t="s">
        <v>43</v>
      </c>
      <c s="6"/>
      <c s="41" t="s">
        <v>40</v>
      </c>
      <c s="6"/>
      <c s="27" t="s">
        <v>116</v>
      </c>
      <c s="6"/>
      <c s="6"/>
      <c s="6"/>
      <c s="42">
        <f>0+Q57</f>
      </c>
      <c r="O57">
        <f>0+R57</f>
      </c>
      <c r="Q57">
        <f>0+I58+I61</f>
      </c>
      <c>
        <f>0+O58+O61</f>
      </c>
    </row>
    <row r="58" spans="1:16" ht="12.75">
      <c r="A58" s="25" t="s">
        <v>45</v>
      </c>
      <c s="29" t="s">
        <v>195</v>
      </c>
      <c s="29" t="s">
        <v>733</v>
      </c>
      <c s="25" t="s">
        <v>47</v>
      </c>
      <c s="30" t="s">
        <v>734</v>
      </c>
      <c s="31" t="s">
        <v>65</v>
      </c>
      <c s="32">
        <v>1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735</v>
      </c>
    </row>
    <row r="60" spans="1:5" ht="12.75">
      <c r="A60" s="38" t="s">
        <v>51</v>
      </c>
      <c r="E60" s="37" t="s">
        <v>317</v>
      </c>
    </row>
    <row r="61" spans="1:16" ht="12.75">
      <c r="A61" s="25" t="s">
        <v>45</v>
      </c>
      <c s="29" t="s">
        <v>200</v>
      </c>
      <c s="29" t="s">
        <v>736</v>
      </c>
      <c s="25" t="s">
        <v>47</v>
      </c>
      <c s="30" t="s">
        <v>737</v>
      </c>
      <c s="31" t="s">
        <v>119</v>
      </c>
      <c s="32">
        <v>15.25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738</v>
      </c>
    </row>
    <row r="63" spans="1:5" ht="12.75">
      <c r="A63" s="36" t="s">
        <v>51</v>
      </c>
      <c r="E63" s="37" t="s">
        <v>739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0+I9+I12+I15+I18+I21+I24+I27+I30+I33+I36+I39+I42+I45</f>
      </c>
      <c>
        <f>0+O9+O12+O15+O18+O21+O24+O27+O30+O33+O36+O39+O42+O45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8" t="s">
        <v>51</v>
      </c>
      <c r="E11" s="37" t="s">
        <v>47</v>
      </c>
    </row>
    <row r="12" spans="1:16" ht="12.75">
      <c r="A12" s="25" t="s">
        <v>45</v>
      </c>
      <c s="29" t="s">
        <v>23</v>
      </c>
      <c s="29" t="s">
        <v>52</v>
      </c>
      <c s="25" t="s">
        <v>53</v>
      </c>
      <c s="30" t="s">
        <v>54</v>
      </c>
      <c s="31" t="s">
        <v>49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12.75">
      <c r="A14" s="38" t="s">
        <v>51</v>
      </c>
      <c r="E14" s="37" t="s">
        <v>47</v>
      </c>
    </row>
    <row r="15" spans="1:16" ht="12.75">
      <c r="A15" s="25" t="s">
        <v>45</v>
      </c>
      <c s="29" t="s">
        <v>22</v>
      </c>
      <c s="29" t="s">
        <v>52</v>
      </c>
      <c s="25" t="s">
        <v>55</v>
      </c>
      <c s="30" t="s">
        <v>56</v>
      </c>
      <c s="31" t="s">
        <v>49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12.75">
      <c r="A17" s="38" t="s">
        <v>51</v>
      </c>
      <c r="E17" s="37" t="s">
        <v>47</v>
      </c>
    </row>
    <row r="18" spans="1:16" ht="12.75">
      <c r="A18" s="25" t="s">
        <v>45</v>
      </c>
      <c s="29" t="s">
        <v>33</v>
      </c>
      <c s="29" t="s">
        <v>57</v>
      </c>
      <c s="25" t="s">
        <v>47</v>
      </c>
      <c s="30" t="s">
        <v>58</v>
      </c>
      <c s="31" t="s">
        <v>49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59</v>
      </c>
    </row>
    <row r="20" spans="1:5" ht="12.75">
      <c r="A20" s="38" t="s">
        <v>51</v>
      </c>
      <c r="E20" s="37" t="s">
        <v>47</v>
      </c>
    </row>
    <row r="21" spans="1:16" ht="12.75">
      <c r="A21" s="25" t="s">
        <v>45</v>
      </c>
      <c s="29" t="s">
        <v>35</v>
      </c>
      <c s="29" t="s">
        <v>60</v>
      </c>
      <c s="25" t="s">
        <v>47</v>
      </c>
      <c s="30" t="s">
        <v>61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62</v>
      </c>
    </row>
    <row r="23" spans="1:5" ht="12.75">
      <c r="A23" s="38" t="s">
        <v>51</v>
      </c>
      <c r="E23" s="37" t="s">
        <v>47</v>
      </c>
    </row>
    <row r="24" spans="1:16" ht="12.75">
      <c r="A24" s="25" t="s">
        <v>45</v>
      </c>
      <c s="29" t="s">
        <v>37</v>
      </c>
      <c s="29" t="s">
        <v>63</v>
      </c>
      <c s="25" t="s">
        <v>47</v>
      </c>
      <c s="30" t="s">
        <v>64</v>
      </c>
      <c s="31" t="s">
        <v>65</v>
      </c>
      <c s="32">
        <v>1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47</v>
      </c>
    </row>
    <row r="26" spans="1:5" ht="12.75">
      <c r="A26" s="38" t="s">
        <v>51</v>
      </c>
      <c r="E26" s="37" t="s">
        <v>47</v>
      </c>
    </row>
    <row r="27" spans="1:16" ht="12.75">
      <c r="A27" s="25" t="s">
        <v>45</v>
      </c>
      <c s="29" t="s">
        <v>66</v>
      </c>
      <c s="29" t="s">
        <v>67</v>
      </c>
      <c s="25" t="s">
        <v>47</v>
      </c>
      <c s="30" t="s">
        <v>68</v>
      </c>
      <c s="31" t="s">
        <v>49</v>
      </c>
      <c s="32">
        <v>1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69</v>
      </c>
    </row>
    <row r="29" spans="1:5" ht="12.75">
      <c r="A29" s="38" t="s">
        <v>51</v>
      </c>
      <c r="E29" s="37" t="s">
        <v>47</v>
      </c>
    </row>
    <row r="30" spans="1:16" ht="12.75">
      <c r="A30" s="25" t="s">
        <v>45</v>
      </c>
      <c s="29" t="s">
        <v>70</v>
      </c>
      <c s="29" t="s">
        <v>71</v>
      </c>
      <c s="25" t="s">
        <v>47</v>
      </c>
      <c s="30" t="s">
        <v>72</v>
      </c>
      <c s="31" t="s">
        <v>49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73</v>
      </c>
    </row>
    <row r="32" spans="1:5" ht="12.75">
      <c r="A32" s="38" t="s">
        <v>51</v>
      </c>
      <c r="E32" s="37" t="s">
        <v>47</v>
      </c>
    </row>
    <row r="33" spans="1:16" ht="12.75">
      <c r="A33" s="25" t="s">
        <v>45</v>
      </c>
      <c s="29" t="s">
        <v>40</v>
      </c>
      <c s="29" t="s">
        <v>74</v>
      </c>
      <c s="25" t="s">
        <v>47</v>
      </c>
      <c s="30" t="s">
        <v>75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47</v>
      </c>
    </row>
    <row r="35" spans="1:5" ht="12.75">
      <c r="A35" s="38" t="s">
        <v>51</v>
      </c>
      <c r="E35" s="37" t="s">
        <v>47</v>
      </c>
    </row>
    <row r="36" spans="1:16" ht="12.75">
      <c r="A36" s="25" t="s">
        <v>45</v>
      </c>
      <c s="29" t="s">
        <v>42</v>
      </c>
      <c s="29" t="s">
        <v>76</v>
      </c>
      <c s="25" t="s">
        <v>47</v>
      </c>
      <c s="30" t="s">
        <v>77</v>
      </c>
      <c s="31" t="s">
        <v>49</v>
      </c>
      <c s="32">
        <v>1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25.5">
      <c r="A37" s="34" t="s">
        <v>50</v>
      </c>
      <c r="E37" s="35" t="s">
        <v>78</v>
      </c>
    </row>
    <row r="38" spans="1:5" ht="12.75">
      <c r="A38" s="38" t="s">
        <v>51</v>
      </c>
      <c r="E38" s="37" t="s">
        <v>47</v>
      </c>
    </row>
    <row r="39" spans="1:16" ht="12.75">
      <c r="A39" s="25" t="s">
        <v>45</v>
      </c>
      <c s="29" t="s">
        <v>79</v>
      </c>
      <c s="29" t="s">
        <v>80</v>
      </c>
      <c s="25" t="s">
        <v>47</v>
      </c>
      <c s="30" t="s">
        <v>81</v>
      </c>
      <c s="31" t="s">
        <v>49</v>
      </c>
      <c s="32">
        <v>1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82</v>
      </c>
    </row>
    <row r="41" spans="1:5" ht="12.75">
      <c r="A41" s="38" t="s">
        <v>51</v>
      </c>
      <c r="E41" s="37" t="s">
        <v>47</v>
      </c>
    </row>
    <row r="42" spans="1:16" ht="12.75">
      <c r="A42" s="25" t="s">
        <v>45</v>
      </c>
      <c s="29" t="s">
        <v>83</v>
      </c>
      <c s="29" t="s">
        <v>84</v>
      </c>
      <c s="25" t="s">
        <v>47</v>
      </c>
      <c s="30" t="s">
        <v>85</v>
      </c>
      <c s="31" t="s">
        <v>65</v>
      </c>
      <c s="32">
        <v>2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86</v>
      </c>
    </row>
    <row r="44" spans="1:5" ht="12.75">
      <c r="A44" s="38" t="s">
        <v>51</v>
      </c>
      <c r="E44" s="37" t="s">
        <v>47</v>
      </c>
    </row>
    <row r="45" spans="1:16" ht="12.75">
      <c r="A45" s="25" t="s">
        <v>45</v>
      </c>
      <c s="29" t="s">
        <v>87</v>
      </c>
      <c s="29" t="s">
        <v>88</v>
      </c>
      <c s="25" t="s">
        <v>47</v>
      </c>
      <c s="30" t="s">
        <v>89</v>
      </c>
      <c s="31" t="s">
        <v>49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51">
      <c r="A46" s="34" t="s">
        <v>50</v>
      </c>
      <c r="E46" s="35" t="s">
        <v>90</v>
      </c>
    </row>
    <row r="47" spans="1:5" ht="12.75">
      <c r="A47" s="36" t="s">
        <v>51</v>
      </c>
      <c r="E47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0+O8+O18+O28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91</v>
      </c>
      <c s="39">
        <f>0+I8+I18+I28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91</v>
      </c>
      <c s="6"/>
      <c s="18" t="s">
        <v>92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25.5">
      <c r="A9" s="25" t="s">
        <v>45</v>
      </c>
      <c s="29" t="s">
        <v>29</v>
      </c>
      <c s="29" t="s">
        <v>93</v>
      </c>
      <c s="25" t="s">
        <v>47</v>
      </c>
      <c s="30" t="s">
        <v>94</v>
      </c>
      <c s="31" t="s">
        <v>95</v>
      </c>
      <c s="32">
        <v>0.964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8" t="s">
        <v>51</v>
      </c>
      <c r="E11" s="37" t="s">
        <v>96</v>
      </c>
    </row>
    <row r="12" spans="1:16" ht="25.5">
      <c r="A12" s="25" t="s">
        <v>45</v>
      </c>
      <c s="29" t="s">
        <v>23</v>
      </c>
      <c s="29" t="s">
        <v>97</v>
      </c>
      <c s="25" t="s">
        <v>47</v>
      </c>
      <c s="30" t="s">
        <v>98</v>
      </c>
      <c s="31" t="s">
        <v>95</v>
      </c>
      <c s="32">
        <v>204.558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51">
      <c r="A14" s="38" t="s">
        <v>51</v>
      </c>
      <c r="E14" s="37" t="s">
        <v>99</v>
      </c>
    </row>
    <row r="15" spans="1:16" ht="25.5">
      <c r="A15" s="25" t="s">
        <v>45</v>
      </c>
      <c s="29" t="s">
        <v>22</v>
      </c>
      <c s="29" t="s">
        <v>100</v>
      </c>
      <c s="25" t="s">
        <v>47</v>
      </c>
      <c s="30" t="s">
        <v>101</v>
      </c>
      <c s="31" t="s">
        <v>95</v>
      </c>
      <c s="32">
        <v>65.751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51">
      <c r="A17" s="36" t="s">
        <v>51</v>
      </c>
      <c r="E17" s="37" t="s">
        <v>102</v>
      </c>
    </row>
    <row r="18" spans="1:18" ht="12.75" customHeight="1">
      <c r="A18" s="6" t="s">
        <v>43</v>
      </c>
      <c s="6"/>
      <c s="41" t="s">
        <v>29</v>
      </c>
      <c s="6"/>
      <c s="27" t="s">
        <v>103</v>
      </c>
      <c s="6"/>
      <c s="6"/>
      <c s="6"/>
      <c s="42">
        <f>0+Q18</f>
      </c>
      <c r="O18">
        <f>0+R18</f>
      </c>
      <c r="Q18">
        <f>0+I19+I22+I25</f>
      </c>
      <c>
        <f>0+O19+O22+O25</f>
      </c>
    </row>
    <row r="19" spans="1:16" ht="25.5">
      <c r="A19" s="25" t="s">
        <v>45</v>
      </c>
      <c s="29" t="s">
        <v>33</v>
      </c>
      <c s="29" t="s">
        <v>104</v>
      </c>
      <c s="25" t="s">
        <v>47</v>
      </c>
      <c s="30" t="s">
        <v>105</v>
      </c>
      <c s="31" t="s">
        <v>106</v>
      </c>
      <c s="32">
        <v>12.154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107</v>
      </c>
    </row>
    <row r="21" spans="1:5" ht="12.75">
      <c r="A21" s="38" t="s">
        <v>51</v>
      </c>
      <c r="E21" s="37" t="s">
        <v>108</v>
      </c>
    </row>
    <row r="22" spans="1:16" ht="12.75">
      <c r="A22" s="25" t="s">
        <v>45</v>
      </c>
      <c s="29" t="s">
        <v>35</v>
      </c>
      <c s="29" t="s">
        <v>109</v>
      </c>
      <c s="25" t="s">
        <v>47</v>
      </c>
      <c s="30" t="s">
        <v>110</v>
      </c>
      <c s="31" t="s">
        <v>106</v>
      </c>
      <c s="32">
        <v>5.84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111</v>
      </c>
    </row>
    <row r="24" spans="1:5" ht="12.75">
      <c r="A24" s="38" t="s">
        <v>51</v>
      </c>
      <c r="E24" s="37" t="s">
        <v>112</v>
      </c>
    </row>
    <row r="25" spans="1:16" ht="12.75">
      <c r="A25" s="25" t="s">
        <v>45</v>
      </c>
      <c s="29" t="s">
        <v>37</v>
      </c>
      <c s="29" t="s">
        <v>113</v>
      </c>
      <c s="25" t="s">
        <v>47</v>
      </c>
      <c s="30" t="s">
        <v>114</v>
      </c>
      <c s="31" t="s">
        <v>106</v>
      </c>
      <c s="32">
        <v>13.135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107</v>
      </c>
    </row>
    <row r="27" spans="1:5" ht="25.5">
      <c r="A27" s="36" t="s">
        <v>51</v>
      </c>
      <c r="E27" s="37" t="s">
        <v>115</v>
      </c>
    </row>
    <row r="28" spans="1:18" ht="12.75" customHeight="1">
      <c r="A28" s="6" t="s">
        <v>43</v>
      </c>
      <c s="6"/>
      <c s="41" t="s">
        <v>40</v>
      </c>
      <c s="6"/>
      <c s="27" t="s">
        <v>116</v>
      </c>
      <c s="6"/>
      <c s="6"/>
      <c s="6"/>
      <c s="42">
        <f>0+Q28</f>
      </c>
      <c r="O28">
        <f>0+R28</f>
      </c>
      <c r="Q28">
        <f>0+I29+I32+I35+I38+I41+I44+I47</f>
      </c>
      <c>
        <f>0+O29+O32+O35+O38+O41+O44+O47</f>
      </c>
    </row>
    <row r="29" spans="1:16" ht="12.75">
      <c r="A29" s="25" t="s">
        <v>45</v>
      </c>
      <c s="29" t="s">
        <v>66</v>
      </c>
      <c s="29" t="s">
        <v>117</v>
      </c>
      <c s="25" t="s">
        <v>47</v>
      </c>
      <c s="30" t="s">
        <v>118</v>
      </c>
      <c s="31" t="s">
        <v>119</v>
      </c>
      <c s="32">
        <v>7.7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111</v>
      </c>
    </row>
    <row r="31" spans="1:5" ht="12.75">
      <c r="A31" s="38" t="s">
        <v>51</v>
      </c>
      <c r="E31" s="37" t="s">
        <v>120</v>
      </c>
    </row>
    <row r="32" spans="1:16" ht="12.75">
      <c r="A32" s="25" t="s">
        <v>45</v>
      </c>
      <c s="29" t="s">
        <v>70</v>
      </c>
      <c s="29" t="s">
        <v>121</v>
      </c>
      <c s="25" t="s">
        <v>47</v>
      </c>
      <c s="30" t="s">
        <v>122</v>
      </c>
      <c s="31" t="s">
        <v>119</v>
      </c>
      <c s="32">
        <v>14.5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2.75">
      <c r="A33" s="34" t="s">
        <v>50</v>
      </c>
      <c r="E33" s="35" t="s">
        <v>111</v>
      </c>
    </row>
    <row r="34" spans="1:5" ht="12.75">
      <c r="A34" s="38" t="s">
        <v>51</v>
      </c>
      <c r="E34" s="37" t="s">
        <v>123</v>
      </c>
    </row>
    <row r="35" spans="1:16" ht="12.75">
      <c r="A35" s="25" t="s">
        <v>45</v>
      </c>
      <c s="29" t="s">
        <v>40</v>
      </c>
      <c s="29" t="s">
        <v>124</v>
      </c>
      <c s="25" t="s">
        <v>47</v>
      </c>
      <c s="30" t="s">
        <v>125</v>
      </c>
      <c s="31" t="s">
        <v>119</v>
      </c>
      <c s="32">
        <v>24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111</v>
      </c>
    </row>
    <row r="37" spans="1:5" ht="12.75">
      <c r="A37" s="38" t="s">
        <v>51</v>
      </c>
      <c r="E37" s="37" t="s">
        <v>126</v>
      </c>
    </row>
    <row r="38" spans="1:16" ht="12.75">
      <c r="A38" s="25" t="s">
        <v>45</v>
      </c>
      <c s="29" t="s">
        <v>42</v>
      </c>
      <c s="29" t="s">
        <v>127</v>
      </c>
      <c s="25" t="s">
        <v>47</v>
      </c>
      <c s="30" t="s">
        <v>128</v>
      </c>
      <c s="31" t="s">
        <v>106</v>
      </c>
      <c s="32">
        <v>5.31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129</v>
      </c>
    </row>
    <row r="40" spans="1:5" ht="25.5">
      <c r="A40" s="38" t="s">
        <v>51</v>
      </c>
      <c r="E40" s="37" t="s">
        <v>130</v>
      </c>
    </row>
    <row r="41" spans="1:16" ht="12.75">
      <c r="A41" s="25" t="s">
        <v>45</v>
      </c>
      <c s="29" t="s">
        <v>79</v>
      </c>
      <c s="29" t="s">
        <v>131</v>
      </c>
      <c s="25" t="s">
        <v>47</v>
      </c>
      <c s="30" t="s">
        <v>132</v>
      </c>
      <c s="31" t="s">
        <v>106</v>
      </c>
      <c s="32">
        <v>76.513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129</v>
      </c>
    </row>
    <row r="43" spans="1:5" ht="178.5">
      <c r="A43" s="38" t="s">
        <v>51</v>
      </c>
      <c r="E43" s="37" t="s">
        <v>133</v>
      </c>
    </row>
    <row r="44" spans="1:16" ht="12.75">
      <c r="A44" s="25" t="s">
        <v>45</v>
      </c>
      <c s="29" t="s">
        <v>83</v>
      </c>
      <c s="29" t="s">
        <v>134</v>
      </c>
      <c s="25" t="s">
        <v>47</v>
      </c>
      <c s="30" t="s">
        <v>135</v>
      </c>
      <c s="31" t="s">
        <v>95</v>
      </c>
      <c s="32">
        <v>4.933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111</v>
      </c>
    </row>
    <row r="46" spans="1:5" ht="63.75">
      <c r="A46" s="38" t="s">
        <v>51</v>
      </c>
      <c r="E46" s="37" t="s">
        <v>136</v>
      </c>
    </row>
    <row r="47" spans="1:16" ht="12.75">
      <c r="A47" s="25" t="s">
        <v>45</v>
      </c>
      <c s="29" t="s">
        <v>87</v>
      </c>
      <c s="29" t="s">
        <v>137</v>
      </c>
      <c s="25" t="s">
        <v>47</v>
      </c>
      <c s="30" t="s">
        <v>138</v>
      </c>
      <c s="31" t="s">
        <v>139</v>
      </c>
      <c s="32">
        <v>74.16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47</v>
      </c>
    </row>
    <row r="49" spans="1:5" ht="12.75">
      <c r="A49" s="36" t="s">
        <v>51</v>
      </c>
      <c r="E49" s="37" t="s">
        <v>140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0+O8+O18+O79+O83+O96+O127+O137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141</v>
      </c>
      <c s="39">
        <f>0+I8+I18+I79+I83+I96+I127+I137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141</v>
      </c>
      <c s="6"/>
      <c s="18" t="s">
        <v>142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143</v>
      </c>
      <c s="25" t="s">
        <v>47</v>
      </c>
      <c s="30" t="s">
        <v>144</v>
      </c>
      <c s="31" t="s">
        <v>106</v>
      </c>
      <c s="32">
        <v>28.496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145</v>
      </c>
    </row>
    <row r="11" spans="1:5" ht="12.75">
      <c r="A11" s="38" t="s">
        <v>51</v>
      </c>
      <c r="E11" s="37" t="s">
        <v>146</v>
      </c>
    </row>
    <row r="12" spans="1:16" ht="25.5">
      <c r="A12" s="25" t="s">
        <v>45</v>
      </c>
      <c s="29" t="s">
        <v>23</v>
      </c>
      <c s="29" t="s">
        <v>147</v>
      </c>
      <c s="25" t="s">
        <v>47</v>
      </c>
      <c s="30" t="s">
        <v>148</v>
      </c>
      <c s="31" t="s">
        <v>95</v>
      </c>
      <c s="32">
        <v>1496.352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76.5">
      <c r="A14" s="38" t="s">
        <v>51</v>
      </c>
      <c r="E14" s="37" t="s">
        <v>149</v>
      </c>
    </row>
    <row r="15" spans="1:16" ht="25.5">
      <c r="A15" s="25" t="s">
        <v>45</v>
      </c>
      <c s="29" t="s">
        <v>22</v>
      </c>
      <c s="29" t="s">
        <v>97</v>
      </c>
      <c s="25" t="s">
        <v>47</v>
      </c>
      <c s="30" t="s">
        <v>98</v>
      </c>
      <c s="31" t="s">
        <v>95</v>
      </c>
      <c s="32">
        <v>394.216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63.75">
      <c r="A17" s="36" t="s">
        <v>51</v>
      </c>
      <c r="E17" s="37" t="s">
        <v>150</v>
      </c>
    </row>
    <row r="18" spans="1:18" ht="12.75" customHeight="1">
      <c r="A18" s="6" t="s">
        <v>43</v>
      </c>
      <c s="6"/>
      <c s="41" t="s">
        <v>29</v>
      </c>
      <c s="6"/>
      <c s="27" t="s">
        <v>103</v>
      </c>
      <c s="6"/>
      <c s="6"/>
      <c s="6"/>
      <c s="42">
        <f>0+Q18</f>
      </c>
      <c r="O18">
        <f>0+R18</f>
      </c>
      <c r="Q18">
        <f>0+I19+I22+I25+I28+I31+I34+I37+I40+I43+I46+I49+I52+I55+I58+I61+I64+I67+I70+I73+I76</f>
      </c>
      <c>
        <f>0+O19+O22+O25+O28+O31+O34+O37+O40+O43+O46+O49+O52+O55+O58+O61+O64+O67+O70+O73+O76</f>
      </c>
    </row>
    <row r="19" spans="1:16" ht="12.75">
      <c r="A19" s="25" t="s">
        <v>45</v>
      </c>
      <c s="29" t="s">
        <v>33</v>
      </c>
      <c s="29" t="s">
        <v>151</v>
      </c>
      <c s="25" t="s">
        <v>47</v>
      </c>
      <c s="30" t="s">
        <v>152</v>
      </c>
      <c s="31" t="s">
        <v>139</v>
      </c>
      <c s="32">
        <v>105.15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153</v>
      </c>
    </row>
    <row r="21" spans="1:5" ht="12.75">
      <c r="A21" s="38" t="s">
        <v>51</v>
      </c>
      <c r="E21" s="37" t="s">
        <v>154</v>
      </c>
    </row>
    <row r="22" spans="1:16" ht="12.75">
      <c r="A22" s="25" t="s">
        <v>45</v>
      </c>
      <c s="29" t="s">
        <v>35</v>
      </c>
      <c s="29" t="s">
        <v>155</v>
      </c>
      <c s="25" t="s">
        <v>47</v>
      </c>
      <c s="30" t="s">
        <v>156</v>
      </c>
      <c s="31" t="s">
        <v>106</v>
      </c>
      <c s="32">
        <v>8.612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157</v>
      </c>
    </row>
    <row r="24" spans="1:5" ht="25.5">
      <c r="A24" s="38" t="s">
        <v>51</v>
      </c>
      <c r="E24" s="37" t="s">
        <v>158</v>
      </c>
    </row>
    <row r="25" spans="1:16" ht="25.5">
      <c r="A25" s="25" t="s">
        <v>45</v>
      </c>
      <c s="29" t="s">
        <v>37</v>
      </c>
      <c s="29" t="s">
        <v>159</v>
      </c>
      <c s="25" t="s">
        <v>47</v>
      </c>
      <c s="30" t="s">
        <v>160</v>
      </c>
      <c s="31" t="s">
        <v>106</v>
      </c>
      <c s="32">
        <v>175.263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161</v>
      </c>
    </row>
    <row r="27" spans="1:5" ht="51">
      <c r="A27" s="38" t="s">
        <v>51</v>
      </c>
      <c r="E27" s="37" t="s">
        <v>162</v>
      </c>
    </row>
    <row r="28" spans="1:16" ht="12.75">
      <c r="A28" s="25" t="s">
        <v>45</v>
      </c>
      <c s="29" t="s">
        <v>66</v>
      </c>
      <c s="29" t="s">
        <v>163</v>
      </c>
      <c s="25" t="s">
        <v>47</v>
      </c>
      <c s="30" t="s">
        <v>164</v>
      </c>
      <c s="31" t="s">
        <v>106</v>
      </c>
      <c s="32">
        <v>155.424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129</v>
      </c>
    </row>
    <row r="30" spans="1:5" ht="12.75">
      <c r="A30" s="38" t="s">
        <v>51</v>
      </c>
      <c r="E30" s="37" t="s">
        <v>165</v>
      </c>
    </row>
    <row r="31" spans="1:16" ht="12.75">
      <c r="A31" s="25" t="s">
        <v>45</v>
      </c>
      <c s="29" t="s">
        <v>70</v>
      </c>
      <c s="29" t="s">
        <v>166</v>
      </c>
      <c s="25" t="s">
        <v>47</v>
      </c>
      <c s="30" t="s">
        <v>167</v>
      </c>
      <c s="31" t="s">
        <v>119</v>
      </c>
      <c s="32">
        <v>98.16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25.5">
      <c r="A32" s="34" t="s">
        <v>50</v>
      </c>
      <c r="E32" s="35" t="s">
        <v>168</v>
      </c>
    </row>
    <row r="33" spans="1:5" ht="12.75">
      <c r="A33" s="38" t="s">
        <v>51</v>
      </c>
      <c r="E33" s="37" t="s">
        <v>169</v>
      </c>
    </row>
    <row r="34" spans="1:16" ht="12.75">
      <c r="A34" s="25" t="s">
        <v>45</v>
      </c>
      <c s="29" t="s">
        <v>40</v>
      </c>
      <c s="29" t="s">
        <v>109</v>
      </c>
      <c s="25" t="s">
        <v>47</v>
      </c>
      <c s="30" t="s">
        <v>110</v>
      </c>
      <c s="31" t="s">
        <v>106</v>
      </c>
      <c s="32">
        <v>138.312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170</v>
      </c>
    </row>
    <row r="36" spans="1:5" ht="76.5">
      <c r="A36" s="38" t="s">
        <v>51</v>
      </c>
      <c r="E36" s="37" t="s">
        <v>171</v>
      </c>
    </row>
    <row r="37" spans="1:16" ht="12.75">
      <c r="A37" s="25" t="s">
        <v>45</v>
      </c>
      <c s="29" t="s">
        <v>42</v>
      </c>
      <c s="29" t="s">
        <v>172</v>
      </c>
      <c s="25" t="s">
        <v>47</v>
      </c>
      <c s="30" t="s">
        <v>173</v>
      </c>
      <c s="31" t="s">
        <v>119</v>
      </c>
      <c s="32">
        <v>67.19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47</v>
      </c>
    </row>
    <row r="39" spans="1:5" ht="12.75">
      <c r="A39" s="38" t="s">
        <v>51</v>
      </c>
      <c r="E39" s="37" t="s">
        <v>174</v>
      </c>
    </row>
    <row r="40" spans="1:16" ht="12.75">
      <c r="A40" s="25" t="s">
        <v>45</v>
      </c>
      <c s="29" t="s">
        <v>79</v>
      </c>
      <c s="29" t="s">
        <v>175</v>
      </c>
      <c s="25" t="s">
        <v>47</v>
      </c>
      <c s="30" t="s">
        <v>176</v>
      </c>
      <c s="31" t="s">
        <v>119</v>
      </c>
      <c s="32">
        <v>108.88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47</v>
      </c>
    </row>
    <row r="42" spans="1:5" ht="12.75">
      <c r="A42" s="38" t="s">
        <v>51</v>
      </c>
      <c r="E42" s="37" t="s">
        <v>177</v>
      </c>
    </row>
    <row r="43" spans="1:16" ht="12.75">
      <c r="A43" s="25" t="s">
        <v>45</v>
      </c>
      <c s="29" t="s">
        <v>83</v>
      </c>
      <c s="29" t="s">
        <v>178</v>
      </c>
      <c s="25" t="s">
        <v>47</v>
      </c>
      <c s="30" t="s">
        <v>179</v>
      </c>
      <c s="31" t="s">
        <v>106</v>
      </c>
      <c s="32">
        <v>523.42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25.5">
      <c r="A44" s="34" t="s">
        <v>50</v>
      </c>
      <c r="E44" s="35" t="s">
        <v>180</v>
      </c>
    </row>
    <row r="45" spans="1:5" ht="38.25">
      <c r="A45" s="38" t="s">
        <v>51</v>
      </c>
      <c r="E45" s="37" t="s">
        <v>181</v>
      </c>
    </row>
    <row r="46" spans="1:16" ht="12.75">
      <c r="A46" s="25" t="s">
        <v>45</v>
      </c>
      <c s="29" t="s">
        <v>87</v>
      </c>
      <c s="29" t="s">
        <v>182</v>
      </c>
      <c s="25" t="s">
        <v>47</v>
      </c>
      <c s="30" t="s">
        <v>183</v>
      </c>
      <c s="31" t="s">
        <v>106</v>
      </c>
      <c s="32">
        <v>28.496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184</v>
      </c>
    </row>
    <row r="48" spans="1:5" ht="25.5">
      <c r="A48" s="38" t="s">
        <v>51</v>
      </c>
      <c r="E48" s="37" t="s">
        <v>185</v>
      </c>
    </row>
    <row r="49" spans="1:16" ht="12.75">
      <c r="A49" s="25" t="s">
        <v>45</v>
      </c>
      <c s="29" t="s">
        <v>186</v>
      </c>
      <c s="29" t="s">
        <v>187</v>
      </c>
      <c s="25" t="s">
        <v>47</v>
      </c>
      <c s="30" t="s">
        <v>188</v>
      </c>
      <c s="31" t="s">
        <v>106</v>
      </c>
      <c s="32">
        <v>37.226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189</v>
      </c>
    </row>
    <row r="51" spans="1:5" ht="12.75">
      <c r="A51" s="38" t="s">
        <v>51</v>
      </c>
      <c r="E51" s="37" t="s">
        <v>190</v>
      </c>
    </row>
    <row r="52" spans="1:16" ht="12.75">
      <c r="A52" s="25" t="s">
        <v>45</v>
      </c>
      <c s="29" t="s">
        <v>191</v>
      </c>
      <c s="29" t="s">
        <v>192</v>
      </c>
      <c s="25" t="s">
        <v>47</v>
      </c>
      <c s="30" t="s">
        <v>193</v>
      </c>
      <c s="31" t="s">
        <v>106</v>
      </c>
      <c s="32">
        <v>560.646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47</v>
      </c>
    </row>
    <row r="54" spans="1:5" ht="51">
      <c r="A54" s="38" t="s">
        <v>51</v>
      </c>
      <c r="E54" s="37" t="s">
        <v>194</v>
      </c>
    </row>
    <row r="55" spans="1:16" ht="12.75">
      <c r="A55" s="25" t="s">
        <v>45</v>
      </c>
      <c s="29" t="s">
        <v>195</v>
      </c>
      <c s="29" t="s">
        <v>196</v>
      </c>
      <c s="25" t="s">
        <v>53</v>
      </c>
      <c s="30" t="s">
        <v>197</v>
      </c>
      <c s="31" t="s">
        <v>106</v>
      </c>
      <c s="32">
        <v>498.824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198</v>
      </c>
    </row>
    <row r="57" spans="1:5" ht="12.75">
      <c r="A57" s="38" t="s">
        <v>51</v>
      </c>
      <c r="E57" s="37" t="s">
        <v>199</v>
      </c>
    </row>
    <row r="58" spans="1:16" ht="12.75">
      <c r="A58" s="25" t="s">
        <v>45</v>
      </c>
      <c s="29" t="s">
        <v>200</v>
      </c>
      <c s="29" t="s">
        <v>196</v>
      </c>
      <c s="25" t="s">
        <v>55</v>
      </c>
      <c s="30" t="s">
        <v>197</v>
      </c>
      <c s="31" t="s">
        <v>106</v>
      </c>
      <c s="32">
        <v>39.683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201</v>
      </c>
    </row>
    <row r="60" spans="1:5" ht="12.75">
      <c r="A60" s="38" t="s">
        <v>51</v>
      </c>
      <c r="E60" s="37" t="s">
        <v>202</v>
      </c>
    </row>
    <row r="61" spans="1:16" ht="12.75">
      <c r="A61" s="25" t="s">
        <v>45</v>
      </c>
      <c s="29" t="s">
        <v>203</v>
      </c>
      <c s="29" t="s">
        <v>204</v>
      </c>
      <c s="25" t="s">
        <v>47</v>
      </c>
      <c s="30" t="s">
        <v>205</v>
      </c>
      <c s="31" t="s">
        <v>106</v>
      </c>
      <c s="32">
        <v>31.35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206</v>
      </c>
    </row>
    <row r="63" spans="1:5" ht="12.75">
      <c r="A63" s="38" t="s">
        <v>51</v>
      </c>
      <c r="E63" s="37" t="s">
        <v>207</v>
      </c>
    </row>
    <row r="64" spans="1:16" ht="12.75">
      <c r="A64" s="25" t="s">
        <v>45</v>
      </c>
      <c s="29" t="s">
        <v>208</v>
      </c>
      <c s="29" t="s">
        <v>209</v>
      </c>
      <c s="25" t="s">
        <v>47</v>
      </c>
      <c s="30" t="s">
        <v>210</v>
      </c>
      <c s="31" t="s">
        <v>106</v>
      </c>
      <c s="32">
        <v>37.226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47</v>
      </c>
    </row>
    <row r="66" spans="1:5" ht="12.75">
      <c r="A66" s="38" t="s">
        <v>51</v>
      </c>
      <c r="E66" s="37" t="s">
        <v>190</v>
      </c>
    </row>
    <row r="67" spans="1:16" ht="12.75">
      <c r="A67" s="25" t="s">
        <v>45</v>
      </c>
      <c s="29" t="s">
        <v>211</v>
      </c>
      <c s="29" t="s">
        <v>212</v>
      </c>
      <c s="25" t="s">
        <v>47</v>
      </c>
      <c s="30" t="s">
        <v>213</v>
      </c>
      <c s="31" t="s">
        <v>139</v>
      </c>
      <c s="32">
        <v>1314.99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47</v>
      </c>
    </row>
    <row r="69" spans="1:5" ht="76.5">
      <c r="A69" s="38" t="s">
        <v>51</v>
      </c>
      <c r="E69" s="37" t="s">
        <v>214</v>
      </c>
    </row>
    <row r="70" spans="1:16" ht="12.75">
      <c r="A70" s="25" t="s">
        <v>45</v>
      </c>
      <c s="29" t="s">
        <v>215</v>
      </c>
      <c s="29" t="s">
        <v>216</v>
      </c>
      <c s="25" t="s">
        <v>47</v>
      </c>
      <c s="30" t="s">
        <v>217</v>
      </c>
      <c s="31" t="s">
        <v>139</v>
      </c>
      <c s="32">
        <v>189.97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218</v>
      </c>
    </row>
    <row r="72" spans="1:5" ht="25.5">
      <c r="A72" s="38" t="s">
        <v>51</v>
      </c>
      <c r="E72" s="37" t="s">
        <v>219</v>
      </c>
    </row>
    <row r="73" spans="1:16" ht="12.75">
      <c r="A73" s="25" t="s">
        <v>45</v>
      </c>
      <c s="29" t="s">
        <v>220</v>
      </c>
      <c s="29" t="s">
        <v>221</v>
      </c>
      <c s="25" t="s">
        <v>47</v>
      </c>
      <c s="30" t="s">
        <v>222</v>
      </c>
      <c s="31" t="s">
        <v>139</v>
      </c>
      <c s="32">
        <v>189.97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47</v>
      </c>
    </row>
    <row r="75" spans="1:5" ht="25.5">
      <c r="A75" s="38" t="s">
        <v>51</v>
      </c>
      <c r="E75" s="37" t="s">
        <v>219</v>
      </c>
    </row>
    <row r="76" spans="1:16" ht="12.75">
      <c r="A76" s="25" t="s">
        <v>45</v>
      </c>
      <c s="29" t="s">
        <v>223</v>
      </c>
      <c s="29" t="s">
        <v>224</v>
      </c>
      <c s="25" t="s">
        <v>47</v>
      </c>
      <c s="30" t="s">
        <v>225</v>
      </c>
      <c s="31" t="s">
        <v>139</v>
      </c>
      <c s="32">
        <v>379.94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226</v>
      </c>
    </row>
    <row r="78" spans="1:5" ht="25.5">
      <c r="A78" s="36" t="s">
        <v>51</v>
      </c>
      <c r="E78" s="37" t="s">
        <v>227</v>
      </c>
    </row>
    <row r="79" spans="1:18" ht="12.75" customHeight="1">
      <c r="A79" s="6" t="s">
        <v>43</v>
      </c>
      <c s="6"/>
      <c s="41" t="s">
        <v>23</v>
      </c>
      <c s="6"/>
      <c s="27" t="s">
        <v>228</v>
      </c>
      <c s="6"/>
      <c s="6"/>
      <c s="6"/>
      <c s="42">
        <f>0+Q79</f>
      </c>
      <c r="O79">
        <f>0+R79</f>
      </c>
      <c r="Q79">
        <f>0+I80</f>
      </c>
      <c>
        <f>0+O80</f>
      </c>
    </row>
    <row r="80" spans="1:16" ht="12.75">
      <c r="A80" s="25" t="s">
        <v>45</v>
      </c>
      <c s="29" t="s">
        <v>229</v>
      </c>
      <c s="29" t="s">
        <v>230</v>
      </c>
      <c s="25" t="s">
        <v>47</v>
      </c>
      <c s="30" t="s">
        <v>231</v>
      </c>
      <c s="31" t="s">
        <v>139</v>
      </c>
      <c s="32">
        <v>1247.06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12.75">
      <c r="A81" s="34" t="s">
        <v>50</v>
      </c>
      <c r="E81" s="35" t="s">
        <v>232</v>
      </c>
    </row>
    <row r="82" spans="1:5" ht="12.75">
      <c r="A82" s="36" t="s">
        <v>51</v>
      </c>
      <c r="E82" s="37" t="s">
        <v>233</v>
      </c>
    </row>
    <row r="83" spans="1:18" ht="12.75" customHeight="1">
      <c r="A83" s="6" t="s">
        <v>43</v>
      </c>
      <c s="6"/>
      <c s="41" t="s">
        <v>33</v>
      </c>
      <c s="6"/>
      <c s="27" t="s">
        <v>234</v>
      </c>
      <c s="6"/>
      <c s="6"/>
      <c s="6"/>
      <c s="42">
        <f>0+Q83</f>
      </c>
      <c r="O83">
        <f>0+R83</f>
      </c>
      <c r="Q83">
        <f>0+I84+I87+I90+I93</f>
      </c>
      <c>
        <f>0+O84+O87+O90+O93</f>
      </c>
    </row>
    <row r="84" spans="1:16" ht="12.75">
      <c r="A84" s="25" t="s">
        <v>45</v>
      </c>
      <c s="29" t="s">
        <v>235</v>
      </c>
      <c s="29" t="s">
        <v>236</v>
      </c>
      <c s="25" t="s">
        <v>47</v>
      </c>
      <c s="30" t="s">
        <v>237</v>
      </c>
      <c s="31" t="s">
        <v>106</v>
      </c>
      <c s="32">
        <v>10.307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238</v>
      </c>
    </row>
    <row r="86" spans="1:5" ht="12.75">
      <c r="A86" s="38" t="s">
        <v>51</v>
      </c>
      <c r="E86" s="37" t="s">
        <v>239</v>
      </c>
    </row>
    <row r="87" spans="1:16" ht="12.75">
      <c r="A87" s="25" t="s">
        <v>45</v>
      </c>
      <c s="29" t="s">
        <v>240</v>
      </c>
      <c s="29" t="s">
        <v>241</v>
      </c>
      <c s="25" t="s">
        <v>47</v>
      </c>
      <c s="30" t="s">
        <v>242</v>
      </c>
      <c s="31" t="s">
        <v>106</v>
      </c>
      <c s="32">
        <v>10.307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243</v>
      </c>
    </row>
    <row r="89" spans="1:5" ht="12.75">
      <c r="A89" s="38" t="s">
        <v>51</v>
      </c>
      <c r="E89" s="37" t="s">
        <v>239</v>
      </c>
    </row>
    <row r="90" spans="1:16" ht="12.75">
      <c r="A90" s="25" t="s">
        <v>45</v>
      </c>
      <c s="29" t="s">
        <v>244</v>
      </c>
      <c s="29" t="s">
        <v>245</v>
      </c>
      <c s="25" t="s">
        <v>47</v>
      </c>
      <c s="30" t="s">
        <v>246</v>
      </c>
      <c s="31" t="s">
        <v>106</v>
      </c>
      <c s="32">
        <v>16.938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247</v>
      </c>
    </row>
    <row r="92" spans="1:5" ht="12.75">
      <c r="A92" s="38" t="s">
        <v>51</v>
      </c>
      <c r="E92" s="37" t="s">
        <v>248</v>
      </c>
    </row>
    <row r="93" spans="1:16" ht="12.75">
      <c r="A93" s="25" t="s">
        <v>45</v>
      </c>
      <c s="29" t="s">
        <v>249</v>
      </c>
      <c s="29" t="s">
        <v>250</v>
      </c>
      <c s="25" t="s">
        <v>47</v>
      </c>
      <c s="30" t="s">
        <v>251</v>
      </c>
      <c s="31" t="s">
        <v>139</v>
      </c>
      <c s="32">
        <v>12.25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12.75">
      <c r="A94" s="34" t="s">
        <v>50</v>
      </c>
      <c r="E94" s="35" t="s">
        <v>252</v>
      </c>
    </row>
    <row r="95" spans="1:5" ht="12.75">
      <c r="A95" s="36" t="s">
        <v>51</v>
      </c>
      <c r="E95" s="37" t="s">
        <v>253</v>
      </c>
    </row>
    <row r="96" spans="1:18" ht="12.75" customHeight="1">
      <c r="A96" s="6" t="s">
        <v>43</v>
      </c>
      <c s="6"/>
      <c s="41" t="s">
        <v>35</v>
      </c>
      <c s="6"/>
      <c s="27" t="s">
        <v>254</v>
      </c>
      <c s="6"/>
      <c s="6"/>
      <c s="6"/>
      <c s="42">
        <f>0+Q96</f>
      </c>
      <c r="O96">
        <f>0+R96</f>
      </c>
      <c r="Q96">
        <f>0+I97+I100+I103+I106+I109+I112+I115+I118+I121+I124</f>
      </c>
      <c>
        <f>0+O97+O100+O103+O106+O109+O112+O115+O118+O121+O124</f>
      </c>
    </row>
    <row r="97" spans="1:16" ht="12.75">
      <c r="A97" s="25" t="s">
        <v>45</v>
      </c>
      <c s="29" t="s">
        <v>255</v>
      </c>
      <c s="29" t="s">
        <v>256</v>
      </c>
      <c s="25" t="s">
        <v>47</v>
      </c>
      <c s="30" t="s">
        <v>257</v>
      </c>
      <c s="31" t="s">
        <v>139</v>
      </c>
      <c s="32">
        <v>1221.344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50</v>
      </c>
      <c r="E98" s="35" t="s">
        <v>258</v>
      </c>
    </row>
    <row r="99" spans="1:5" ht="12.75">
      <c r="A99" s="38" t="s">
        <v>51</v>
      </c>
      <c r="E99" s="37" t="s">
        <v>259</v>
      </c>
    </row>
    <row r="100" spans="1:16" ht="12.75">
      <c r="A100" s="25" t="s">
        <v>45</v>
      </c>
      <c s="29" t="s">
        <v>260</v>
      </c>
      <c s="29" t="s">
        <v>261</v>
      </c>
      <c s="25" t="s">
        <v>47</v>
      </c>
      <c s="30" t="s">
        <v>262</v>
      </c>
      <c s="31" t="s">
        <v>139</v>
      </c>
      <c s="32">
        <v>56.26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263</v>
      </c>
    </row>
    <row r="102" spans="1:5" ht="12.75">
      <c r="A102" s="38" t="s">
        <v>51</v>
      </c>
      <c r="E102" s="37" t="s">
        <v>264</v>
      </c>
    </row>
    <row r="103" spans="1:16" ht="12.75">
      <c r="A103" s="25" t="s">
        <v>45</v>
      </c>
      <c s="29" t="s">
        <v>265</v>
      </c>
      <c s="29" t="s">
        <v>266</v>
      </c>
      <c s="25" t="s">
        <v>47</v>
      </c>
      <c s="30" t="s">
        <v>267</v>
      </c>
      <c s="31" t="s">
        <v>139</v>
      </c>
      <c s="32">
        <v>1230.696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268</v>
      </c>
    </row>
    <row r="105" spans="1:5" ht="12.75">
      <c r="A105" s="38" t="s">
        <v>51</v>
      </c>
      <c r="E105" s="37" t="s">
        <v>269</v>
      </c>
    </row>
    <row r="106" spans="1:16" ht="12.75">
      <c r="A106" s="25" t="s">
        <v>45</v>
      </c>
      <c s="29" t="s">
        <v>270</v>
      </c>
      <c s="29" t="s">
        <v>266</v>
      </c>
      <c s="25" t="s">
        <v>53</v>
      </c>
      <c s="30" t="s">
        <v>267</v>
      </c>
      <c s="31" t="s">
        <v>139</v>
      </c>
      <c s="32">
        <v>9.71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271</v>
      </c>
    </row>
    <row r="108" spans="1:5" ht="12.75">
      <c r="A108" s="38" t="s">
        <v>51</v>
      </c>
      <c r="E108" s="37" t="s">
        <v>272</v>
      </c>
    </row>
    <row r="109" spans="1:16" ht="12.75">
      <c r="A109" s="25" t="s">
        <v>45</v>
      </c>
      <c s="29" t="s">
        <v>273</v>
      </c>
      <c s="29" t="s">
        <v>274</v>
      </c>
      <c s="25" t="s">
        <v>47</v>
      </c>
      <c s="30" t="s">
        <v>275</v>
      </c>
      <c s="31" t="s">
        <v>139</v>
      </c>
      <c s="32">
        <v>40.26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276</v>
      </c>
    </row>
    <row r="111" spans="1:5" ht="12.75">
      <c r="A111" s="38" t="s">
        <v>51</v>
      </c>
      <c r="E111" s="37" t="s">
        <v>277</v>
      </c>
    </row>
    <row r="112" spans="1:16" ht="12.75">
      <c r="A112" s="25" t="s">
        <v>45</v>
      </c>
      <c s="29" t="s">
        <v>278</v>
      </c>
      <c s="29" t="s">
        <v>279</v>
      </c>
      <c s="25" t="s">
        <v>47</v>
      </c>
      <c s="30" t="s">
        <v>280</v>
      </c>
      <c s="31" t="s">
        <v>139</v>
      </c>
      <c s="32">
        <v>1222.124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12.75">
      <c r="A113" s="34" t="s">
        <v>50</v>
      </c>
      <c r="E113" s="35" t="s">
        <v>281</v>
      </c>
    </row>
    <row r="114" spans="1:5" ht="12.75">
      <c r="A114" s="38" t="s">
        <v>51</v>
      </c>
      <c r="E114" s="37" t="s">
        <v>282</v>
      </c>
    </row>
    <row r="115" spans="1:16" ht="12.75">
      <c r="A115" s="25" t="s">
        <v>45</v>
      </c>
      <c s="29" t="s">
        <v>283</v>
      </c>
      <c s="29" t="s">
        <v>284</v>
      </c>
      <c s="25" t="s">
        <v>47</v>
      </c>
      <c s="30" t="s">
        <v>285</v>
      </c>
      <c s="31" t="s">
        <v>139</v>
      </c>
      <c s="32">
        <v>1426.882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286</v>
      </c>
    </row>
    <row r="117" spans="1:5" ht="25.5">
      <c r="A117" s="38" t="s">
        <v>51</v>
      </c>
      <c r="E117" s="37" t="s">
        <v>287</v>
      </c>
    </row>
    <row r="118" spans="1:16" ht="12.75">
      <c r="A118" s="25" t="s">
        <v>45</v>
      </c>
      <c s="29" t="s">
        <v>288</v>
      </c>
      <c s="29" t="s">
        <v>289</v>
      </c>
      <c s="25" t="s">
        <v>47</v>
      </c>
      <c s="30" t="s">
        <v>290</v>
      </c>
      <c s="31" t="s">
        <v>139</v>
      </c>
      <c s="32">
        <v>1420.881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50</v>
      </c>
      <c r="E119" s="35" t="s">
        <v>291</v>
      </c>
    </row>
    <row r="120" spans="1:5" ht="25.5">
      <c r="A120" s="38" t="s">
        <v>51</v>
      </c>
      <c r="E120" s="37" t="s">
        <v>292</v>
      </c>
    </row>
    <row r="121" spans="1:16" ht="12.75">
      <c r="A121" s="25" t="s">
        <v>45</v>
      </c>
      <c s="29" t="s">
        <v>293</v>
      </c>
      <c s="29" t="s">
        <v>294</v>
      </c>
      <c s="25" t="s">
        <v>47</v>
      </c>
      <c s="30" t="s">
        <v>295</v>
      </c>
      <c s="31" t="s">
        <v>139</v>
      </c>
      <c s="32">
        <v>1209.266</v>
      </c>
      <c s="33">
        <v>0</v>
      </c>
      <c s="33">
        <f>ROUND(ROUND(H121,2)*ROUND(G121,3),2)</f>
      </c>
      <c r="O121">
        <f>(I121*21)/100</f>
      </c>
      <c t="s">
        <v>23</v>
      </c>
    </row>
    <row r="122" spans="1:5" ht="12.75">
      <c r="A122" s="34" t="s">
        <v>50</v>
      </c>
      <c r="E122" s="35" t="s">
        <v>296</v>
      </c>
    </row>
    <row r="123" spans="1:5" ht="12.75">
      <c r="A123" s="38" t="s">
        <v>51</v>
      </c>
      <c r="E123" s="37" t="s">
        <v>297</v>
      </c>
    </row>
    <row r="124" spans="1:16" ht="12.75">
      <c r="A124" s="25" t="s">
        <v>45</v>
      </c>
      <c s="29" t="s">
        <v>298</v>
      </c>
      <c s="29" t="s">
        <v>299</v>
      </c>
      <c s="25" t="s">
        <v>47</v>
      </c>
      <c s="30" t="s">
        <v>300</v>
      </c>
      <c s="31" t="s">
        <v>139</v>
      </c>
      <c s="32">
        <v>9.71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12.75">
      <c r="A125" s="34" t="s">
        <v>50</v>
      </c>
      <c r="E125" s="35" t="s">
        <v>301</v>
      </c>
    </row>
    <row r="126" spans="1:5" ht="12.75">
      <c r="A126" s="36" t="s">
        <v>51</v>
      </c>
      <c r="E126" s="37" t="s">
        <v>272</v>
      </c>
    </row>
    <row r="127" spans="1:18" ht="12.75" customHeight="1">
      <c r="A127" s="6" t="s">
        <v>43</v>
      </c>
      <c s="6"/>
      <c s="41" t="s">
        <v>70</v>
      </c>
      <c s="6"/>
      <c s="27" t="s">
        <v>302</v>
      </c>
      <c s="6"/>
      <c s="6"/>
      <c s="6"/>
      <c s="42">
        <f>0+Q127</f>
      </c>
      <c r="O127">
        <f>0+R127</f>
      </c>
      <c r="Q127">
        <f>0+I128+I131+I134</f>
      </c>
      <c>
        <f>0+O128+O131+O134</f>
      </c>
    </row>
    <row r="128" spans="1:16" ht="12.75">
      <c r="A128" s="25" t="s">
        <v>45</v>
      </c>
      <c s="29" t="s">
        <v>303</v>
      </c>
      <c s="29" t="s">
        <v>304</v>
      </c>
      <c s="25" t="s">
        <v>47</v>
      </c>
      <c s="30" t="s">
        <v>305</v>
      </c>
      <c s="31" t="s">
        <v>119</v>
      </c>
      <c s="32">
        <v>57.27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12.75">
      <c r="A129" s="34" t="s">
        <v>50</v>
      </c>
      <c r="E129" s="35" t="s">
        <v>306</v>
      </c>
    </row>
    <row r="130" spans="1:5" ht="12.75">
      <c r="A130" s="38" t="s">
        <v>51</v>
      </c>
      <c r="E130" s="37" t="s">
        <v>307</v>
      </c>
    </row>
    <row r="131" spans="1:16" ht="12.75">
      <c r="A131" s="25" t="s">
        <v>45</v>
      </c>
      <c s="29" t="s">
        <v>308</v>
      </c>
      <c s="29" t="s">
        <v>309</v>
      </c>
      <c s="25" t="s">
        <v>47</v>
      </c>
      <c s="30" t="s">
        <v>310</v>
      </c>
      <c s="31" t="s">
        <v>65</v>
      </c>
      <c s="32">
        <v>6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12.75">
      <c r="A132" s="34" t="s">
        <v>50</v>
      </c>
      <c r="E132" s="35" t="s">
        <v>311</v>
      </c>
    </row>
    <row r="133" spans="1:5" ht="12.75">
      <c r="A133" s="38" t="s">
        <v>51</v>
      </c>
      <c r="E133" s="37" t="s">
        <v>312</v>
      </c>
    </row>
    <row r="134" spans="1:16" ht="12.75">
      <c r="A134" s="25" t="s">
        <v>45</v>
      </c>
      <c s="29" t="s">
        <v>313</v>
      </c>
      <c s="29" t="s">
        <v>314</v>
      </c>
      <c s="25" t="s">
        <v>47</v>
      </c>
      <c s="30" t="s">
        <v>315</v>
      </c>
      <c s="31" t="s">
        <v>65</v>
      </c>
      <c s="32">
        <v>1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25.5">
      <c r="A135" s="34" t="s">
        <v>50</v>
      </c>
      <c r="E135" s="35" t="s">
        <v>316</v>
      </c>
    </row>
    <row r="136" spans="1:5" ht="12.75">
      <c r="A136" s="36" t="s">
        <v>51</v>
      </c>
      <c r="E136" s="37" t="s">
        <v>317</v>
      </c>
    </row>
    <row r="137" spans="1:18" ht="12.75" customHeight="1">
      <c r="A137" s="6" t="s">
        <v>43</v>
      </c>
      <c s="6"/>
      <c s="41" t="s">
        <v>40</v>
      </c>
      <c s="6"/>
      <c s="27" t="s">
        <v>116</v>
      </c>
      <c s="6"/>
      <c s="6"/>
      <c s="6"/>
      <c s="42">
        <f>0+Q137</f>
      </c>
      <c r="O137">
        <f>0+R137</f>
      </c>
      <c r="Q137">
        <f>0+I138+I141+I144+I147+I150+I153+I156+I159+I162</f>
      </c>
      <c>
        <f>0+O138+O141+O144+O147+O150+O153+O156+O159+O162</f>
      </c>
    </row>
    <row r="138" spans="1:16" ht="25.5">
      <c r="A138" s="25" t="s">
        <v>45</v>
      </c>
      <c s="29" t="s">
        <v>318</v>
      </c>
      <c s="29" t="s">
        <v>319</v>
      </c>
      <c s="25" t="s">
        <v>47</v>
      </c>
      <c s="30" t="s">
        <v>320</v>
      </c>
      <c s="31" t="s">
        <v>65</v>
      </c>
      <c s="32">
        <v>19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47</v>
      </c>
    </row>
    <row r="140" spans="1:5" ht="127.5">
      <c r="A140" s="38" t="s">
        <v>51</v>
      </c>
      <c r="E140" s="37" t="s">
        <v>321</v>
      </c>
    </row>
    <row r="141" spans="1:16" ht="12.75">
      <c r="A141" s="25" t="s">
        <v>45</v>
      </c>
      <c s="29" t="s">
        <v>322</v>
      </c>
      <c s="29" t="s">
        <v>323</v>
      </c>
      <c s="25" t="s">
        <v>47</v>
      </c>
      <c s="30" t="s">
        <v>324</v>
      </c>
      <c s="31" t="s">
        <v>65</v>
      </c>
      <c s="32">
        <v>26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12.75">
      <c r="A142" s="34" t="s">
        <v>50</v>
      </c>
      <c r="E142" s="35" t="s">
        <v>47</v>
      </c>
    </row>
    <row r="143" spans="1:5" ht="153">
      <c r="A143" s="38" t="s">
        <v>51</v>
      </c>
      <c r="E143" s="37" t="s">
        <v>325</v>
      </c>
    </row>
    <row r="144" spans="1:16" ht="12.75">
      <c r="A144" s="25" t="s">
        <v>45</v>
      </c>
      <c s="29" t="s">
        <v>326</v>
      </c>
      <c s="29" t="s">
        <v>327</v>
      </c>
      <c s="25" t="s">
        <v>47</v>
      </c>
      <c s="30" t="s">
        <v>328</v>
      </c>
      <c s="31" t="s">
        <v>119</v>
      </c>
      <c s="32">
        <v>95.64</v>
      </c>
      <c s="33">
        <v>0</v>
      </c>
      <c s="33">
        <f>ROUND(ROUND(H144,2)*ROUND(G144,3),2)</f>
      </c>
      <c r="O144">
        <f>(I144*21)/100</f>
      </c>
      <c t="s">
        <v>23</v>
      </c>
    </row>
    <row r="145" spans="1:5" ht="12.75">
      <c r="A145" s="34" t="s">
        <v>50</v>
      </c>
      <c r="E145" s="35" t="s">
        <v>329</v>
      </c>
    </row>
    <row r="146" spans="1:5" ht="12.75">
      <c r="A146" s="38" t="s">
        <v>51</v>
      </c>
      <c r="E146" s="37" t="s">
        <v>330</v>
      </c>
    </row>
    <row r="147" spans="1:16" ht="12.75">
      <c r="A147" s="25" t="s">
        <v>45</v>
      </c>
      <c s="29" t="s">
        <v>331</v>
      </c>
      <c s="29" t="s">
        <v>332</v>
      </c>
      <c s="25" t="s">
        <v>47</v>
      </c>
      <c s="30" t="s">
        <v>333</v>
      </c>
      <c s="31" t="s">
        <v>119</v>
      </c>
      <c s="32">
        <v>175.99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12.75">
      <c r="A148" s="34" t="s">
        <v>50</v>
      </c>
      <c r="E148" s="35" t="s">
        <v>334</v>
      </c>
    </row>
    <row r="149" spans="1:5" ht="12.75">
      <c r="A149" s="38" t="s">
        <v>51</v>
      </c>
      <c r="E149" s="37" t="s">
        <v>335</v>
      </c>
    </row>
    <row r="150" spans="1:16" ht="12.75">
      <c r="A150" s="25" t="s">
        <v>45</v>
      </c>
      <c s="29" t="s">
        <v>336</v>
      </c>
      <c s="29" t="s">
        <v>337</v>
      </c>
      <c s="25" t="s">
        <v>47</v>
      </c>
      <c s="30" t="s">
        <v>338</v>
      </c>
      <c s="31" t="s">
        <v>119</v>
      </c>
      <c s="32">
        <v>67.19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12.75">
      <c r="A151" s="34" t="s">
        <v>50</v>
      </c>
      <c r="E151" s="35" t="s">
        <v>339</v>
      </c>
    </row>
    <row r="152" spans="1:5" ht="12.75">
      <c r="A152" s="38" t="s">
        <v>51</v>
      </c>
      <c r="E152" s="37" t="s">
        <v>340</v>
      </c>
    </row>
    <row r="153" spans="1:16" ht="12.75">
      <c r="A153" s="25" t="s">
        <v>45</v>
      </c>
      <c s="29" t="s">
        <v>341</v>
      </c>
      <c s="29" t="s">
        <v>342</v>
      </c>
      <c s="25" t="s">
        <v>47</v>
      </c>
      <c s="30" t="s">
        <v>343</v>
      </c>
      <c s="31" t="s">
        <v>119</v>
      </c>
      <c s="32">
        <v>108.88</v>
      </c>
      <c s="33">
        <v>0</v>
      </c>
      <c s="33">
        <f>ROUND(ROUND(H153,2)*ROUND(G153,3),2)</f>
      </c>
      <c r="O153">
        <f>(I153*21)/100</f>
      </c>
      <c t="s">
        <v>23</v>
      </c>
    </row>
    <row r="154" spans="1:5" ht="12.75">
      <c r="A154" s="34" t="s">
        <v>50</v>
      </c>
      <c r="E154" s="35" t="s">
        <v>344</v>
      </c>
    </row>
    <row r="155" spans="1:5" ht="12.75">
      <c r="A155" s="38" t="s">
        <v>51</v>
      </c>
      <c r="E155" s="37" t="s">
        <v>345</v>
      </c>
    </row>
    <row r="156" spans="1:16" ht="12.75">
      <c r="A156" s="25" t="s">
        <v>45</v>
      </c>
      <c s="29" t="s">
        <v>346</v>
      </c>
      <c s="29" t="s">
        <v>347</v>
      </c>
      <c s="25" t="s">
        <v>47</v>
      </c>
      <c s="30" t="s">
        <v>348</v>
      </c>
      <c s="31" t="s">
        <v>119</v>
      </c>
      <c s="32">
        <v>15.31</v>
      </c>
      <c s="33">
        <v>0</v>
      </c>
      <c s="33">
        <f>ROUND(ROUND(H156,2)*ROUND(G156,3),2)</f>
      </c>
      <c r="O156">
        <f>(I156*21)/100</f>
      </c>
      <c t="s">
        <v>23</v>
      </c>
    </row>
    <row r="157" spans="1:5" ht="12.75">
      <c r="A157" s="34" t="s">
        <v>50</v>
      </c>
      <c r="E157" s="35" t="s">
        <v>349</v>
      </c>
    </row>
    <row r="158" spans="1:5" ht="12.75">
      <c r="A158" s="38" t="s">
        <v>51</v>
      </c>
      <c r="E158" s="37" t="s">
        <v>350</v>
      </c>
    </row>
    <row r="159" spans="1:16" ht="12.75">
      <c r="A159" s="25" t="s">
        <v>45</v>
      </c>
      <c s="29" t="s">
        <v>351</v>
      </c>
      <c s="29" t="s">
        <v>352</v>
      </c>
      <c s="25" t="s">
        <v>53</v>
      </c>
      <c s="30" t="s">
        <v>353</v>
      </c>
      <c s="31" t="s">
        <v>65</v>
      </c>
      <c s="32">
        <v>4</v>
      </c>
      <c s="33">
        <v>0</v>
      </c>
      <c s="33">
        <f>ROUND(ROUND(H159,2)*ROUND(G159,3),2)</f>
      </c>
      <c r="O159">
        <f>(I159*21)/100</f>
      </c>
      <c t="s">
        <v>23</v>
      </c>
    </row>
    <row r="160" spans="1:5" ht="12.75">
      <c r="A160" s="34" t="s">
        <v>50</v>
      </c>
      <c r="E160" s="35" t="s">
        <v>354</v>
      </c>
    </row>
    <row r="161" spans="1:5" ht="12.75">
      <c r="A161" s="38" t="s">
        <v>51</v>
      </c>
      <c r="E161" s="37" t="s">
        <v>355</v>
      </c>
    </row>
    <row r="162" spans="1:16" ht="12.75">
      <c r="A162" s="25" t="s">
        <v>45</v>
      </c>
      <c s="29" t="s">
        <v>356</v>
      </c>
      <c s="29" t="s">
        <v>352</v>
      </c>
      <c s="25" t="s">
        <v>55</v>
      </c>
      <c s="30" t="s">
        <v>353</v>
      </c>
      <c s="31" t="s">
        <v>65</v>
      </c>
      <c s="32">
        <v>1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25.5">
      <c r="A163" s="34" t="s">
        <v>50</v>
      </c>
      <c r="E163" s="35" t="s">
        <v>357</v>
      </c>
    </row>
    <row r="164" spans="1:5" ht="12.75">
      <c r="A164" s="36" t="s">
        <v>51</v>
      </c>
      <c r="E164" s="37" t="s">
        <v>317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0+O8+O18+O43+O47+O54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358</v>
      </c>
      <c s="39">
        <f>0+I8+I18+I43+I47+I54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358</v>
      </c>
      <c s="6"/>
      <c s="18" t="s">
        <v>359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143</v>
      </c>
      <c s="25" t="s">
        <v>47</v>
      </c>
      <c s="30" t="s">
        <v>144</v>
      </c>
      <c s="31" t="s">
        <v>106</v>
      </c>
      <c s="32">
        <v>5.868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145</v>
      </c>
    </row>
    <row r="11" spans="1:5" ht="12.75">
      <c r="A11" s="38" t="s">
        <v>51</v>
      </c>
      <c r="E11" s="37" t="s">
        <v>360</v>
      </c>
    </row>
    <row r="12" spans="1:16" ht="25.5">
      <c r="A12" s="25" t="s">
        <v>45</v>
      </c>
      <c s="29" t="s">
        <v>23</v>
      </c>
      <c s="29" t="s">
        <v>147</v>
      </c>
      <c s="25" t="s">
        <v>47</v>
      </c>
      <c s="30" t="s">
        <v>148</v>
      </c>
      <c s="31" t="s">
        <v>95</v>
      </c>
      <c s="32">
        <v>19.624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12.75">
      <c r="A14" s="38" t="s">
        <v>51</v>
      </c>
      <c r="E14" s="37" t="s">
        <v>361</v>
      </c>
    </row>
    <row r="15" spans="1:16" ht="25.5">
      <c r="A15" s="25" t="s">
        <v>45</v>
      </c>
      <c s="29" t="s">
        <v>22</v>
      </c>
      <c s="29" t="s">
        <v>97</v>
      </c>
      <c s="25" t="s">
        <v>47</v>
      </c>
      <c s="30" t="s">
        <v>98</v>
      </c>
      <c s="31" t="s">
        <v>95</v>
      </c>
      <c s="32">
        <v>9.557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12.75">
      <c r="A17" s="36" t="s">
        <v>51</v>
      </c>
      <c r="E17" s="37" t="s">
        <v>362</v>
      </c>
    </row>
    <row r="18" spans="1:18" ht="12.75" customHeight="1">
      <c r="A18" s="6" t="s">
        <v>43</v>
      </c>
      <c s="6"/>
      <c s="41" t="s">
        <v>29</v>
      </c>
      <c s="6"/>
      <c s="27" t="s">
        <v>103</v>
      </c>
      <c s="6"/>
      <c s="6"/>
      <c s="6"/>
      <c s="42">
        <f>0+Q18</f>
      </c>
      <c r="O18">
        <f>0+R18</f>
      </c>
      <c r="Q18">
        <f>0+I19+I22+I25+I28+I31+I34+I37+I40</f>
      </c>
      <c>
        <f>0+O19+O22+O25+O28+O31+O34+O37+O40</f>
      </c>
    </row>
    <row r="19" spans="1:16" ht="12.75">
      <c r="A19" s="25" t="s">
        <v>45</v>
      </c>
      <c s="29" t="s">
        <v>33</v>
      </c>
      <c s="29" t="s">
        <v>151</v>
      </c>
      <c s="25" t="s">
        <v>47</v>
      </c>
      <c s="30" t="s">
        <v>152</v>
      </c>
      <c s="31" t="s">
        <v>139</v>
      </c>
      <c s="32">
        <v>49.06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153</v>
      </c>
    </row>
    <row r="21" spans="1:5" ht="12.75">
      <c r="A21" s="38" t="s">
        <v>51</v>
      </c>
      <c r="E21" s="37" t="s">
        <v>363</v>
      </c>
    </row>
    <row r="22" spans="1:16" ht="12.75">
      <c r="A22" s="25" t="s">
        <v>45</v>
      </c>
      <c s="29" t="s">
        <v>35</v>
      </c>
      <c s="29" t="s">
        <v>166</v>
      </c>
      <c s="25" t="s">
        <v>47</v>
      </c>
      <c s="30" t="s">
        <v>167</v>
      </c>
      <c s="31" t="s">
        <v>119</v>
      </c>
      <c s="32">
        <v>55.4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168</v>
      </c>
    </row>
    <row r="24" spans="1:5" ht="12.75">
      <c r="A24" s="38" t="s">
        <v>51</v>
      </c>
      <c r="E24" s="37" t="s">
        <v>364</v>
      </c>
    </row>
    <row r="25" spans="1:16" ht="12.75">
      <c r="A25" s="25" t="s">
        <v>45</v>
      </c>
      <c s="29" t="s">
        <v>37</v>
      </c>
      <c s="29" t="s">
        <v>182</v>
      </c>
      <c s="25" t="s">
        <v>47</v>
      </c>
      <c s="30" t="s">
        <v>183</v>
      </c>
      <c s="31" t="s">
        <v>106</v>
      </c>
      <c s="32">
        <v>5.868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184</v>
      </c>
    </row>
    <row r="27" spans="1:5" ht="12.75">
      <c r="A27" s="38" t="s">
        <v>51</v>
      </c>
      <c r="E27" s="37" t="s">
        <v>360</v>
      </c>
    </row>
    <row r="28" spans="1:16" ht="12.75">
      <c r="A28" s="25" t="s">
        <v>45</v>
      </c>
      <c s="29" t="s">
        <v>66</v>
      </c>
      <c s="29" t="s">
        <v>204</v>
      </c>
      <c s="25" t="s">
        <v>47</v>
      </c>
      <c s="30" t="s">
        <v>205</v>
      </c>
      <c s="31" t="s">
        <v>106</v>
      </c>
      <c s="32">
        <v>4.666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365</v>
      </c>
    </row>
    <row r="30" spans="1:5" ht="12.75">
      <c r="A30" s="38" t="s">
        <v>51</v>
      </c>
      <c r="E30" s="37" t="s">
        <v>366</v>
      </c>
    </row>
    <row r="31" spans="1:16" ht="12.75">
      <c r="A31" s="25" t="s">
        <v>45</v>
      </c>
      <c s="29" t="s">
        <v>70</v>
      </c>
      <c s="29" t="s">
        <v>212</v>
      </c>
      <c s="25" t="s">
        <v>47</v>
      </c>
      <c s="30" t="s">
        <v>213</v>
      </c>
      <c s="31" t="s">
        <v>139</v>
      </c>
      <c s="32">
        <v>93.73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367</v>
      </c>
    </row>
    <row r="33" spans="1:5" ht="12.75">
      <c r="A33" s="38" t="s">
        <v>51</v>
      </c>
      <c r="E33" s="37" t="s">
        <v>368</v>
      </c>
    </row>
    <row r="34" spans="1:16" ht="12.75">
      <c r="A34" s="25" t="s">
        <v>45</v>
      </c>
      <c s="29" t="s">
        <v>40</v>
      </c>
      <c s="29" t="s">
        <v>216</v>
      </c>
      <c s="25" t="s">
        <v>47</v>
      </c>
      <c s="30" t="s">
        <v>217</v>
      </c>
      <c s="31" t="s">
        <v>139</v>
      </c>
      <c s="32">
        <v>39.21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218</v>
      </c>
    </row>
    <row r="36" spans="1:5" ht="12.75">
      <c r="A36" s="38" t="s">
        <v>51</v>
      </c>
      <c r="E36" s="37" t="s">
        <v>369</v>
      </c>
    </row>
    <row r="37" spans="1:16" ht="12.75">
      <c r="A37" s="25" t="s">
        <v>45</v>
      </c>
      <c s="29" t="s">
        <v>42</v>
      </c>
      <c s="29" t="s">
        <v>221</v>
      </c>
      <c s="25" t="s">
        <v>47</v>
      </c>
      <c s="30" t="s">
        <v>222</v>
      </c>
      <c s="31" t="s">
        <v>139</v>
      </c>
      <c s="32">
        <v>39.21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47</v>
      </c>
    </row>
    <row r="39" spans="1:5" ht="12.75">
      <c r="A39" s="38" t="s">
        <v>51</v>
      </c>
      <c r="E39" s="37" t="s">
        <v>369</v>
      </c>
    </row>
    <row r="40" spans="1:16" ht="12.75">
      <c r="A40" s="25" t="s">
        <v>45</v>
      </c>
      <c s="29" t="s">
        <v>79</v>
      </c>
      <c s="29" t="s">
        <v>224</v>
      </c>
      <c s="25" t="s">
        <v>47</v>
      </c>
      <c s="30" t="s">
        <v>225</v>
      </c>
      <c s="31" t="s">
        <v>139</v>
      </c>
      <c s="32">
        <v>39.21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47</v>
      </c>
    </row>
    <row r="42" spans="1:5" ht="12.75">
      <c r="A42" s="36" t="s">
        <v>51</v>
      </c>
      <c r="E42" s="37" t="s">
        <v>369</v>
      </c>
    </row>
    <row r="43" spans="1:18" ht="12.75" customHeight="1">
      <c r="A43" s="6" t="s">
        <v>43</v>
      </c>
      <c s="6"/>
      <c s="41" t="s">
        <v>33</v>
      </c>
      <c s="6"/>
      <c s="27" t="s">
        <v>234</v>
      </c>
      <c s="6"/>
      <c s="6"/>
      <c s="6"/>
      <c s="42">
        <f>0+Q43</f>
      </c>
      <c r="O43">
        <f>0+R43</f>
      </c>
      <c r="Q43">
        <f>0+I44</f>
      </c>
      <c>
        <f>0+O44</f>
      </c>
    </row>
    <row r="44" spans="1:16" ht="12.75">
      <c r="A44" s="25" t="s">
        <v>45</v>
      </c>
      <c s="29" t="s">
        <v>83</v>
      </c>
      <c s="29" t="s">
        <v>370</v>
      </c>
      <c s="25" t="s">
        <v>47</v>
      </c>
      <c s="30" t="s">
        <v>371</v>
      </c>
      <c s="31" t="s">
        <v>139</v>
      </c>
      <c s="32">
        <v>50.29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372</v>
      </c>
    </row>
    <row r="46" spans="1:5" ht="12.75">
      <c r="A46" s="36" t="s">
        <v>51</v>
      </c>
      <c r="E46" s="37" t="s">
        <v>373</v>
      </c>
    </row>
    <row r="47" spans="1:18" ht="12.75" customHeight="1">
      <c r="A47" s="6" t="s">
        <v>43</v>
      </c>
      <c s="6"/>
      <c s="41" t="s">
        <v>35</v>
      </c>
      <c s="6"/>
      <c s="27" t="s">
        <v>254</v>
      </c>
      <c s="6"/>
      <c s="6"/>
      <c s="6"/>
      <c s="42">
        <f>0+Q47</f>
      </c>
      <c r="O47">
        <f>0+R47</f>
      </c>
      <c r="Q47">
        <f>0+I48+I51</f>
      </c>
      <c>
        <f>0+O48+O51</f>
      </c>
    </row>
    <row r="48" spans="1:16" ht="12.75">
      <c r="A48" s="25" t="s">
        <v>45</v>
      </c>
      <c s="29" t="s">
        <v>87</v>
      </c>
      <c s="29" t="s">
        <v>266</v>
      </c>
      <c s="25" t="s">
        <v>47</v>
      </c>
      <c s="30" t="s">
        <v>267</v>
      </c>
      <c s="31" t="s">
        <v>139</v>
      </c>
      <c s="32">
        <v>106.303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47</v>
      </c>
    </row>
    <row r="50" spans="1:5" ht="63.75">
      <c r="A50" s="38" t="s">
        <v>51</v>
      </c>
      <c r="E50" s="37" t="s">
        <v>374</v>
      </c>
    </row>
    <row r="51" spans="1:16" ht="12.75">
      <c r="A51" s="25" t="s">
        <v>45</v>
      </c>
      <c s="29" t="s">
        <v>186</v>
      </c>
      <c s="29" t="s">
        <v>299</v>
      </c>
      <c s="25" t="s">
        <v>47</v>
      </c>
      <c s="30" t="s">
        <v>300</v>
      </c>
      <c s="31" t="s">
        <v>139</v>
      </c>
      <c s="32">
        <v>43.44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375</v>
      </c>
    </row>
    <row r="53" spans="1:5" ht="12.75">
      <c r="A53" s="36" t="s">
        <v>51</v>
      </c>
      <c r="E53" s="37" t="s">
        <v>376</v>
      </c>
    </row>
    <row r="54" spans="1:18" ht="12.75" customHeight="1">
      <c r="A54" s="6" t="s">
        <v>43</v>
      </c>
      <c s="6"/>
      <c s="41" t="s">
        <v>40</v>
      </c>
      <c s="6"/>
      <c s="27" t="s">
        <v>116</v>
      </c>
      <c s="6"/>
      <c s="6"/>
      <c s="6"/>
      <c s="42">
        <f>0+Q54</f>
      </c>
      <c r="O54">
        <f>0+R54</f>
      </c>
      <c r="Q54">
        <f>0+I55</f>
      </c>
      <c>
        <f>0+O55</f>
      </c>
    </row>
    <row r="55" spans="1:16" ht="12.75">
      <c r="A55" s="25" t="s">
        <v>45</v>
      </c>
      <c s="29" t="s">
        <v>191</v>
      </c>
      <c s="29" t="s">
        <v>377</v>
      </c>
      <c s="25" t="s">
        <v>47</v>
      </c>
      <c s="30" t="s">
        <v>378</v>
      </c>
      <c s="31" t="s">
        <v>119</v>
      </c>
      <c s="32">
        <v>57.3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379</v>
      </c>
    </row>
    <row r="57" spans="1:5" ht="12.75">
      <c r="A57" s="36" t="s">
        <v>51</v>
      </c>
      <c r="E57" s="37" t="s">
        <v>380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381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381</v>
      </c>
      <c s="6"/>
      <c s="18" t="s">
        <v>382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383</v>
      </c>
      <c s="25" t="s">
        <v>47</v>
      </c>
      <c s="30" t="s">
        <v>384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02">
      <c r="A10" s="34" t="s">
        <v>50</v>
      </c>
      <c r="E10" s="35" t="s">
        <v>385</v>
      </c>
    </row>
    <row r="11" spans="1:5" ht="12.75">
      <c r="A11" s="36" t="s">
        <v>51</v>
      </c>
      <c r="E11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0+O8+O18+O55+O62+O66+O85+O92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386</v>
      </c>
      <c s="39">
        <f>0+I8+I18+I55+I62+I66+I85+I92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386</v>
      </c>
      <c s="6"/>
      <c s="18" t="s">
        <v>387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25.5">
      <c r="A9" s="25" t="s">
        <v>45</v>
      </c>
      <c s="29" t="s">
        <v>29</v>
      </c>
      <c s="29" t="s">
        <v>147</v>
      </c>
      <c s="25" t="s">
        <v>47</v>
      </c>
      <c s="30" t="s">
        <v>148</v>
      </c>
      <c s="31" t="s">
        <v>95</v>
      </c>
      <c s="32">
        <v>45.338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76.5">
      <c r="A11" s="38" t="s">
        <v>51</v>
      </c>
      <c r="E11" s="37" t="s">
        <v>388</v>
      </c>
    </row>
    <row r="12" spans="1:16" ht="25.5">
      <c r="A12" s="25" t="s">
        <v>45</v>
      </c>
      <c s="29" t="s">
        <v>23</v>
      </c>
      <c s="29" t="s">
        <v>97</v>
      </c>
      <c s="25" t="s">
        <v>47</v>
      </c>
      <c s="30" t="s">
        <v>98</v>
      </c>
      <c s="31" t="s">
        <v>95</v>
      </c>
      <c s="32">
        <v>19.12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389</v>
      </c>
    </row>
    <row r="14" spans="1:5" ht="12.75">
      <c r="A14" s="38" t="s">
        <v>51</v>
      </c>
      <c r="E14" s="37" t="s">
        <v>390</v>
      </c>
    </row>
    <row r="15" spans="1:16" ht="25.5">
      <c r="A15" s="25" t="s">
        <v>45</v>
      </c>
      <c s="29" t="s">
        <v>22</v>
      </c>
      <c s="29" t="s">
        <v>100</v>
      </c>
      <c s="25" t="s">
        <v>47</v>
      </c>
      <c s="30" t="s">
        <v>101</v>
      </c>
      <c s="31" t="s">
        <v>95</v>
      </c>
      <c s="32">
        <v>32.542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12.75">
      <c r="A17" s="36" t="s">
        <v>51</v>
      </c>
      <c r="E17" s="37" t="s">
        <v>391</v>
      </c>
    </row>
    <row r="18" spans="1:18" ht="12.75" customHeight="1">
      <c r="A18" s="6" t="s">
        <v>43</v>
      </c>
      <c s="6"/>
      <c s="41" t="s">
        <v>29</v>
      </c>
      <c s="6"/>
      <c s="27" t="s">
        <v>103</v>
      </c>
      <c s="6"/>
      <c s="6"/>
      <c s="6"/>
      <c s="42">
        <f>0+Q18</f>
      </c>
      <c r="O18">
        <f>0+R18</f>
      </c>
      <c r="Q18">
        <f>0+I19+I22+I25+I28+I31+I34+I37+I40+I43+I46+I49+I52</f>
      </c>
      <c>
        <f>0+O19+O22+O25+O28+O31+O34+O37+O40+O43+O46+O49+O52</f>
      </c>
    </row>
    <row r="19" spans="1:16" ht="25.5">
      <c r="A19" s="25" t="s">
        <v>45</v>
      </c>
      <c s="29" t="s">
        <v>33</v>
      </c>
      <c s="29" t="s">
        <v>159</v>
      </c>
      <c s="25" t="s">
        <v>47</v>
      </c>
      <c s="30" t="s">
        <v>160</v>
      </c>
      <c s="31" t="s">
        <v>106</v>
      </c>
      <c s="32">
        <v>18.578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161</v>
      </c>
    </row>
    <row r="21" spans="1:5" ht="25.5">
      <c r="A21" s="38" t="s">
        <v>51</v>
      </c>
      <c r="E21" s="37" t="s">
        <v>392</v>
      </c>
    </row>
    <row r="22" spans="1:16" ht="12.75">
      <c r="A22" s="25" t="s">
        <v>45</v>
      </c>
      <c s="29" t="s">
        <v>35</v>
      </c>
      <c s="29" t="s">
        <v>166</v>
      </c>
      <c s="25" t="s">
        <v>47</v>
      </c>
      <c s="30" t="s">
        <v>167</v>
      </c>
      <c s="31" t="s">
        <v>119</v>
      </c>
      <c s="32">
        <v>46.778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51">
      <c r="A24" s="38" t="s">
        <v>51</v>
      </c>
      <c r="E24" s="37" t="s">
        <v>393</v>
      </c>
    </row>
    <row r="25" spans="1:16" ht="12.75">
      <c r="A25" s="25" t="s">
        <v>45</v>
      </c>
      <c s="29" t="s">
        <v>37</v>
      </c>
      <c s="29" t="s">
        <v>109</v>
      </c>
      <c s="25" t="s">
        <v>47</v>
      </c>
      <c s="30" t="s">
        <v>110</v>
      </c>
      <c s="31" t="s">
        <v>106</v>
      </c>
      <c s="32">
        <v>9.289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170</v>
      </c>
    </row>
    <row r="27" spans="1:5" ht="25.5">
      <c r="A27" s="38" t="s">
        <v>51</v>
      </c>
      <c r="E27" s="37" t="s">
        <v>394</v>
      </c>
    </row>
    <row r="28" spans="1:16" ht="12.75">
      <c r="A28" s="25" t="s">
        <v>45</v>
      </c>
      <c s="29" t="s">
        <v>66</v>
      </c>
      <c s="29" t="s">
        <v>175</v>
      </c>
      <c s="25" t="s">
        <v>47</v>
      </c>
      <c s="30" t="s">
        <v>176</v>
      </c>
      <c s="31" t="s">
        <v>119</v>
      </c>
      <c s="32">
        <v>30.619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47</v>
      </c>
    </row>
    <row r="30" spans="1:5" ht="25.5">
      <c r="A30" s="38" t="s">
        <v>51</v>
      </c>
      <c r="E30" s="37" t="s">
        <v>395</v>
      </c>
    </row>
    <row r="31" spans="1:16" ht="12.75">
      <c r="A31" s="25" t="s">
        <v>45</v>
      </c>
      <c s="29" t="s">
        <v>70</v>
      </c>
      <c s="29" t="s">
        <v>396</v>
      </c>
      <c s="25" t="s">
        <v>47</v>
      </c>
      <c s="30" t="s">
        <v>397</v>
      </c>
      <c s="31" t="s">
        <v>106</v>
      </c>
      <c s="32">
        <v>11.852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398</v>
      </c>
    </row>
    <row r="33" spans="1:5" ht="12.75">
      <c r="A33" s="38" t="s">
        <v>51</v>
      </c>
      <c r="E33" s="37" t="s">
        <v>399</v>
      </c>
    </row>
    <row r="34" spans="1:16" ht="12.75">
      <c r="A34" s="25" t="s">
        <v>45</v>
      </c>
      <c s="29" t="s">
        <v>40</v>
      </c>
      <c s="29" t="s">
        <v>182</v>
      </c>
      <c s="25" t="s">
        <v>47</v>
      </c>
      <c s="30" t="s">
        <v>183</v>
      </c>
      <c s="31" t="s">
        <v>106</v>
      </c>
      <c s="32">
        <v>40.76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12.75">
      <c r="A36" s="38" t="s">
        <v>51</v>
      </c>
      <c r="E36" s="37" t="s">
        <v>400</v>
      </c>
    </row>
    <row r="37" spans="1:16" ht="12.75">
      <c r="A37" s="25" t="s">
        <v>45</v>
      </c>
      <c s="29" t="s">
        <v>42</v>
      </c>
      <c s="29" t="s">
        <v>401</v>
      </c>
      <c s="25" t="s">
        <v>47</v>
      </c>
      <c s="30" t="s">
        <v>402</v>
      </c>
      <c s="31" t="s">
        <v>106</v>
      </c>
      <c s="32">
        <v>28.908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403</v>
      </c>
    </row>
    <row r="39" spans="1:5" ht="76.5">
      <c r="A39" s="38" t="s">
        <v>51</v>
      </c>
      <c r="E39" s="37" t="s">
        <v>404</v>
      </c>
    </row>
    <row r="40" spans="1:16" ht="12.75">
      <c r="A40" s="25" t="s">
        <v>45</v>
      </c>
      <c s="29" t="s">
        <v>79</v>
      </c>
      <c s="29" t="s">
        <v>192</v>
      </c>
      <c s="25" t="s">
        <v>47</v>
      </c>
      <c s="30" t="s">
        <v>193</v>
      </c>
      <c s="31" t="s">
        <v>106</v>
      </c>
      <c s="32">
        <v>40.76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47</v>
      </c>
    </row>
    <row r="42" spans="1:5" ht="51">
      <c r="A42" s="38" t="s">
        <v>51</v>
      </c>
      <c r="E42" s="37" t="s">
        <v>405</v>
      </c>
    </row>
    <row r="43" spans="1:16" ht="12.75">
      <c r="A43" s="25" t="s">
        <v>45</v>
      </c>
      <c s="29" t="s">
        <v>83</v>
      </c>
      <c s="29" t="s">
        <v>406</v>
      </c>
      <c s="25" t="s">
        <v>47</v>
      </c>
      <c s="30" t="s">
        <v>407</v>
      </c>
      <c s="31" t="s">
        <v>106</v>
      </c>
      <c s="32">
        <v>35.714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408</v>
      </c>
    </row>
    <row r="45" spans="1:5" ht="89.25">
      <c r="A45" s="38" t="s">
        <v>51</v>
      </c>
      <c r="E45" s="37" t="s">
        <v>409</v>
      </c>
    </row>
    <row r="46" spans="1:16" ht="12.75">
      <c r="A46" s="25" t="s">
        <v>45</v>
      </c>
      <c s="29" t="s">
        <v>87</v>
      </c>
      <c s="29" t="s">
        <v>410</v>
      </c>
      <c s="25" t="s">
        <v>47</v>
      </c>
      <c s="30" t="s">
        <v>411</v>
      </c>
      <c s="31" t="s">
        <v>139</v>
      </c>
      <c s="32">
        <v>39.505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47</v>
      </c>
    </row>
    <row r="48" spans="1:5" ht="12.75">
      <c r="A48" s="38" t="s">
        <v>51</v>
      </c>
      <c r="E48" s="37" t="s">
        <v>412</v>
      </c>
    </row>
    <row r="49" spans="1:16" ht="12.75">
      <c r="A49" s="25" t="s">
        <v>45</v>
      </c>
      <c s="29" t="s">
        <v>186</v>
      </c>
      <c s="29" t="s">
        <v>221</v>
      </c>
      <c s="25" t="s">
        <v>47</v>
      </c>
      <c s="30" t="s">
        <v>222</v>
      </c>
      <c s="31" t="s">
        <v>139</v>
      </c>
      <c s="32">
        <v>39.505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47</v>
      </c>
    </row>
    <row r="51" spans="1:5" ht="12.75">
      <c r="A51" s="38" t="s">
        <v>51</v>
      </c>
      <c r="E51" s="37" t="s">
        <v>412</v>
      </c>
    </row>
    <row r="52" spans="1:16" ht="12.75">
      <c r="A52" s="25" t="s">
        <v>45</v>
      </c>
      <c s="29" t="s">
        <v>191</v>
      </c>
      <c s="29" t="s">
        <v>224</v>
      </c>
      <c s="25" t="s">
        <v>47</v>
      </c>
      <c s="30" t="s">
        <v>225</v>
      </c>
      <c s="31" t="s">
        <v>139</v>
      </c>
      <c s="32">
        <v>39.505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47</v>
      </c>
    </row>
    <row r="54" spans="1:5" ht="12.75">
      <c r="A54" s="36" t="s">
        <v>51</v>
      </c>
      <c r="E54" s="37" t="s">
        <v>412</v>
      </c>
    </row>
    <row r="55" spans="1:18" ht="12.75" customHeight="1">
      <c r="A55" s="6" t="s">
        <v>43</v>
      </c>
      <c s="6"/>
      <c s="41" t="s">
        <v>22</v>
      </c>
      <c s="6"/>
      <c s="27" t="s">
        <v>413</v>
      </c>
      <c s="6"/>
      <c s="6"/>
      <c s="6"/>
      <c s="42">
        <f>0+Q55</f>
      </c>
      <c r="O55">
        <f>0+R55</f>
      </c>
      <c r="Q55">
        <f>0+I56+I59</f>
      </c>
      <c>
        <f>0+O56+O59</f>
      </c>
    </row>
    <row r="56" spans="1:16" ht="12.75">
      <c r="A56" s="25" t="s">
        <v>45</v>
      </c>
      <c s="29" t="s">
        <v>195</v>
      </c>
      <c s="29" t="s">
        <v>414</v>
      </c>
      <c s="25" t="s">
        <v>47</v>
      </c>
      <c s="30" t="s">
        <v>415</v>
      </c>
      <c s="31" t="s">
        <v>106</v>
      </c>
      <c s="32">
        <v>11.537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416</v>
      </c>
    </row>
    <row r="58" spans="1:5" ht="51">
      <c r="A58" s="38" t="s">
        <v>51</v>
      </c>
      <c r="E58" s="37" t="s">
        <v>417</v>
      </c>
    </row>
    <row r="59" spans="1:16" ht="12.75">
      <c r="A59" s="25" t="s">
        <v>45</v>
      </c>
      <c s="29" t="s">
        <v>200</v>
      </c>
      <c s="29" t="s">
        <v>418</v>
      </c>
      <c s="25" t="s">
        <v>47</v>
      </c>
      <c s="30" t="s">
        <v>419</v>
      </c>
      <c s="31" t="s">
        <v>95</v>
      </c>
      <c s="32">
        <v>1.731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47</v>
      </c>
    </row>
    <row r="61" spans="1:5" ht="25.5">
      <c r="A61" s="36" t="s">
        <v>51</v>
      </c>
      <c r="E61" s="37" t="s">
        <v>420</v>
      </c>
    </row>
    <row r="62" spans="1:18" ht="12.75" customHeight="1">
      <c r="A62" s="6" t="s">
        <v>43</v>
      </c>
      <c s="6"/>
      <c s="41" t="s">
        <v>33</v>
      </c>
      <c s="6"/>
      <c s="27" t="s">
        <v>234</v>
      </c>
      <c s="6"/>
      <c s="6"/>
      <c s="6"/>
      <c s="42">
        <f>0+Q62</f>
      </c>
      <c r="O62">
        <f>0+R62</f>
      </c>
      <c r="Q62">
        <f>0+I63</f>
      </c>
      <c>
        <f>0+O63</f>
      </c>
    </row>
    <row r="63" spans="1:16" ht="12.75">
      <c r="A63" s="25" t="s">
        <v>45</v>
      </c>
      <c s="29" t="s">
        <v>203</v>
      </c>
      <c s="29" t="s">
        <v>236</v>
      </c>
      <c s="25" t="s">
        <v>47</v>
      </c>
      <c s="30" t="s">
        <v>237</v>
      </c>
      <c s="31" t="s">
        <v>106</v>
      </c>
      <c s="32">
        <v>2.519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25.5">
      <c r="A64" s="34" t="s">
        <v>50</v>
      </c>
      <c r="E64" s="35" t="s">
        <v>421</v>
      </c>
    </row>
    <row r="65" spans="1:5" ht="76.5">
      <c r="A65" s="36" t="s">
        <v>51</v>
      </c>
      <c r="E65" s="37" t="s">
        <v>422</v>
      </c>
    </row>
    <row r="66" spans="1:18" ht="12.75" customHeight="1">
      <c r="A66" s="6" t="s">
        <v>43</v>
      </c>
      <c s="6"/>
      <c s="41" t="s">
        <v>35</v>
      </c>
      <c s="6"/>
      <c s="27" t="s">
        <v>254</v>
      </c>
      <c s="6"/>
      <c s="6"/>
      <c s="6"/>
      <c s="42">
        <f>0+Q66</f>
      </c>
      <c r="O66">
        <f>0+R66</f>
      </c>
      <c r="Q66">
        <f>0+I67+I70+I73+I76+I79+I82</f>
      </c>
      <c>
        <f>0+O67+O70+O73+O76+O79+O82</f>
      </c>
    </row>
    <row r="67" spans="1:16" ht="12.75">
      <c r="A67" s="25" t="s">
        <v>45</v>
      </c>
      <c s="29" t="s">
        <v>208</v>
      </c>
      <c s="29" t="s">
        <v>256</v>
      </c>
      <c s="25" t="s">
        <v>47</v>
      </c>
      <c s="30" t="s">
        <v>257</v>
      </c>
      <c s="31" t="s">
        <v>139</v>
      </c>
      <c s="32">
        <v>92.89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258</v>
      </c>
    </row>
    <row r="69" spans="1:5" ht="25.5">
      <c r="A69" s="38" t="s">
        <v>51</v>
      </c>
      <c r="E69" s="37" t="s">
        <v>423</v>
      </c>
    </row>
    <row r="70" spans="1:16" ht="12.75">
      <c r="A70" s="25" t="s">
        <v>45</v>
      </c>
      <c s="29" t="s">
        <v>211</v>
      </c>
      <c s="29" t="s">
        <v>266</v>
      </c>
      <c s="25" t="s">
        <v>47</v>
      </c>
      <c s="30" t="s">
        <v>267</v>
      </c>
      <c s="31" t="s">
        <v>139</v>
      </c>
      <c s="32">
        <v>92.89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268</v>
      </c>
    </row>
    <row r="72" spans="1:5" ht="25.5">
      <c r="A72" s="38" t="s">
        <v>51</v>
      </c>
      <c r="E72" s="37" t="s">
        <v>423</v>
      </c>
    </row>
    <row r="73" spans="1:16" ht="12.75">
      <c r="A73" s="25" t="s">
        <v>45</v>
      </c>
      <c s="29" t="s">
        <v>215</v>
      </c>
      <c s="29" t="s">
        <v>284</v>
      </c>
      <c s="25" t="s">
        <v>47</v>
      </c>
      <c s="30" t="s">
        <v>285</v>
      </c>
      <c s="31" t="s">
        <v>139</v>
      </c>
      <c s="32">
        <v>92.89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47</v>
      </c>
    </row>
    <row r="75" spans="1:5" ht="25.5">
      <c r="A75" s="38" t="s">
        <v>51</v>
      </c>
      <c r="E75" s="37" t="s">
        <v>423</v>
      </c>
    </row>
    <row r="76" spans="1:16" ht="12.75">
      <c r="A76" s="25" t="s">
        <v>45</v>
      </c>
      <c s="29" t="s">
        <v>220</v>
      </c>
      <c s="29" t="s">
        <v>289</v>
      </c>
      <c s="25" t="s">
        <v>47</v>
      </c>
      <c s="30" t="s">
        <v>290</v>
      </c>
      <c s="31" t="s">
        <v>139</v>
      </c>
      <c s="32">
        <v>92.89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47</v>
      </c>
    </row>
    <row r="78" spans="1:5" ht="25.5">
      <c r="A78" s="38" t="s">
        <v>51</v>
      </c>
      <c r="E78" s="37" t="s">
        <v>423</v>
      </c>
    </row>
    <row r="79" spans="1:16" ht="12.75">
      <c r="A79" s="25" t="s">
        <v>45</v>
      </c>
      <c s="29" t="s">
        <v>223</v>
      </c>
      <c s="29" t="s">
        <v>424</v>
      </c>
      <c s="25" t="s">
        <v>47</v>
      </c>
      <c s="30" t="s">
        <v>425</v>
      </c>
      <c s="31" t="s">
        <v>139</v>
      </c>
      <c s="32">
        <v>92.89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47</v>
      </c>
    </row>
    <row r="81" spans="1:5" ht="25.5">
      <c r="A81" s="38" t="s">
        <v>51</v>
      </c>
      <c r="E81" s="37" t="s">
        <v>423</v>
      </c>
    </row>
    <row r="82" spans="1:16" ht="12.75">
      <c r="A82" s="25" t="s">
        <v>45</v>
      </c>
      <c s="29" t="s">
        <v>229</v>
      </c>
      <c s="29" t="s">
        <v>426</v>
      </c>
      <c s="25" t="s">
        <v>47</v>
      </c>
      <c s="30" t="s">
        <v>427</v>
      </c>
      <c s="31" t="s">
        <v>139</v>
      </c>
      <c s="32">
        <v>22.175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428</v>
      </c>
    </row>
    <row r="84" spans="1:5" ht="76.5">
      <c r="A84" s="36" t="s">
        <v>51</v>
      </c>
      <c r="E84" s="37" t="s">
        <v>429</v>
      </c>
    </row>
    <row r="85" spans="1:18" ht="12.75" customHeight="1">
      <c r="A85" s="6" t="s">
        <v>43</v>
      </c>
      <c s="6"/>
      <c s="41" t="s">
        <v>70</v>
      </c>
      <c s="6"/>
      <c s="27" t="s">
        <v>302</v>
      </c>
      <c s="6"/>
      <c s="6"/>
      <c s="6"/>
      <c s="42">
        <f>0+Q85</f>
      </c>
      <c r="O85">
        <f>0+R85</f>
      </c>
      <c r="Q85">
        <f>0+I86+I89</f>
      </c>
      <c>
        <f>0+O86+O89</f>
      </c>
    </row>
    <row r="86" spans="1:16" ht="12.75">
      <c r="A86" s="25" t="s">
        <v>45</v>
      </c>
      <c s="29" t="s">
        <v>235</v>
      </c>
      <c s="29" t="s">
        <v>430</v>
      </c>
      <c s="25" t="s">
        <v>47</v>
      </c>
      <c s="30" t="s">
        <v>431</v>
      </c>
      <c s="31" t="s">
        <v>65</v>
      </c>
      <c s="32">
        <v>2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47</v>
      </c>
    </row>
    <row r="88" spans="1:5" ht="12.75">
      <c r="A88" s="38" t="s">
        <v>51</v>
      </c>
      <c r="E88" s="37" t="s">
        <v>432</v>
      </c>
    </row>
    <row r="89" spans="1:16" ht="12.75">
      <c r="A89" s="25" t="s">
        <v>45</v>
      </c>
      <c s="29" t="s">
        <v>240</v>
      </c>
      <c s="29" t="s">
        <v>433</v>
      </c>
      <c s="25" t="s">
        <v>47</v>
      </c>
      <c s="30" t="s">
        <v>434</v>
      </c>
      <c s="31" t="s">
        <v>106</v>
      </c>
      <c s="32">
        <v>50.663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12.75">
      <c r="A90" s="34" t="s">
        <v>50</v>
      </c>
      <c r="E90" s="35" t="s">
        <v>435</v>
      </c>
    </row>
    <row r="91" spans="1:5" ht="76.5">
      <c r="A91" s="36" t="s">
        <v>51</v>
      </c>
      <c r="E91" s="37" t="s">
        <v>436</v>
      </c>
    </row>
    <row r="92" spans="1:18" ht="12.75" customHeight="1">
      <c r="A92" s="6" t="s">
        <v>43</v>
      </c>
      <c s="6"/>
      <c s="41" t="s">
        <v>40</v>
      </c>
      <c s="6"/>
      <c s="27" t="s">
        <v>116</v>
      </c>
      <c s="6"/>
      <c s="6"/>
      <c s="6"/>
      <c s="42">
        <f>0+Q92</f>
      </c>
      <c r="O92">
        <f>0+R92</f>
      </c>
      <c r="Q92">
        <f>0+I93+I96+I99+I102+I105+I108+I111+I114+I117+I120</f>
      </c>
      <c>
        <f>0+O93+O96+O99+O102+O105+O108+O111+O114+O117+O120</f>
      </c>
    </row>
    <row r="93" spans="1:16" ht="12.75">
      <c r="A93" s="25" t="s">
        <v>45</v>
      </c>
      <c s="29" t="s">
        <v>244</v>
      </c>
      <c s="29" t="s">
        <v>437</v>
      </c>
      <c s="25" t="s">
        <v>47</v>
      </c>
      <c s="30" t="s">
        <v>438</v>
      </c>
      <c s="31" t="s">
        <v>65</v>
      </c>
      <c s="32">
        <v>2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12.75">
      <c r="A94" s="34" t="s">
        <v>50</v>
      </c>
      <c r="E94" s="35" t="s">
        <v>47</v>
      </c>
    </row>
    <row r="95" spans="1:5" ht="12.75">
      <c r="A95" s="38" t="s">
        <v>51</v>
      </c>
      <c r="E95" s="37" t="s">
        <v>432</v>
      </c>
    </row>
    <row r="96" spans="1:16" ht="12.75">
      <c r="A96" s="25" t="s">
        <v>45</v>
      </c>
      <c s="29" t="s">
        <v>249</v>
      </c>
      <c s="29" t="s">
        <v>439</v>
      </c>
      <c s="25" t="s">
        <v>47</v>
      </c>
      <c s="30" t="s">
        <v>440</v>
      </c>
      <c s="31" t="s">
        <v>65</v>
      </c>
      <c s="32">
        <v>1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38.25">
      <c r="A97" s="34" t="s">
        <v>50</v>
      </c>
      <c r="E97" s="35" t="s">
        <v>441</v>
      </c>
    </row>
    <row r="98" spans="1:5" ht="12.75">
      <c r="A98" s="38" t="s">
        <v>51</v>
      </c>
      <c r="E98" s="37" t="s">
        <v>47</v>
      </c>
    </row>
    <row r="99" spans="1:16" ht="12.75">
      <c r="A99" s="25" t="s">
        <v>45</v>
      </c>
      <c s="29" t="s">
        <v>255</v>
      </c>
      <c s="29" t="s">
        <v>442</v>
      </c>
      <c s="25" t="s">
        <v>47</v>
      </c>
      <c s="30" t="s">
        <v>443</v>
      </c>
      <c s="31" t="s">
        <v>119</v>
      </c>
      <c s="32">
        <v>39.578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47</v>
      </c>
    </row>
    <row r="101" spans="1:5" ht="12.75">
      <c r="A101" s="38" t="s">
        <v>51</v>
      </c>
      <c r="E101" s="37" t="s">
        <v>444</v>
      </c>
    </row>
    <row r="102" spans="1:16" ht="12.75">
      <c r="A102" s="25" t="s">
        <v>45</v>
      </c>
      <c s="29" t="s">
        <v>260</v>
      </c>
      <c s="29" t="s">
        <v>327</v>
      </c>
      <c s="25" t="s">
        <v>47</v>
      </c>
      <c s="30" t="s">
        <v>328</v>
      </c>
      <c s="31" t="s">
        <v>119</v>
      </c>
      <c s="32">
        <v>7.2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47</v>
      </c>
    </row>
    <row r="104" spans="1:5" ht="12.75">
      <c r="A104" s="38" t="s">
        <v>51</v>
      </c>
      <c r="E104" s="37" t="s">
        <v>445</v>
      </c>
    </row>
    <row r="105" spans="1:16" ht="12.75">
      <c r="A105" s="25" t="s">
        <v>45</v>
      </c>
      <c s="29" t="s">
        <v>265</v>
      </c>
      <c s="29" t="s">
        <v>446</v>
      </c>
      <c s="25" t="s">
        <v>47</v>
      </c>
      <c s="30" t="s">
        <v>447</v>
      </c>
      <c s="31" t="s">
        <v>119</v>
      </c>
      <c s="32">
        <v>65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12.75">
      <c r="A106" s="34" t="s">
        <v>50</v>
      </c>
      <c r="E106" s="35" t="s">
        <v>448</v>
      </c>
    </row>
    <row r="107" spans="1:5" ht="12.75">
      <c r="A107" s="38" t="s">
        <v>51</v>
      </c>
      <c r="E107" s="37" t="s">
        <v>449</v>
      </c>
    </row>
    <row r="108" spans="1:16" ht="12.75">
      <c r="A108" s="25" t="s">
        <v>45</v>
      </c>
      <c s="29" t="s">
        <v>270</v>
      </c>
      <c s="29" t="s">
        <v>450</v>
      </c>
      <c s="25" t="s">
        <v>47</v>
      </c>
      <c s="30" t="s">
        <v>451</v>
      </c>
      <c s="31" t="s">
        <v>119</v>
      </c>
      <c s="32">
        <v>30.619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12.75">
      <c r="A109" s="34" t="s">
        <v>50</v>
      </c>
      <c r="E109" s="35" t="s">
        <v>47</v>
      </c>
    </row>
    <row r="110" spans="1:5" ht="25.5">
      <c r="A110" s="38" t="s">
        <v>51</v>
      </c>
      <c r="E110" s="37" t="s">
        <v>395</v>
      </c>
    </row>
    <row r="111" spans="1:16" ht="12.75">
      <c r="A111" s="25" t="s">
        <v>45</v>
      </c>
      <c s="29" t="s">
        <v>273</v>
      </c>
      <c s="29" t="s">
        <v>342</v>
      </c>
      <c s="25" t="s">
        <v>47</v>
      </c>
      <c s="30" t="s">
        <v>343</v>
      </c>
      <c s="31" t="s">
        <v>119</v>
      </c>
      <c s="32">
        <v>37.619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12.75">
      <c r="A112" s="34" t="s">
        <v>50</v>
      </c>
      <c r="E112" s="35" t="s">
        <v>47</v>
      </c>
    </row>
    <row r="113" spans="1:5" ht="63.75">
      <c r="A113" s="38" t="s">
        <v>51</v>
      </c>
      <c r="E113" s="37" t="s">
        <v>452</v>
      </c>
    </row>
    <row r="114" spans="1:16" ht="12.75">
      <c r="A114" s="25" t="s">
        <v>45</v>
      </c>
      <c s="29" t="s">
        <v>278</v>
      </c>
      <c s="29" t="s">
        <v>453</v>
      </c>
      <c s="25" t="s">
        <v>47</v>
      </c>
      <c s="30" t="s">
        <v>454</v>
      </c>
      <c s="31" t="s">
        <v>106</v>
      </c>
      <c s="32">
        <v>12.516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107</v>
      </c>
    </row>
    <row r="116" spans="1:5" ht="25.5">
      <c r="A116" s="38" t="s">
        <v>51</v>
      </c>
      <c r="E116" s="37" t="s">
        <v>455</v>
      </c>
    </row>
    <row r="117" spans="1:16" ht="12.75">
      <c r="A117" s="25" t="s">
        <v>45</v>
      </c>
      <c s="29" t="s">
        <v>283</v>
      </c>
      <c s="29" t="s">
        <v>456</v>
      </c>
      <c s="25" t="s">
        <v>47</v>
      </c>
      <c s="30" t="s">
        <v>457</v>
      </c>
      <c s="31" t="s">
        <v>106</v>
      </c>
      <c s="32">
        <v>7.354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12.75">
      <c r="A118" s="34" t="s">
        <v>50</v>
      </c>
      <c r="E118" s="35" t="s">
        <v>129</v>
      </c>
    </row>
    <row r="119" spans="1:5" ht="51">
      <c r="A119" s="38" t="s">
        <v>51</v>
      </c>
      <c r="E119" s="37" t="s">
        <v>458</v>
      </c>
    </row>
    <row r="120" spans="1:16" ht="12.75">
      <c r="A120" s="25" t="s">
        <v>45</v>
      </c>
      <c s="29" t="s">
        <v>288</v>
      </c>
      <c s="29" t="s">
        <v>134</v>
      </c>
      <c s="25" t="s">
        <v>47</v>
      </c>
      <c s="30" t="s">
        <v>135</v>
      </c>
      <c s="31" t="s">
        <v>95</v>
      </c>
      <c s="32">
        <v>0.514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170</v>
      </c>
    </row>
    <row r="122" spans="1:5" ht="76.5">
      <c r="A122" s="36" t="s">
        <v>51</v>
      </c>
      <c r="E122" s="37" t="s">
        <v>459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0+O8+O18+O55+O80+O102+O121+O137+O150+O160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460</v>
      </c>
      <c s="39">
        <f>0+I8+I18+I55+I80+I102+I121+I137+I150+I160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460</v>
      </c>
      <c s="6"/>
      <c s="18" t="s">
        <v>461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25.5">
      <c r="A9" s="25" t="s">
        <v>45</v>
      </c>
      <c s="29" t="s">
        <v>29</v>
      </c>
      <c s="29" t="s">
        <v>147</v>
      </c>
      <c s="25" t="s">
        <v>47</v>
      </c>
      <c s="30" t="s">
        <v>148</v>
      </c>
      <c s="31" t="s">
        <v>95</v>
      </c>
      <c s="32">
        <v>492.562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89.25">
      <c r="A11" s="38" t="s">
        <v>51</v>
      </c>
      <c r="E11" s="37" t="s">
        <v>462</v>
      </c>
    </row>
    <row r="12" spans="1:16" ht="12.75">
      <c r="A12" s="25" t="s">
        <v>45</v>
      </c>
      <c s="29" t="s">
        <v>23</v>
      </c>
      <c s="29" t="s">
        <v>67</v>
      </c>
      <c s="25" t="s">
        <v>47</v>
      </c>
      <c s="30" t="s">
        <v>68</v>
      </c>
      <c s="31" t="s">
        <v>49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463</v>
      </c>
    </row>
    <row r="14" spans="1:5" ht="12.75">
      <c r="A14" s="38" t="s">
        <v>51</v>
      </c>
      <c r="E14" s="37" t="s">
        <v>47</v>
      </c>
    </row>
    <row r="15" spans="1:16" ht="12.75">
      <c r="A15" s="25" t="s">
        <v>45</v>
      </c>
      <c s="29" t="s">
        <v>22</v>
      </c>
      <c s="29" t="s">
        <v>80</v>
      </c>
      <c s="25" t="s">
        <v>47</v>
      </c>
      <c s="30" t="s">
        <v>81</v>
      </c>
      <c s="31" t="s">
        <v>49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464</v>
      </c>
    </row>
    <row r="17" spans="1:5" ht="12.75">
      <c r="A17" s="36" t="s">
        <v>51</v>
      </c>
      <c r="E17" s="37" t="s">
        <v>47</v>
      </c>
    </row>
    <row r="18" spans="1:18" ht="12.75" customHeight="1">
      <c r="A18" s="6" t="s">
        <v>43</v>
      </c>
      <c s="6"/>
      <c s="41" t="s">
        <v>29</v>
      </c>
      <c s="6"/>
      <c s="27" t="s">
        <v>103</v>
      </c>
      <c s="6"/>
      <c s="6"/>
      <c s="6"/>
      <c s="42">
        <f>0+Q18</f>
      </c>
      <c r="O18">
        <f>0+R18</f>
      </c>
      <c r="Q18">
        <f>0+I19+I22+I25+I28+I31+I34+I37+I40+I43+I46+I49+I52</f>
      </c>
      <c>
        <f>0+O19+O22+O25+O28+O31+O34+O37+O40+O43+O46+O49+O52</f>
      </c>
    </row>
    <row r="19" spans="1:16" ht="12.75">
      <c r="A19" s="25" t="s">
        <v>45</v>
      </c>
      <c s="29" t="s">
        <v>33</v>
      </c>
      <c s="29" t="s">
        <v>465</v>
      </c>
      <c s="25" t="s">
        <v>47</v>
      </c>
      <c s="30" t="s">
        <v>466</v>
      </c>
      <c s="31" t="s">
        <v>119</v>
      </c>
      <c s="32">
        <v>21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47</v>
      </c>
    </row>
    <row r="21" spans="1:5" ht="12.75">
      <c r="A21" s="38" t="s">
        <v>51</v>
      </c>
      <c r="E21" s="37" t="s">
        <v>467</v>
      </c>
    </row>
    <row r="22" spans="1:16" ht="12.75">
      <c r="A22" s="25" t="s">
        <v>45</v>
      </c>
      <c s="29" t="s">
        <v>35</v>
      </c>
      <c s="29" t="s">
        <v>468</v>
      </c>
      <c s="25" t="s">
        <v>47</v>
      </c>
      <c s="30" t="s">
        <v>469</v>
      </c>
      <c s="31" t="s">
        <v>106</v>
      </c>
      <c s="32">
        <v>3.726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470</v>
      </c>
    </row>
    <row r="24" spans="1:5" ht="12.75">
      <c r="A24" s="38" t="s">
        <v>51</v>
      </c>
      <c r="E24" s="37" t="s">
        <v>471</v>
      </c>
    </row>
    <row r="25" spans="1:16" ht="12.75">
      <c r="A25" s="25" t="s">
        <v>45</v>
      </c>
      <c s="29" t="s">
        <v>37</v>
      </c>
      <c s="29" t="s">
        <v>182</v>
      </c>
      <c s="25" t="s">
        <v>47</v>
      </c>
      <c s="30" t="s">
        <v>183</v>
      </c>
      <c s="31" t="s">
        <v>106</v>
      </c>
      <c s="32">
        <v>119.889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403</v>
      </c>
    </row>
    <row r="27" spans="1:5" ht="12.75">
      <c r="A27" s="38" t="s">
        <v>51</v>
      </c>
      <c r="E27" s="37" t="s">
        <v>472</v>
      </c>
    </row>
    <row r="28" spans="1:16" ht="12.75">
      <c r="A28" s="25" t="s">
        <v>45</v>
      </c>
      <c s="29" t="s">
        <v>66</v>
      </c>
      <c s="29" t="s">
        <v>473</v>
      </c>
      <c s="25" t="s">
        <v>47</v>
      </c>
      <c s="30" t="s">
        <v>474</v>
      </c>
      <c s="31" t="s">
        <v>106</v>
      </c>
      <c s="32">
        <v>69.825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475</v>
      </c>
    </row>
    <row r="30" spans="1:5" ht="12.75">
      <c r="A30" s="38" t="s">
        <v>51</v>
      </c>
      <c r="E30" s="37" t="s">
        <v>476</v>
      </c>
    </row>
    <row r="31" spans="1:16" ht="12.75">
      <c r="A31" s="25" t="s">
        <v>45</v>
      </c>
      <c s="29" t="s">
        <v>70</v>
      </c>
      <c s="29" t="s">
        <v>401</v>
      </c>
      <c s="25" t="s">
        <v>47</v>
      </c>
      <c s="30" t="s">
        <v>402</v>
      </c>
      <c s="31" t="s">
        <v>106</v>
      </c>
      <c s="32">
        <v>257.577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47</v>
      </c>
    </row>
    <row r="33" spans="1:5" ht="140.25">
      <c r="A33" s="38" t="s">
        <v>51</v>
      </c>
      <c r="E33" s="37" t="s">
        <v>477</v>
      </c>
    </row>
    <row r="34" spans="1:16" ht="12.75">
      <c r="A34" s="25" t="s">
        <v>45</v>
      </c>
      <c s="29" t="s">
        <v>40</v>
      </c>
      <c s="29" t="s">
        <v>192</v>
      </c>
      <c s="25" t="s">
        <v>53</v>
      </c>
      <c s="30" t="s">
        <v>193</v>
      </c>
      <c s="31" t="s">
        <v>106</v>
      </c>
      <c s="32">
        <v>35.042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478</v>
      </c>
    </row>
    <row r="36" spans="1:5" ht="12.75">
      <c r="A36" s="38" t="s">
        <v>51</v>
      </c>
      <c r="E36" s="37" t="s">
        <v>479</v>
      </c>
    </row>
    <row r="37" spans="1:16" ht="12.75">
      <c r="A37" s="25" t="s">
        <v>45</v>
      </c>
      <c s="29" t="s">
        <v>42</v>
      </c>
      <c s="29" t="s">
        <v>192</v>
      </c>
      <c s="25" t="s">
        <v>55</v>
      </c>
      <c s="30" t="s">
        <v>193</v>
      </c>
      <c s="31" t="s">
        <v>106</v>
      </c>
      <c s="32">
        <v>257.577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47</v>
      </c>
    </row>
    <row r="39" spans="1:5" ht="76.5">
      <c r="A39" s="38" t="s">
        <v>51</v>
      </c>
      <c r="E39" s="37" t="s">
        <v>480</v>
      </c>
    </row>
    <row r="40" spans="1:16" ht="12.75">
      <c r="A40" s="25" t="s">
        <v>45</v>
      </c>
      <c s="29" t="s">
        <v>79</v>
      </c>
      <c s="29" t="s">
        <v>406</v>
      </c>
      <c s="25" t="s">
        <v>47</v>
      </c>
      <c s="30" t="s">
        <v>407</v>
      </c>
      <c s="31" t="s">
        <v>106</v>
      </c>
      <c s="32">
        <v>119.889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481</v>
      </c>
    </row>
    <row r="42" spans="1:5" ht="63.75">
      <c r="A42" s="38" t="s">
        <v>51</v>
      </c>
      <c r="E42" s="37" t="s">
        <v>482</v>
      </c>
    </row>
    <row r="43" spans="1:16" ht="12.75">
      <c r="A43" s="25" t="s">
        <v>45</v>
      </c>
      <c s="29" t="s">
        <v>83</v>
      </c>
      <c s="29" t="s">
        <v>483</v>
      </c>
      <c s="25" t="s">
        <v>47</v>
      </c>
      <c s="30" t="s">
        <v>484</v>
      </c>
      <c s="31" t="s">
        <v>106</v>
      </c>
      <c s="32">
        <v>3.726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47</v>
      </c>
    </row>
    <row r="45" spans="1:5" ht="12.75">
      <c r="A45" s="38" t="s">
        <v>51</v>
      </c>
      <c r="E45" s="37" t="s">
        <v>471</v>
      </c>
    </row>
    <row r="46" spans="1:16" ht="12.75">
      <c r="A46" s="25" t="s">
        <v>45</v>
      </c>
      <c s="29" t="s">
        <v>87</v>
      </c>
      <c s="29" t="s">
        <v>216</v>
      </c>
      <c s="25" t="s">
        <v>47</v>
      </c>
      <c s="30" t="s">
        <v>217</v>
      </c>
      <c s="31" t="s">
        <v>139</v>
      </c>
      <c s="32">
        <v>15.4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47</v>
      </c>
    </row>
    <row r="48" spans="1:5" ht="12.75">
      <c r="A48" s="38" t="s">
        <v>51</v>
      </c>
      <c r="E48" s="37" t="s">
        <v>485</v>
      </c>
    </row>
    <row r="49" spans="1:16" ht="12.75">
      <c r="A49" s="25" t="s">
        <v>45</v>
      </c>
      <c s="29" t="s">
        <v>186</v>
      </c>
      <c s="29" t="s">
        <v>486</v>
      </c>
      <c s="25" t="s">
        <v>47</v>
      </c>
      <c s="30" t="s">
        <v>487</v>
      </c>
      <c s="31" t="s">
        <v>139</v>
      </c>
      <c s="32">
        <v>15.4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47</v>
      </c>
    </row>
    <row r="51" spans="1:5" ht="12.75">
      <c r="A51" s="38" t="s">
        <v>51</v>
      </c>
      <c r="E51" s="37" t="s">
        <v>485</v>
      </c>
    </row>
    <row r="52" spans="1:16" ht="12.75">
      <c r="A52" s="25" t="s">
        <v>45</v>
      </c>
      <c s="29" t="s">
        <v>191</v>
      </c>
      <c s="29" t="s">
        <v>224</v>
      </c>
      <c s="25" t="s">
        <v>47</v>
      </c>
      <c s="30" t="s">
        <v>225</v>
      </c>
      <c s="31" t="s">
        <v>139</v>
      </c>
      <c s="32">
        <v>15.4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47</v>
      </c>
    </row>
    <row r="54" spans="1:5" ht="12.75">
      <c r="A54" s="36" t="s">
        <v>51</v>
      </c>
      <c r="E54" s="37" t="s">
        <v>485</v>
      </c>
    </row>
    <row r="55" spans="1:18" ht="12.75" customHeight="1">
      <c r="A55" s="6" t="s">
        <v>43</v>
      </c>
      <c s="6"/>
      <c s="41" t="s">
        <v>23</v>
      </c>
      <c s="6"/>
      <c s="27" t="s">
        <v>228</v>
      </c>
      <c s="6"/>
      <c s="6"/>
      <c s="6"/>
      <c s="42">
        <f>0+Q55</f>
      </c>
      <c r="O55">
        <f>0+R55</f>
      </c>
      <c r="Q55">
        <f>0+I56+I59+I62+I65+I68+I71+I74+I77</f>
      </c>
      <c>
        <f>0+O56+O59+O62+O65+O68+O71+O74+O77</f>
      </c>
    </row>
    <row r="56" spans="1:16" ht="12.75">
      <c r="A56" s="25" t="s">
        <v>45</v>
      </c>
      <c s="29" t="s">
        <v>195</v>
      </c>
      <c s="29" t="s">
        <v>488</v>
      </c>
      <c s="25" t="s">
        <v>47</v>
      </c>
      <c s="30" t="s">
        <v>489</v>
      </c>
      <c s="31" t="s">
        <v>106</v>
      </c>
      <c s="32">
        <v>5.192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490</v>
      </c>
    </row>
    <row r="58" spans="1:5" ht="51">
      <c r="A58" s="38" t="s">
        <v>51</v>
      </c>
      <c r="E58" s="37" t="s">
        <v>491</v>
      </c>
    </row>
    <row r="59" spans="1:16" ht="12.75">
      <c r="A59" s="25" t="s">
        <v>45</v>
      </c>
      <c s="29" t="s">
        <v>200</v>
      </c>
      <c s="29" t="s">
        <v>492</v>
      </c>
      <c s="25" t="s">
        <v>47</v>
      </c>
      <c s="30" t="s">
        <v>493</v>
      </c>
      <c s="31" t="s">
        <v>106</v>
      </c>
      <c s="32">
        <v>0.078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494</v>
      </c>
    </row>
    <row r="61" spans="1:5" ht="12.75">
      <c r="A61" s="38" t="s">
        <v>51</v>
      </c>
      <c r="E61" s="37" t="s">
        <v>495</v>
      </c>
    </row>
    <row r="62" spans="1:16" ht="12.75">
      <c r="A62" s="25" t="s">
        <v>45</v>
      </c>
      <c s="29" t="s">
        <v>203</v>
      </c>
      <c s="29" t="s">
        <v>496</v>
      </c>
      <c s="25" t="s">
        <v>47</v>
      </c>
      <c s="30" t="s">
        <v>497</v>
      </c>
      <c s="31" t="s">
        <v>119</v>
      </c>
      <c s="32">
        <v>496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498</v>
      </c>
    </row>
    <row r="64" spans="1:5" ht="51">
      <c r="A64" s="38" t="s">
        <v>51</v>
      </c>
      <c r="E64" s="37" t="s">
        <v>499</v>
      </c>
    </row>
    <row r="65" spans="1:16" ht="25.5">
      <c r="A65" s="25" t="s">
        <v>45</v>
      </c>
      <c s="29" t="s">
        <v>208</v>
      </c>
      <c s="29" t="s">
        <v>500</v>
      </c>
      <c s="25" t="s">
        <v>47</v>
      </c>
      <c s="30" t="s">
        <v>501</v>
      </c>
      <c s="31" t="s">
        <v>119</v>
      </c>
      <c s="32">
        <v>496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25.5">
      <c r="A66" s="34" t="s">
        <v>50</v>
      </c>
      <c r="E66" s="35" t="s">
        <v>502</v>
      </c>
    </row>
    <row r="67" spans="1:5" ht="51">
      <c r="A67" s="38" t="s">
        <v>51</v>
      </c>
      <c r="E67" s="37" t="s">
        <v>499</v>
      </c>
    </row>
    <row r="68" spans="1:16" ht="12.75">
      <c r="A68" s="25" t="s">
        <v>45</v>
      </c>
      <c s="29" t="s">
        <v>211</v>
      </c>
      <c s="29" t="s">
        <v>503</v>
      </c>
      <c s="25" t="s">
        <v>47</v>
      </c>
      <c s="30" t="s">
        <v>504</v>
      </c>
      <c s="31" t="s">
        <v>106</v>
      </c>
      <c s="32">
        <v>37.686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505</v>
      </c>
    </row>
    <row r="70" spans="1:5" ht="51">
      <c r="A70" s="38" t="s">
        <v>51</v>
      </c>
      <c r="E70" s="37" t="s">
        <v>506</v>
      </c>
    </row>
    <row r="71" spans="1:16" ht="12.75">
      <c r="A71" s="25" t="s">
        <v>45</v>
      </c>
      <c s="29" t="s">
        <v>215</v>
      </c>
      <c s="29" t="s">
        <v>507</v>
      </c>
      <c s="25" t="s">
        <v>47</v>
      </c>
      <c s="30" t="s">
        <v>508</v>
      </c>
      <c s="31" t="s">
        <v>95</v>
      </c>
      <c s="32">
        <v>6.783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509</v>
      </c>
    </row>
    <row r="73" spans="1:5" ht="12.75">
      <c r="A73" s="38" t="s">
        <v>51</v>
      </c>
      <c r="E73" s="37" t="s">
        <v>510</v>
      </c>
    </row>
    <row r="74" spans="1:16" ht="12.75">
      <c r="A74" s="25" t="s">
        <v>45</v>
      </c>
      <c s="29" t="s">
        <v>220</v>
      </c>
      <c s="29" t="s">
        <v>511</v>
      </c>
      <c s="25" t="s">
        <v>47</v>
      </c>
      <c s="30" t="s">
        <v>512</v>
      </c>
      <c s="31" t="s">
        <v>139</v>
      </c>
      <c s="32">
        <v>246.036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513</v>
      </c>
    </row>
    <row r="76" spans="1:5" ht="102">
      <c r="A76" s="38" t="s">
        <v>51</v>
      </c>
      <c r="E76" s="37" t="s">
        <v>514</v>
      </c>
    </row>
    <row r="77" spans="1:16" ht="12.75">
      <c r="A77" s="25" t="s">
        <v>45</v>
      </c>
      <c s="29" t="s">
        <v>223</v>
      </c>
      <c s="29" t="s">
        <v>515</v>
      </c>
      <c s="25" t="s">
        <v>47</v>
      </c>
      <c s="30" t="s">
        <v>516</v>
      </c>
      <c s="31" t="s">
        <v>139</v>
      </c>
      <c s="32">
        <v>99.861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12.75">
      <c r="A78" s="34" t="s">
        <v>50</v>
      </c>
      <c r="E78" s="35" t="s">
        <v>517</v>
      </c>
    </row>
    <row r="79" spans="1:5" ht="51">
      <c r="A79" s="36" t="s">
        <v>51</v>
      </c>
      <c r="E79" s="37" t="s">
        <v>518</v>
      </c>
    </row>
    <row r="80" spans="1:18" ht="12.75" customHeight="1">
      <c r="A80" s="6" t="s">
        <v>43</v>
      </c>
      <c s="6"/>
      <c s="41" t="s">
        <v>22</v>
      </c>
      <c s="6"/>
      <c s="27" t="s">
        <v>413</v>
      </c>
      <c s="6"/>
      <c s="6"/>
      <c s="6"/>
      <c s="42">
        <f>0+Q80</f>
      </c>
      <c r="O80">
        <f>0+R80</f>
      </c>
      <c r="Q80">
        <f>0+I81+I84+I87+I90+I93+I96+I99</f>
      </c>
      <c>
        <f>0+O81+O84+O87+O90+O93+O96+O99</f>
      </c>
    </row>
    <row r="81" spans="1:16" ht="12.75">
      <c r="A81" s="25" t="s">
        <v>45</v>
      </c>
      <c s="29" t="s">
        <v>229</v>
      </c>
      <c s="29" t="s">
        <v>519</v>
      </c>
      <c s="25" t="s">
        <v>47</v>
      </c>
      <c s="30" t="s">
        <v>520</v>
      </c>
      <c s="31" t="s">
        <v>521</v>
      </c>
      <c s="32">
        <v>120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12.75">
      <c r="A82" s="34" t="s">
        <v>50</v>
      </c>
      <c r="E82" s="35" t="s">
        <v>522</v>
      </c>
    </row>
    <row r="83" spans="1:5" ht="51">
      <c r="A83" s="38" t="s">
        <v>51</v>
      </c>
      <c r="E83" s="37" t="s">
        <v>523</v>
      </c>
    </row>
    <row r="84" spans="1:16" ht="12.75">
      <c r="A84" s="25" t="s">
        <v>45</v>
      </c>
      <c s="29" t="s">
        <v>235</v>
      </c>
      <c s="29" t="s">
        <v>524</v>
      </c>
      <c s="25" t="s">
        <v>47</v>
      </c>
      <c s="30" t="s">
        <v>525</v>
      </c>
      <c s="31" t="s">
        <v>106</v>
      </c>
      <c s="32">
        <v>9.883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47</v>
      </c>
    </row>
    <row r="86" spans="1:5" ht="51">
      <c r="A86" s="38" t="s">
        <v>51</v>
      </c>
      <c r="E86" s="37" t="s">
        <v>526</v>
      </c>
    </row>
    <row r="87" spans="1:16" ht="12.75">
      <c r="A87" s="25" t="s">
        <v>45</v>
      </c>
      <c s="29" t="s">
        <v>240</v>
      </c>
      <c s="29" t="s">
        <v>527</v>
      </c>
      <c s="25" t="s">
        <v>47</v>
      </c>
      <c s="30" t="s">
        <v>528</v>
      </c>
      <c s="31" t="s">
        <v>95</v>
      </c>
      <c s="32">
        <v>1.581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529</v>
      </c>
    </row>
    <row r="89" spans="1:5" ht="89.25">
      <c r="A89" s="38" t="s">
        <v>51</v>
      </c>
      <c r="E89" s="37" t="s">
        <v>530</v>
      </c>
    </row>
    <row r="90" spans="1:16" ht="12.75">
      <c r="A90" s="25" t="s">
        <v>45</v>
      </c>
      <c s="29" t="s">
        <v>244</v>
      </c>
      <c s="29" t="s">
        <v>531</v>
      </c>
      <c s="25" t="s">
        <v>47</v>
      </c>
      <c s="30" t="s">
        <v>532</v>
      </c>
      <c s="31" t="s">
        <v>106</v>
      </c>
      <c s="32">
        <v>11.872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47</v>
      </c>
    </row>
    <row r="92" spans="1:5" ht="12.75">
      <c r="A92" s="38" t="s">
        <v>51</v>
      </c>
      <c r="E92" s="37" t="s">
        <v>533</v>
      </c>
    </row>
    <row r="93" spans="1:16" ht="12.75">
      <c r="A93" s="25" t="s">
        <v>45</v>
      </c>
      <c s="29" t="s">
        <v>249</v>
      </c>
      <c s="29" t="s">
        <v>534</v>
      </c>
      <c s="25" t="s">
        <v>47</v>
      </c>
      <c s="30" t="s">
        <v>535</v>
      </c>
      <c s="31" t="s">
        <v>95</v>
      </c>
      <c s="32">
        <v>2.374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12.75">
      <c r="A94" s="34" t="s">
        <v>50</v>
      </c>
      <c r="E94" s="35" t="s">
        <v>47</v>
      </c>
    </row>
    <row r="95" spans="1:5" ht="25.5">
      <c r="A95" s="38" t="s">
        <v>51</v>
      </c>
      <c r="E95" s="37" t="s">
        <v>536</v>
      </c>
    </row>
    <row r="96" spans="1:16" ht="12.75">
      <c r="A96" s="25" t="s">
        <v>45</v>
      </c>
      <c s="29" t="s">
        <v>255</v>
      </c>
      <c s="29" t="s">
        <v>537</v>
      </c>
      <c s="25" t="s">
        <v>47</v>
      </c>
      <c s="30" t="s">
        <v>538</v>
      </c>
      <c s="31" t="s">
        <v>106</v>
      </c>
      <c s="32">
        <v>83.14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47</v>
      </c>
    </row>
    <row r="98" spans="1:5" ht="63.75">
      <c r="A98" s="38" t="s">
        <v>51</v>
      </c>
      <c r="E98" s="37" t="s">
        <v>539</v>
      </c>
    </row>
    <row r="99" spans="1:16" ht="12.75">
      <c r="A99" s="25" t="s">
        <v>45</v>
      </c>
      <c s="29" t="s">
        <v>260</v>
      </c>
      <c s="29" t="s">
        <v>540</v>
      </c>
      <c s="25" t="s">
        <v>47</v>
      </c>
      <c s="30" t="s">
        <v>541</v>
      </c>
      <c s="31" t="s">
        <v>95</v>
      </c>
      <c s="32">
        <v>18.291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542</v>
      </c>
    </row>
    <row r="101" spans="1:5" ht="12.75">
      <c r="A101" s="36" t="s">
        <v>51</v>
      </c>
      <c r="E101" s="37" t="s">
        <v>543</v>
      </c>
    </row>
    <row r="102" spans="1:18" ht="12.75" customHeight="1">
      <c r="A102" s="6" t="s">
        <v>43</v>
      </c>
      <c s="6"/>
      <c s="41" t="s">
        <v>33</v>
      </c>
      <c s="6"/>
      <c s="27" t="s">
        <v>234</v>
      </c>
      <c s="6"/>
      <c s="6"/>
      <c s="6"/>
      <c s="42">
        <f>0+Q102</f>
      </c>
      <c r="O102">
        <f>0+R102</f>
      </c>
      <c r="Q102">
        <f>0+I103+I106+I109+I112+I115+I118</f>
      </c>
      <c>
        <f>0+O103+O106+O109+O112+O115+O118</f>
      </c>
    </row>
    <row r="103" spans="1:16" ht="12.75">
      <c r="A103" s="25" t="s">
        <v>45</v>
      </c>
      <c s="29" t="s">
        <v>265</v>
      </c>
      <c s="29" t="s">
        <v>544</v>
      </c>
      <c s="25" t="s">
        <v>47</v>
      </c>
      <c s="30" t="s">
        <v>545</v>
      </c>
      <c s="31" t="s">
        <v>106</v>
      </c>
      <c s="32">
        <v>8.806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546</v>
      </c>
    </row>
    <row r="105" spans="1:5" ht="63.75">
      <c r="A105" s="38" t="s">
        <v>51</v>
      </c>
      <c r="E105" s="37" t="s">
        <v>547</v>
      </c>
    </row>
    <row r="106" spans="1:16" ht="12.75">
      <c r="A106" s="25" t="s">
        <v>45</v>
      </c>
      <c s="29" t="s">
        <v>270</v>
      </c>
      <c s="29" t="s">
        <v>548</v>
      </c>
      <c s="25" t="s">
        <v>47</v>
      </c>
      <c s="30" t="s">
        <v>549</v>
      </c>
      <c s="31" t="s">
        <v>106</v>
      </c>
      <c s="32">
        <v>7.704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550</v>
      </c>
    </row>
    <row r="108" spans="1:5" ht="51">
      <c r="A108" s="38" t="s">
        <v>51</v>
      </c>
      <c r="E108" s="37" t="s">
        <v>551</v>
      </c>
    </row>
    <row r="109" spans="1:16" ht="12.75">
      <c r="A109" s="25" t="s">
        <v>45</v>
      </c>
      <c s="29" t="s">
        <v>273</v>
      </c>
      <c s="29" t="s">
        <v>236</v>
      </c>
      <c s="25" t="s">
        <v>47</v>
      </c>
      <c s="30" t="s">
        <v>237</v>
      </c>
      <c s="31" t="s">
        <v>106</v>
      </c>
      <c s="32">
        <v>24.466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552</v>
      </c>
    </row>
    <row r="111" spans="1:5" ht="114.75">
      <c r="A111" s="38" t="s">
        <v>51</v>
      </c>
      <c r="E111" s="37" t="s">
        <v>553</v>
      </c>
    </row>
    <row r="112" spans="1:16" ht="12.75">
      <c r="A112" s="25" t="s">
        <v>45</v>
      </c>
      <c s="29" t="s">
        <v>278</v>
      </c>
      <c s="29" t="s">
        <v>554</v>
      </c>
      <c s="25" t="s">
        <v>47</v>
      </c>
      <c s="30" t="s">
        <v>555</v>
      </c>
      <c s="31" t="s">
        <v>106</v>
      </c>
      <c s="32">
        <v>100.002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12.75">
      <c r="A113" s="34" t="s">
        <v>50</v>
      </c>
      <c r="E113" s="35" t="s">
        <v>47</v>
      </c>
    </row>
    <row r="114" spans="1:5" ht="63.75">
      <c r="A114" s="38" t="s">
        <v>51</v>
      </c>
      <c r="E114" s="37" t="s">
        <v>556</v>
      </c>
    </row>
    <row r="115" spans="1:16" ht="12.75">
      <c r="A115" s="25" t="s">
        <v>45</v>
      </c>
      <c s="29" t="s">
        <v>283</v>
      </c>
      <c s="29" t="s">
        <v>557</v>
      </c>
      <c s="25" t="s">
        <v>47</v>
      </c>
      <c s="30" t="s">
        <v>558</v>
      </c>
      <c s="31" t="s">
        <v>106</v>
      </c>
      <c s="32">
        <v>9.685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559</v>
      </c>
    </row>
    <row r="117" spans="1:5" ht="51">
      <c r="A117" s="38" t="s">
        <v>51</v>
      </c>
      <c r="E117" s="37" t="s">
        <v>560</v>
      </c>
    </row>
    <row r="118" spans="1:16" ht="12.75">
      <c r="A118" s="25" t="s">
        <v>45</v>
      </c>
      <c s="29" t="s">
        <v>288</v>
      </c>
      <c s="29" t="s">
        <v>245</v>
      </c>
      <c s="25" t="s">
        <v>47</v>
      </c>
      <c s="30" t="s">
        <v>246</v>
      </c>
      <c s="31" t="s">
        <v>106</v>
      </c>
      <c s="32">
        <v>34.081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50</v>
      </c>
      <c r="E119" s="35" t="s">
        <v>561</v>
      </c>
    </row>
    <row r="120" spans="1:5" ht="38.25">
      <c r="A120" s="36" t="s">
        <v>51</v>
      </c>
      <c r="E120" s="37" t="s">
        <v>562</v>
      </c>
    </row>
    <row r="121" spans="1:18" ht="12.75" customHeight="1">
      <c r="A121" s="6" t="s">
        <v>43</v>
      </c>
      <c s="6"/>
      <c s="41" t="s">
        <v>35</v>
      </c>
      <c s="6"/>
      <c s="27" t="s">
        <v>254</v>
      </c>
      <c s="6"/>
      <c s="6"/>
      <c s="6"/>
      <c s="42">
        <f>0+Q121</f>
      </c>
      <c r="O121">
        <f>0+R121</f>
      </c>
      <c r="Q121">
        <f>0+I122+I125+I128+I131+I134</f>
      </c>
      <c>
        <f>0+O122+O125+O128+O131+O134</f>
      </c>
    </row>
    <row r="122" spans="1:16" ht="12.75">
      <c r="A122" s="25" t="s">
        <v>45</v>
      </c>
      <c s="29" t="s">
        <v>293</v>
      </c>
      <c s="29" t="s">
        <v>284</v>
      </c>
      <c s="25" t="s">
        <v>47</v>
      </c>
      <c s="30" t="s">
        <v>285</v>
      </c>
      <c s="31" t="s">
        <v>139</v>
      </c>
      <c s="32">
        <v>207.7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47</v>
      </c>
    </row>
    <row r="124" spans="1:5" ht="12.75">
      <c r="A124" s="38" t="s">
        <v>51</v>
      </c>
      <c r="E124" s="37" t="s">
        <v>563</v>
      </c>
    </row>
    <row r="125" spans="1:16" ht="12.75">
      <c r="A125" s="25" t="s">
        <v>45</v>
      </c>
      <c s="29" t="s">
        <v>298</v>
      </c>
      <c s="29" t="s">
        <v>289</v>
      </c>
      <c s="25" t="s">
        <v>47</v>
      </c>
      <c s="30" t="s">
        <v>290</v>
      </c>
      <c s="31" t="s">
        <v>139</v>
      </c>
      <c s="32">
        <v>207.7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12.75">
      <c r="A126" s="34" t="s">
        <v>50</v>
      </c>
      <c r="E126" s="35" t="s">
        <v>47</v>
      </c>
    </row>
    <row r="127" spans="1:5" ht="12.75">
      <c r="A127" s="38" t="s">
        <v>51</v>
      </c>
      <c r="E127" s="37" t="s">
        <v>563</v>
      </c>
    </row>
    <row r="128" spans="1:16" ht="12.75">
      <c r="A128" s="25" t="s">
        <v>45</v>
      </c>
      <c s="29" t="s">
        <v>303</v>
      </c>
      <c s="29" t="s">
        <v>564</v>
      </c>
      <c s="25" t="s">
        <v>47</v>
      </c>
      <c s="30" t="s">
        <v>565</v>
      </c>
      <c s="31" t="s">
        <v>139</v>
      </c>
      <c s="32">
        <v>207.7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12.75">
      <c r="A129" s="34" t="s">
        <v>50</v>
      </c>
      <c r="E129" s="35" t="s">
        <v>47</v>
      </c>
    </row>
    <row r="130" spans="1:5" ht="12.75">
      <c r="A130" s="38" t="s">
        <v>51</v>
      </c>
      <c r="E130" s="37" t="s">
        <v>563</v>
      </c>
    </row>
    <row r="131" spans="1:16" ht="12.75">
      <c r="A131" s="25" t="s">
        <v>45</v>
      </c>
      <c s="29" t="s">
        <v>308</v>
      </c>
      <c s="29" t="s">
        <v>566</v>
      </c>
      <c s="25" t="s">
        <v>47</v>
      </c>
      <c s="30" t="s">
        <v>567</v>
      </c>
      <c s="31" t="s">
        <v>139</v>
      </c>
      <c s="32">
        <v>207.7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12.75">
      <c r="A132" s="34" t="s">
        <v>50</v>
      </c>
      <c r="E132" s="35" t="s">
        <v>47</v>
      </c>
    </row>
    <row r="133" spans="1:5" ht="12.75">
      <c r="A133" s="38" t="s">
        <v>51</v>
      </c>
      <c r="E133" s="37" t="s">
        <v>563</v>
      </c>
    </row>
    <row r="134" spans="1:16" ht="12.75">
      <c r="A134" s="25" t="s">
        <v>45</v>
      </c>
      <c s="29" t="s">
        <v>313</v>
      </c>
      <c s="29" t="s">
        <v>568</v>
      </c>
      <c s="25" t="s">
        <v>47</v>
      </c>
      <c s="30" t="s">
        <v>569</v>
      </c>
      <c s="31" t="s">
        <v>139</v>
      </c>
      <c s="32">
        <v>26.78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47</v>
      </c>
    </row>
    <row r="136" spans="1:5" ht="63.75">
      <c r="A136" s="36" t="s">
        <v>51</v>
      </c>
      <c r="E136" s="37" t="s">
        <v>570</v>
      </c>
    </row>
    <row r="137" spans="1:18" ht="12.75" customHeight="1">
      <c r="A137" s="6" t="s">
        <v>43</v>
      </c>
      <c s="6"/>
      <c s="41" t="s">
        <v>66</v>
      </c>
      <c s="6"/>
      <c s="27" t="s">
        <v>571</v>
      </c>
      <c s="6"/>
      <c s="6"/>
      <c s="6"/>
      <c s="42">
        <f>0+Q137</f>
      </c>
      <c r="O137">
        <f>0+R137</f>
      </c>
      <c r="Q137">
        <f>0+I138+I141+I144+I147</f>
      </c>
      <c>
        <f>0+O138+O141+O144+O147</f>
      </c>
    </row>
    <row r="138" spans="1:16" ht="25.5">
      <c r="A138" s="25" t="s">
        <v>45</v>
      </c>
      <c s="29" t="s">
        <v>318</v>
      </c>
      <c s="29" t="s">
        <v>572</v>
      </c>
      <c s="25" t="s">
        <v>47</v>
      </c>
      <c s="30" t="s">
        <v>573</v>
      </c>
      <c s="31" t="s">
        <v>139</v>
      </c>
      <c s="32">
        <v>160.4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47</v>
      </c>
    </row>
    <row r="140" spans="1:5" ht="12.75">
      <c r="A140" s="38" t="s">
        <v>51</v>
      </c>
      <c r="E140" s="37" t="s">
        <v>574</v>
      </c>
    </row>
    <row r="141" spans="1:16" ht="12.75">
      <c r="A141" s="25" t="s">
        <v>45</v>
      </c>
      <c s="29" t="s">
        <v>322</v>
      </c>
      <c s="29" t="s">
        <v>575</v>
      </c>
      <c s="25" t="s">
        <v>47</v>
      </c>
      <c s="30" t="s">
        <v>576</v>
      </c>
      <c s="31" t="s">
        <v>139</v>
      </c>
      <c s="32">
        <v>25.554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12.75">
      <c r="A142" s="34" t="s">
        <v>50</v>
      </c>
      <c r="E142" s="35" t="s">
        <v>577</v>
      </c>
    </row>
    <row r="143" spans="1:5" ht="51">
      <c r="A143" s="38" t="s">
        <v>51</v>
      </c>
      <c r="E143" s="37" t="s">
        <v>578</v>
      </c>
    </row>
    <row r="144" spans="1:16" ht="12.75">
      <c r="A144" s="25" t="s">
        <v>45</v>
      </c>
      <c s="29" t="s">
        <v>326</v>
      </c>
      <c s="29" t="s">
        <v>579</v>
      </c>
      <c s="25" t="s">
        <v>47</v>
      </c>
      <c s="30" t="s">
        <v>580</v>
      </c>
      <c s="31" t="s">
        <v>139</v>
      </c>
      <c s="32">
        <v>11.42</v>
      </c>
      <c s="33">
        <v>0</v>
      </c>
      <c s="33">
        <f>ROUND(ROUND(H144,2)*ROUND(G144,3),2)</f>
      </c>
      <c r="O144">
        <f>(I144*21)/100</f>
      </c>
      <c t="s">
        <v>23</v>
      </c>
    </row>
    <row r="145" spans="1:5" ht="12.75">
      <c r="A145" s="34" t="s">
        <v>50</v>
      </c>
      <c r="E145" s="35" t="s">
        <v>581</v>
      </c>
    </row>
    <row r="146" spans="1:5" ht="12.75">
      <c r="A146" s="38" t="s">
        <v>51</v>
      </c>
      <c r="E146" s="37" t="s">
        <v>582</v>
      </c>
    </row>
    <row r="147" spans="1:16" ht="12.75">
      <c r="A147" s="25" t="s">
        <v>45</v>
      </c>
      <c s="29" t="s">
        <v>331</v>
      </c>
      <c s="29" t="s">
        <v>583</v>
      </c>
      <c s="25" t="s">
        <v>47</v>
      </c>
      <c s="30" t="s">
        <v>584</v>
      </c>
      <c s="31" t="s">
        <v>139</v>
      </c>
      <c s="32">
        <v>6.001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12.75">
      <c r="A148" s="34" t="s">
        <v>50</v>
      </c>
      <c r="E148" s="35" t="s">
        <v>585</v>
      </c>
    </row>
    <row r="149" spans="1:5" ht="12.75">
      <c r="A149" s="36" t="s">
        <v>51</v>
      </c>
      <c r="E149" s="37" t="s">
        <v>586</v>
      </c>
    </row>
    <row r="150" spans="1:18" ht="12.75" customHeight="1">
      <c r="A150" s="6" t="s">
        <v>43</v>
      </c>
      <c s="6"/>
      <c s="41" t="s">
        <v>70</v>
      </c>
      <c s="6"/>
      <c s="27" t="s">
        <v>302</v>
      </c>
      <c s="6"/>
      <c s="6"/>
      <c s="6"/>
      <c s="42">
        <f>0+Q150</f>
      </c>
      <c r="O150">
        <f>0+R150</f>
      </c>
      <c r="Q150">
        <f>0+I151+I154+I157</f>
      </c>
      <c>
        <f>0+O151+O154+O157</f>
      </c>
    </row>
    <row r="151" spans="1:16" ht="12.75">
      <c r="A151" s="25" t="s">
        <v>45</v>
      </c>
      <c s="29" t="s">
        <v>336</v>
      </c>
      <c s="29" t="s">
        <v>587</v>
      </c>
      <c s="25" t="s">
        <v>47</v>
      </c>
      <c s="30" t="s">
        <v>588</v>
      </c>
      <c s="31" t="s">
        <v>119</v>
      </c>
      <c s="32">
        <v>1.2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12.75">
      <c r="A152" s="34" t="s">
        <v>50</v>
      </c>
      <c r="E152" s="35" t="s">
        <v>589</v>
      </c>
    </row>
    <row r="153" spans="1:5" ht="12.75">
      <c r="A153" s="38" t="s">
        <v>51</v>
      </c>
      <c r="E153" s="37" t="s">
        <v>590</v>
      </c>
    </row>
    <row r="154" spans="1:16" ht="12.75">
      <c r="A154" s="25" t="s">
        <v>45</v>
      </c>
      <c s="29" t="s">
        <v>341</v>
      </c>
      <c s="29" t="s">
        <v>304</v>
      </c>
      <c s="25" t="s">
        <v>47</v>
      </c>
      <c s="30" t="s">
        <v>305</v>
      </c>
      <c s="31" t="s">
        <v>119</v>
      </c>
      <c s="32">
        <v>41.45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12.75">
      <c r="A155" s="34" t="s">
        <v>50</v>
      </c>
      <c r="E155" s="35" t="s">
        <v>47</v>
      </c>
    </row>
    <row r="156" spans="1:5" ht="63.75">
      <c r="A156" s="38" t="s">
        <v>51</v>
      </c>
      <c r="E156" s="37" t="s">
        <v>591</v>
      </c>
    </row>
    <row r="157" spans="1:16" ht="12.75">
      <c r="A157" s="25" t="s">
        <v>45</v>
      </c>
      <c s="29" t="s">
        <v>346</v>
      </c>
      <c s="29" t="s">
        <v>592</v>
      </c>
      <c s="25" t="s">
        <v>47</v>
      </c>
      <c s="30" t="s">
        <v>593</v>
      </c>
      <c s="31" t="s">
        <v>119</v>
      </c>
      <c s="32">
        <v>0.95</v>
      </c>
      <c s="33">
        <v>0</v>
      </c>
      <c s="33">
        <f>ROUND(ROUND(H157,2)*ROUND(G157,3),2)</f>
      </c>
      <c r="O157">
        <f>(I157*21)/100</f>
      </c>
      <c t="s">
        <v>23</v>
      </c>
    </row>
    <row r="158" spans="1:5" ht="12.75">
      <c r="A158" s="34" t="s">
        <v>50</v>
      </c>
      <c r="E158" s="35" t="s">
        <v>594</v>
      </c>
    </row>
    <row r="159" spans="1:5" ht="12.75">
      <c r="A159" s="36" t="s">
        <v>51</v>
      </c>
      <c r="E159" s="37" t="s">
        <v>595</v>
      </c>
    </row>
    <row r="160" spans="1:18" ht="12.75" customHeight="1">
      <c r="A160" s="6" t="s">
        <v>43</v>
      </c>
      <c s="6"/>
      <c s="41" t="s">
        <v>40</v>
      </c>
      <c s="6"/>
      <c s="27" t="s">
        <v>116</v>
      </c>
      <c s="6"/>
      <c s="6"/>
      <c s="6"/>
      <c s="42">
        <f>0+Q160</f>
      </c>
      <c r="O160">
        <f>0+R160</f>
      </c>
      <c r="Q160">
        <f>0+I161+I164+I167+I170+I173+I176+I179+I182+I185</f>
      </c>
      <c>
        <f>0+O161+O164+O167+O170+O173+O176+O179+O182+O185</f>
      </c>
    </row>
    <row r="161" spans="1:16" ht="12.75">
      <c r="A161" s="25" t="s">
        <v>45</v>
      </c>
      <c s="29" t="s">
        <v>351</v>
      </c>
      <c s="29" t="s">
        <v>596</v>
      </c>
      <c s="25" t="s">
        <v>47</v>
      </c>
      <c s="30" t="s">
        <v>597</v>
      </c>
      <c s="31" t="s">
        <v>119</v>
      </c>
      <c s="32">
        <v>23.715</v>
      </c>
      <c s="33">
        <v>0</v>
      </c>
      <c s="33">
        <f>ROUND(ROUND(H161,2)*ROUND(G161,3),2)</f>
      </c>
      <c r="O161">
        <f>(I161*21)/100</f>
      </c>
      <c t="s">
        <v>23</v>
      </c>
    </row>
    <row r="162" spans="1:5" ht="12.75">
      <c r="A162" s="34" t="s">
        <v>50</v>
      </c>
      <c r="E162" s="35" t="s">
        <v>598</v>
      </c>
    </row>
    <row r="163" spans="1:5" ht="12.75">
      <c r="A163" s="38" t="s">
        <v>51</v>
      </c>
      <c r="E163" s="37" t="s">
        <v>599</v>
      </c>
    </row>
    <row r="164" spans="1:16" ht="12.75">
      <c r="A164" s="25" t="s">
        <v>45</v>
      </c>
      <c s="29" t="s">
        <v>356</v>
      </c>
      <c s="29" t="s">
        <v>600</v>
      </c>
      <c s="25" t="s">
        <v>47</v>
      </c>
      <c s="30" t="s">
        <v>601</v>
      </c>
      <c s="31" t="s">
        <v>65</v>
      </c>
      <c s="32">
        <v>6</v>
      </c>
      <c s="33">
        <v>0</v>
      </c>
      <c s="33">
        <f>ROUND(ROUND(H164,2)*ROUND(G164,3),2)</f>
      </c>
      <c r="O164">
        <f>(I164*21)/100</f>
      </c>
      <c t="s">
        <v>23</v>
      </c>
    </row>
    <row r="165" spans="1:5" ht="12.75">
      <c r="A165" s="34" t="s">
        <v>50</v>
      </c>
      <c r="E165" s="35" t="s">
        <v>47</v>
      </c>
    </row>
    <row r="166" spans="1:5" ht="12.75">
      <c r="A166" s="38" t="s">
        <v>51</v>
      </c>
      <c r="E166" s="37" t="s">
        <v>312</v>
      </c>
    </row>
    <row r="167" spans="1:16" ht="12.75">
      <c r="A167" s="25" t="s">
        <v>45</v>
      </c>
      <c s="29" t="s">
        <v>602</v>
      </c>
      <c s="29" t="s">
        <v>437</v>
      </c>
      <c s="25" t="s">
        <v>47</v>
      </c>
      <c s="30" t="s">
        <v>438</v>
      </c>
      <c s="31" t="s">
        <v>65</v>
      </c>
      <c s="32">
        <v>2</v>
      </c>
      <c s="33">
        <v>0</v>
      </c>
      <c s="33">
        <f>ROUND(ROUND(H167,2)*ROUND(G167,3),2)</f>
      </c>
      <c r="O167">
        <f>(I167*21)/100</f>
      </c>
      <c t="s">
        <v>23</v>
      </c>
    </row>
    <row r="168" spans="1:5" ht="12.75">
      <c r="A168" s="34" t="s">
        <v>50</v>
      </c>
      <c r="E168" s="35" t="s">
        <v>603</v>
      </c>
    </row>
    <row r="169" spans="1:5" ht="12.75">
      <c r="A169" s="38" t="s">
        <v>51</v>
      </c>
      <c r="E169" s="37" t="s">
        <v>432</v>
      </c>
    </row>
    <row r="170" spans="1:16" ht="12.75">
      <c r="A170" s="25" t="s">
        <v>45</v>
      </c>
      <c s="29" t="s">
        <v>604</v>
      </c>
      <c s="29" t="s">
        <v>439</v>
      </c>
      <c s="25" t="s">
        <v>47</v>
      </c>
      <c s="30" t="s">
        <v>440</v>
      </c>
      <c s="31" t="s">
        <v>65</v>
      </c>
      <c s="32">
        <v>1</v>
      </c>
      <c s="33">
        <v>0</v>
      </c>
      <c s="33">
        <f>ROUND(ROUND(H170,2)*ROUND(G170,3),2)</f>
      </c>
      <c r="O170">
        <f>(I170*21)/100</f>
      </c>
      <c t="s">
        <v>23</v>
      </c>
    </row>
    <row r="171" spans="1:5" ht="12.75">
      <c r="A171" s="34" t="s">
        <v>50</v>
      </c>
      <c r="E171" s="35" t="s">
        <v>47</v>
      </c>
    </row>
    <row r="172" spans="1:5" ht="12.75">
      <c r="A172" s="38" t="s">
        <v>51</v>
      </c>
      <c r="E172" s="37" t="s">
        <v>47</v>
      </c>
    </row>
    <row r="173" spans="1:16" ht="12.75">
      <c r="A173" s="25" t="s">
        <v>45</v>
      </c>
      <c s="29" t="s">
        <v>605</v>
      </c>
      <c s="29" t="s">
        <v>442</v>
      </c>
      <c s="25" t="s">
        <v>47</v>
      </c>
      <c s="30" t="s">
        <v>443</v>
      </c>
      <c s="31" t="s">
        <v>119</v>
      </c>
      <c s="32">
        <v>24.16</v>
      </c>
      <c s="33">
        <v>0</v>
      </c>
      <c s="33">
        <f>ROUND(ROUND(H173,2)*ROUND(G173,3),2)</f>
      </c>
      <c r="O173">
        <f>(I173*21)/100</f>
      </c>
      <c t="s">
        <v>23</v>
      </c>
    </row>
    <row r="174" spans="1:5" ht="12.75">
      <c r="A174" s="34" t="s">
        <v>50</v>
      </c>
      <c r="E174" s="35" t="s">
        <v>47</v>
      </c>
    </row>
    <row r="175" spans="1:5" ht="114.75">
      <c r="A175" s="38" t="s">
        <v>51</v>
      </c>
      <c r="E175" s="37" t="s">
        <v>606</v>
      </c>
    </row>
    <row r="176" spans="1:16" ht="12.75">
      <c r="A176" s="25" t="s">
        <v>45</v>
      </c>
      <c s="29" t="s">
        <v>607</v>
      </c>
      <c s="29" t="s">
        <v>327</v>
      </c>
      <c s="25" t="s">
        <v>47</v>
      </c>
      <c s="30" t="s">
        <v>328</v>
      </c>
      <c s="31" t="s">
        <v>119</v>
      </c>
      <c s="32">
        <v>16.7</v>
      </c>
      <c s="33">
        <v>0</v>
      </c>
      <c s="33">
        <f>ROUND(ROUND(H176,2)*ROUND(G176,3),2)</f>
      </c>
      <c r="O176">
        <f>(I176*21)/100</f>
      </c>
      <c t="s">
        <v>23</v>
      </c>
    </row>
    <row r="177" spans="1:5" ht="12.75">
      <c r="A177" s="34" t="s">
        <v>50</v>
      </c>
      <c r="E177" s="35" t="s">
        <v>47</v>
      </c>
    </row>
    <row r="178" spans="1:5" ht="51">
      <c r="A178" s="38" t="s">
        <v>51</v>
      </c>
      <c r="E178" s="37" t="s">
        <v>608</v>
      </c>
    </row>
    <row r="179" spans="1:16" ht="12.75">
      <c r="A179" s="25" t="s">
        <v>45</v>
      </c>
      <c s="29" t="s">
        <v>609</v>
      </c>
      <c s="29" t="s">
        <v>450</v>
      </c>
      <c s="25" t="s">
        <v>47</v>
      </c>
      <c s="30" t="s">
        <v>451</v>
      </c>
      <c s="31" t="s">
        <v>119</v>
      </c>
      <c s="32">
        <v>26.76</v>
      </c>
      <c s="33">
        <v>0</v>
      </c>
      <c s="33">
        <f>ROUND(ROUND(H179,2)*ROUND(G179,3),2)</f>
      </c>
      <c r="O179">
        <f>(I179*21)/100</f>
      </c>
      <c t="s">
        <v>23</v>
      </c>
    </row>
    <row r="180" spans="1:5" ht="12.75">
      <c r="A180" s="34" t="s">
        <v>50</v>
      </c>
      <c r="E180" s="35" t="s">
        <v>610</v>
      </c>
    </row>
    <row r="181" spans="1:5" ht="12.75">
      <c r="A181" s="38" t="s">
        <v>51</v>
      </c>
      <c r="E181" s="37" t="s">
        <v>611</v>
      </c>
    </row>
    <row r="182" spans="1:16" ht="12.75">
      <c r="A182" s="25" t="s">
        <v>45</v>
      </c>
      <c s="29" t="s">
        <v>612</v>
      </c>
      <c s="29" t="s">
        <v>613</v>
      </c>
      <c s="25" t="s">
        <v>47</v>
      </c>
      <c s="30" t="s">
        <v>614</v>
      </c>
      <c s="31" t="s">
        <v>119</v>
      </c>
      <c s="32">
        <v>42.003</v>
      </c>
      <c s="33">
        <v>0</v>
      </c>
      <c s="33">
        <f>ROUND(ROUND(H182,2)*ROUND(G182,3),2)</f>
      </c>
      <c r="O182">
        <f>(I182*21)/100</f>
      </c>
      <c t="s">
        <v>23</v>
      </c>
    </row>
    <row r="183" spans="1:5" ht="12.75">
      <c r="A183" s="34" t="s">
        <v>50</v>
      </c>
      <c r="E183" s="35" t="s">
        <v>47</v>
      </c>
    </row>
    <row r="184" spans="1:5" ht="63.75">
      <c r="A184" s="38" t="s">
        <v>51</v>
      </c>
      <c r="E184" s="37" t="s">
        <v>615</v>
      </c>
    </row>
    <row r="185" spans="1:16" ht="12.75">
      <c r="A185" s="25" t="s">
        <v>45</v>
      </c>
      <c s="29" t="s">
        <v>616</v>
      </c>
      <c s="29" t="s">
        <v>617</v>
      </c>
      <c s="25" t="s">
        <v>47</v>
      </c>
      <c s="30" t="s">
        <v>618</v>
      </c>
      <c s="31" t="s">
        <v>119</v>
      </c>
      <c s="32">
        <v>26.76</v>
      </c>
      <c s="33">
        <v>0</v>
      </c>
      <c s="33">
        <f>ROUND(ROUND(H185,2)*ROUND(G185,3),2)</f>
      </c>
      <c r="O185">
        <f>(I185*21)/100</f>
      </c>
      <c t="s">
        <v>23</v>
      </c>
    </row>
    <row r="186" spans="1:5" ht="12.75">
      <c r="A186" s="34" t="s">
        <v>50</v>
      </c>
      <c r="E186" s="35" t="s">
        <v>610</v>
      </c>
    </row>
    <row r="187" spans="1:5" ht="12.75">
      <c r="A187" s="36" t="s">
        <v>51</v>
      </c>
      <c r="E187" s="37" t="s">
        <v>611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0+O8+O15+O34+O41+O48+O52+O56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619</v>
      </c>
      <c s="39">
        <f>0+I8+I15+I34+I41+I48+I52+I56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619</v>
      </c>
      <c s="6"/>
      <c s="18" t="s">
        <v>620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25.5">
      <c r="A9" s="25" t="s">
        <v>45</v>
      </c>
      <c s="29" t="s">
        <v>29</v>
      </c>
      <c s="29" t="s">
        <v>147</v>
      </c>
      <c s="25" t="s">
        <v>47</v>
      </c>
      <c s="30" t="s">
        <v>148</v>
      </c>
      <c s="31" t="s">
        <v>95</v>
      </c>
      <c s="32">
        <v>8.418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63.75">
      <c r="A11" s="38" t="s">
        <v>51</v>
      </c>
      <c r="E11" s="37" t="s">
        <v>621</v>
      </c>
    </row>
    <row r="12" spans="1:16" ht="25.5">
      <c r="A12" s="25" t="s">
        <v>45</v>
      </c>
      <c s="29" t="s">
        <v>23</v>
      </c>
      <c s="29" t="s">
        <v>97</v>
      </c>
      <c s="25" t="s">
        <v>47</v>
      </c>
      <c s="30" t="s">
        <v>98</v>
      </c>
      <c s="31" t="s">
        <v>95</v>
      </c>
      <c s="32">
        <v>36.834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389</v>
      </c>
    </row>
    <row r="14" spans="1:5" ht="12.75">
      <c r="A14" s="36" t="s">
        <v>51</v>
      </c>
      <c r="E14" s="37" t="s">
        <v>622</v>
      </c>
    </row>
    <row r="15" spans="1:18" ht="12.75" customHeight="1">
      <c r="A15" s="6" t="s">
        <v>43</v>
      </c>
      <c s="6"/>
      <c s="41" t="s">
        <v>29</v>
      </c>
      <c s="6"/>
      <c s="27" t="s">
        <v>103</v>
      </c>
      <c s="6"/>
      <c s="6"/>
      <c s="6"/>
      <c s="42">
        <f>0+Q15</f>
      </c>
      <c r="O15">
        <f>0+R15</f>
      </c>
      <c r="Q15">
        <f>0+I16+I19+I22+I25+I28+I31</f>
      </c>
      <c>
        <f>0+O16+O19+O22+O25+O28+O31</f>
      </c>
    </row>
    <row r="16" spans="1:16" ht="12.75">
      <c r="A16" s="25" t="s">
        <v>45</v>
      </c>
      <c s="29" t="s">
        <v>22</v>
      </c>
      <c s="29" t="s">
        <v>166</v>
      </c>
      <c s="25" t="s">
        <v>47</v>
      </c>
      <c s="30" t="s">
        <v>167</v>
      </c>
      <c s="31" t="s">
        <v>119</v>
      </c>
      <c s="32">
        <v>11.4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2.75">
      <c r="A17" s="34" t="s">
        <v>50</v>
      </c>
      <c r="E17" s="35" t="s">
        <v>47</v>
      </c>
    </row>
    <row r="18" spans="1:5" ht="12.75">
      <c r="A18" s="38" t="s">
        <v>51</v>
      </c>
      <c r="E18" s="37" t="s">
        <v>623</v>
      </c>
    </row>
    <row r="19" spans="1:16" ht="12.75">
      <c r="A19" s="25" t="s">
        <v>45</v>
      </c>
      <c s="29" t="s">
        <v>33</v>
      </c>
      <c s="29" t="s">
        <v>109</v>
      </c>
      <c s="25" t="s">
        <v>47</v>
      </c>
      <c s="30" t="s">
        <v>110</v>
      </c>
      <c s="31" t="s">
        <v>106</v>
      </c>
      <c s="32">
        <v>2.045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170</v>
      </c>
    </row>
    <row r="21" spans="1:5" ht="12.75">
      <c r="A21" s="38" t="s">
        <v>51</v>
      </c>
      <c r="E21" s="37" t="s">
        <v>624</v>
      </c>
    </row>
    <row r="22" spans="1:16" ht="12.75">
      <c r="A22" s="25" t="s">
        <v>45</v>
      </c>
      <c s="29" t="s">
        <v>35</v>
      </c>
      <c s="29" t="s">
        <v>182</v>
      </c>
      <c s="25" t="s">
        <v>47</v>
      </c>
      <c s="30" t="s">
        <v>183</v>
      </c>
      <c s="31" t="s">
        <v>106</v>
      </c>
      <c s="32">
        <v>0.19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12.75">
      <c r="A24" s="38" t="s">
        <v>51</v>
      </c>
      <c r="E24" s="37" t="s">
        <v>625</v>
      </c>
    </row>
    <row r="25" spans="1:16" ht="12.75">
      <c r="A25" s="25" t="s">
        <v>45</v>
      </c>
      <c s="29" t="s">
        <v>37</v>
      </c>
      <c s="29" t="s">
        <v>401</v>
      </c>
      <c s="25" t="s">
        <v>47</v>
      </c>
      <c s="30" t="s">
        <v>402</v>
      </c>
      <c s="31" t="s">
        <v>106</v>
      </c>
      <c s="32">
        <v>4.399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403</v>
      </c>
    </row>
    <row r="27" spans="1:5" ht="63.75">
      <c r="A27" s="38" t="s">
        <v>51</v>
      </c>
      <c r="E27" s="37" t="s">
        <v>626</v>
      </c>
    </row>
    <row r="28" spans="1:16" ht="12.75">
      <c r="A28" s="25" t="s">
        <v>45</v>
      </c>
      <c s="29" t="s">
        <v>66</v>
      </c>
      <c s="29" t="s">
        <v>192</v>
      </c>
      <c s="25" t="s">
        <v>47</v>
      </c>
      <c s="30" t="s">
        <v>193</v>
      </c>
      <c s="31" t="s">
        <v>106</v>
      </c>
      <c s="32">
        <v>4.399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47</v>
      </c>
    </row>
    <row r="30" spans="1:5" ht="12.75">
      <c r="A30" s="38" t="s">
        <v>51</v>
      </c>
      <c r="E30" s="37" t="s">
        <v>627</v>
      </c>
    </row>
    <row r="31" spans="1:16" ht="12.75">
      <c r="A31" s="25" t="s">
        <v>45</v>
      </c>
      <c s="29" t="s">
        <v>70</v>
      </c>
      <c s="29" t="s">
        <v>406</v>
      </c>
      <c s="25" t="s">
        <v>47</v>
      </c>
      <c s="30" t="s">
        <v>407</v>
      </c>
      <c s="31" t="s">
        <v>106</v>
      </c>
      <c s="32">
        <v>0.19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408</v>
      </c>
    </row>
    <row r="33" spans="1:5" ht="12.75">
      <c r="A33" s="36" t="s">
        <v>51</v>
      </c>
      <c r="E33" s="37" t="s">
        <v>628</v>
      </c>
    </row>
    <row r="34" spans="1:18" ht="12.75" customHeight="1">
      <c r="A34" s="6" t="s">
        <v>43</v>
      </c>
      <c s="6"/>
      <c s="41" t="s">
        <v>22</v>
      </c>
      <c s="6"/>
      <c s="27" t="s">
        <v>413</v>
      </c>
      <c s="6"/>
      <c s="6"/>
      <c s="6"/>
      <c s="42">
        <f>0+Q34</f>
      </c>
      <c r="O34">
        <f>0+R34</f>
      </c>
      <c r="Q34">
        <f>0+I35+I38</f>
      </c>
      <c>
        <f>0+O35+O38</f>
      </c>
    </row>
    <row r="35" spans="1:16" ht="12.75">
      <c r="A35" s="25" t="s">
        <v>45</v>
      </c>
      <c s="29" t="s">
        <v>40</v>
      </c>
      <c s="29" t="s">
        <v>414</v>
      </c>
      <c s="25" t="s">
        <v>47</v>
      </c>
      <c s="30" t="s">
        <v>415</v>
      </c>
      <c s="31" t="s">
        <v>106</v>
      </c>
      <c s="32">
        <v>3.053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416</v>
      </c>
    </row>
    <row r="37" spans="1:5" ht="89.25">
      <c r="A37" s="38" t="s">
        <v>51</v>
      </c>
      <c r="E37" s="37" t="s">
        <v>629</v>
      </c>
    </row>
    <row r="38" spans="1:16" ht="12.75">
      <c r="A38" s="25" t="s">
        <v>45</v>
      </c>
      <c s="29" t="s">
        <v>42</v>
      </c>
      <c s="29" t="s">
        <v>418</v>
      </c>
      <c s="25" t="s">
        <v>47</v>
      </c>
      <c s="30" t="s">
        <v>419</v>
      </c>
      <c s="31" t="s">
        <v>95</v>
      </c>
      <c s="32">
        <v>0.458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47</v>
      </c>
    </row>
    <row r="40" spans="1:5" ht="25.5">
      <c r="A40" s="36" t="s">
        <v>51</v>
      </c>
      <c r="E40" s="37" t="s">
        <v>630</v>
      </c>
    </row>
    <row r="41" spans="1:18" ht="12.75" customHeight="1">
      <c r="A41" s="6" t="s">
        <v>43</v>
      </c>
      <c s="6"/>
      <c s="41" t="s">
        <v>33</v>
      </c>
      <c s="6"/>
      <c s="27" t="s">
        <v>234</v>
      </c>
      <c s="6"/>
      <c s="6"/>
      <c s="6"/>
      <c s="42">
        <f>0+Q41</f>
      </c>
      <c r="O41">
        <f>0+R41</f>
      </c>
      <c r="Q41">
        <f>0+I42+I45</f>
      </c>
      <c>
        <f>0+O42+O45</f>
      </c>
    </row>
    <row r="42" spans="1:16" ht="12.75">
      <c r="A42" s="25" t="s">
        <v>45</v>
      </c>
      <c s="29" t="s">
        <v>79</v>
      </c>
      <c s="29" t="s">
        <v>236</v>
      </c>
      <c s="25" t="s">
        <v>47</v>
      </c>
      <c s="30" t="s">
        <v>237</v>
      </c>
      <c s="31" t="s">
        <v>106</v>
      </c>
      <c s="32">
        <v>3.615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631</v>
      </c>
    </row>
    <row r="44" spans="1:5" ht="102">
      <c r="A44" s="38" t="s">
        <v>51</v>
      </c>
      <c r="E44" s="37" t="s">
        <v>632</v>
      </c>
    </row>
    <row r="45" spans="1:16" ht="12.75">
      <c r="A45" s="25" t="s">
        <v>45</v>
      </c>
      <c s="29" t="s">
        <v>83</v>
      </c>
      <c s="29" t="s">
        <v>245</v>
      </c>
      <c s="25" t="s">
        <v>47</v>
      </c>
      <c s="30" t="s">
        <v>246</v>
      </c>
      <c s="31" t="s">
        <v>106</v>
      </c>
      <c s="32">
        <v>2.56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633</v>
      </c>
    </row>
    <row r="47" spans="1:5" ht="12.75">
      <c r="A47" s="36" t="s">
        <v>51</v>
      </c>
      <c r="E47" s="37" t="s">
        <v>634</v>
      </c>
    </row>
    <row r="48" spans="1:18" ht="12.75" customHeight="1">
      <c r="A48" s="6" t="s">
        <v>43</v>
      </c>
      <c s="6"/>
      <c s="41" t="s">
        <v>35</v>
      </c>
      <c s="6"/>
      <c s="27" t="s">
        <v>254</v>
      </c>
      <c s="6"/>
      <c s="6"/>
      <c s="6"/>
      <c s="42">
        <f>0+Q48</f>
      </c>
      <c r="O48">
        <f>0+R48</f>
      </c>
      <c r="Q48">
        <f>0+I49</f>
      </c>
      <c>
        <f>0+O49</f>
      </c>
    </row>
    <row r="49" spans="1:16" ht="12.75">
      <c r="A49" s="25" t="s">
        <v>45</v>
      </c>
      <c s="29" t="s">
        <v>87</v>
      </c>
      <c s="29" t="s">
        <v>426</v>
      </c>
      <c s="25" t="s">
        <v>47</v>
      </c>
      <c s="30" t="s">
        <v>427</v>
      </c>
      <c s="31" t="s">
        <v>139</v>
      </c>
      <c s="32">
        <v>18.562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428</v>
      </c>
    </row>
    <row r="51" spans="1:5" ht="25.5">
      <c r="A51" s="36" t="s">
        <v>51</v>
      </c>
      <c r="E51" s="37" t="s">
        <v>635</v>
      </c>
    </row>
    <row r="52" spans="1:18" ht="12.75" customHeight="1">
      <c r="A52" s="6" t="s">
        <v>43</v>
      </c>
      <c s="6"/>
      <c s="41" t="s">
        <v>70</v>
      </c>
      <c s="6"/>
      <c s="27" t="s">
        <v>302</v>
      </c>
      <c s="6"/>
      <c s="6"/>
      <c s="6"/>
      <c s="42">
        <f>0+Q52</f>
      </c>
      <c r="O52">
        <f>0+R52</f>
      </c>
      <c r="Q52">
        <f>0+I53</f>
      </c>
      <c>
        <f>0+O53</f>
      </c>
    </row>
    <row r="53" spans="1:16" ht="12.75">
      <c r="A53" s="25" t="s">
        <v>45</v>
      </c>
      <c s="29" t="s">
        <v>186</v>
      </c>
      <c s="29" t="s">
        <v>433</v>
      </c>
      <c s="25" t="s">
        <v>47</v>
      </c>
      <c s="30" t="s">
        <v>434</v>
      </c>
      <c s="31" t="s">
        <v>106</v>
      </c>
      <c s="32">
        <v>14.306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50</v>
      </c>
      <c r="E54" s="35" t="s">
        <v>435</v>
      </c>
    </row>
    <row r="55" spans="1:5" ht="25.5">
      <c r="A55" s="36" t="s">
        <v>51</v>
      </c>
      <c r="E55" s="37" t="s">
        <v>636</v>
      </c>
    </row>
    <row r="56" spans="1:18" ht="12.75" customHeight="1">
      <c r="A56" s="6" t="s">
        <v>43</v>
      </c>
      <c s="6"/>
      <c s="41" t="s">
        <v>40</v>
      </c>
      <c s="6"/>
      <c s="27" t="s">
        <v>116</v>
      </c>
      <c s="6"/>
      <c s="6"/>
      <c s="6"/>
      <c s="42">
        <f>0+Q56</f>
      </c>
      <c r="O56">
        <f>0+R56</f>
      </c>
      <c r="Q56">
        <f>0+I57+I60+I63+I66+I69+I72+I75+I78+I81+I84</f>
      </c>
      <c>
        <f>0+O57+O60+O63+O66+O69+O72+O75+O78+O81+O84</f>
      </c>
    </row>
    <row r="57" spans="1:16" ht="12.75">
      <c r="A57" s="25" t="s">
        <v>45</v>
      </c>
      <c s="29" t="s">
        <v>191</v>
      </c>
      <c s="29" t="s">
        <v>596</v>
      </c>
      <c s="25" t="s">
        <v>47</v>
      </c>
      <c s="30" t="s">
        <v>597</v>
      </c>
      <c s="31" t="s">
        <v>119</v>
      </c>
      <c s="32">
        <v>7.8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598</v>
      </c>
    </row>
    <row r="59" spans="1:5" ht="12.75">
      <c r="A59" s="38" t="s">
        <v>51</v>
      </c>
      <c r="E59" s="37" t="s">
        <v>637</v>
      </c>
    </row>
    <row r="60" spans="1:16" ht="12.75">
      <c r="A60" s="25" t="s">
        <v>45</v>
      </c>
      <c s="29" t="s">
        <v>195</v>
      </c>
      <c s="29" t="s">
        <v>121</v>
      </c>
      <c s="25" t="s">
        <v>47</v>
      </c>
      <c s="30" t="s">
        <v>122</v>
      </c>
      <c s="31" t="s">
        <v>119</v>
      </c>
      <c s="32">
        <v>6.8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50</v>
      </c>
      <c r="E61" s="35" t="s">
        <v>170</v>
      </c>
    </row>
    <row r="62" spans="1:5" ht="12.75">
      <c r="A62" s="38" t="s">
        <v>51</v>
      </c>
      <c r="E62" s="37" t="s">
        <v>638</v>
      </c>
    </row>
    <row r="63" spans="1:16" ht="12.75">
      <c r="A63" s="25" t="s">
        <v>45</v>
      </c>
      <c s="29" t="s">
        <v>200</v>
      </c>
      <c s="29" t="s">
        <v>437</v>
      </c>
      <c s="25" t="s">
        <v>47</v>
      </c>
      <c s="30" t="s">
        <v>438</v>
      </c>
      <c s="31" t="s">
        <v>65</v>
      </c>
      <c s="32">
        <v>2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47</v>
      </c>
    </row>
    <row r="65" spans="1:5" ht="12.75">
      <c r="A65" s="38" t="s">
        <v>51</v>
      </c>
      <c r="E65" s="37" t="s">
        <v>432</v>
      </c>
    </row>
    <row r="66" spans="1:16" ht="12.75">
      <c r="A66" s="25" t="s">
        <v>45</v>
      </c>
      <c s="29" t="s">
        <v>203</v>
      </c>
      <c s="29" t="s">
        <v>439</v>
      </c>
      <c s="25" t="s">
        <v>47</v>
      </c>
      <c s="30" t="s">
        <v>440</v>
      </c>
      <c s="31" t="s">
        <v>65</v>
      </c>
      <c s="32">
        <v>1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38.25">
      <c r="A67" s="34" t="s">
        <v>50</v>
      </c>
      <c r="E67" s="35" t="s">
        <v>441</v>
      </c>
    </row>
    <row r="68" spans="1:5" ht="12.75">
      <c r="A68" s="38" t="s">
        <v>51</v>
      </c>
      <c r="E68" s="37" t="s">
        <v>47</v>
      </c>
    </row>
    <row r="69" spans="1:16" ht="12.75">
      <c r="A69" s="25" t="s">
        <v>45</v>
      </c>
      <c s="29" t="s">
        <v>208</v>
      </c>
      <c s="29" t="s">
        <v>442</v>
      </c>
      <c s="25" t="s">
        <v>47</v>
      </c>
      <c s="30" t="s">
        <v>443</v>
      </c>
      <c s="31" t="s">
        <v>119</v>
      </c>
      <c s="32">
        <v>15.19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47</v>
      </c>
    </row>
    <row r="71" spans="1:5" ht="12.75">
      <c r="A71" s="38" t="s">
        <v>51</v>
      </c>
      <c r="E71" s="37" t="s">
        <v>639</v>
      </c>
    </row>
    <row r="72" spans="1:16" ht="12.75">
      <c r="A72" s="25" t="s">
        <v>45</v>
      </c>
      <c s="29" t="s">
        <v>211</v>
      </c>
      <c s="29" t="s">
        <v>327</v>
      </c>
      <c s="25" t="s">
        <v>47</v>
      </c>
      <c s="30" t="s">
        <v>328</v>
      </c>
      <c s="31" t="s">
        <v>119</v>
      </c>
      <c s="32">
        <v>15.4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12.75">
      <c r="A73" s="34" t="s">
        <v>50</v>
      </c>
      <c r="E73" s="35" t="s">
        <v>47</v>
      </c>
    </row>
    <row r="74" spans="1:5" ht="12.75">
      <c r="A74" s="38" t="s">
        <v>51</v>
      </c>
      <c r="E74" s="37" t="s">
        <v>640</v>
      </c>
    </row>
    <row r="75" spans="1:16" ht="12.75">
      <c r="A75" s="25" t="s">
        <v>45</v>
      </c>
      <c s="29" t="s">
        <v>215</v>
      </c>
      <c s="29" t="s">
        <v>446</v>
      </c>
      <c s="25" t="s">
        <v>47</v>
      </c>
      <c s="30" t="s">
        <v>447</v>
      </c>
      <c s="31" t="s">
        <v>119</v>
      </c>
      <c s="32">
        <v>30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448</v>
      </c>
    </row>
    <row r="77" spans="1:5" ht="12.75">
      <c r="A77" s="38" t="s">
        <v>51</v>
      </c>
      <c r="E77" s="37" t="s">
        <v>641</v>
      </c>
    </row>
    <row r="78" spans="1:16" ht="12.75">
      <c r="A78" s="25" t="s">
        <v>45</v>
      </c>
      <c s="29" t="s">
        <v>220</v>
      </c>
      <c s="29" t="s">
        <v>342</v>
      </c>
      <c s="25" t="s">
        <v>47</v>
      </c>
      <c s="30" t="s">
        <v>343</v>
      </c>
      <c s="31" t="s">
        <v>119</v>
      </c>
      <c s="32">
        <v>15.4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47</v>
      </c>
    </row>
    <row r="80" spans="1:5" ht="12.75">
      <c r="A80" s="38" t="s">
        <v>51</v>
      </c>
      <c r="E80" s="37" t="s">
        <v>642</v>
      </c>
    </row>
    <row r="81" spans="1:16" ht="12.75">
      <c r="A81" s="25" t="s">
        <v>45</v>
      </c>
      <c s="29" t="s">
        <v>223</v>
      </c>
      <c s="29" t="s">
        <v>456</v>
      </c>
      <c s="25" t="s">
        <v>47</v>
      </c>
      <c s="30" t="s">
        <v>457</v>
      </c>
      <c s="31" t="s">
        <v>106</v>
      </c>
      <c s="32">
        <v>14.167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12.75">
      <c r="A82" s="34" t="s">
        <v>50</v>
      </c>
      <c r="E82" s="35" t="s">
        <v>129</v>
      </c>
    </row>
    <row r="83" spans="1:5" ht="12.75">
      <c r="A83" s="38" t="s">
        <v>51</v>
      </c>
      <c r="E83" s="37" t="s">
        <v>643</v>
      </c>
    </row>
    <row r="84" spans="1:16" ht="12.75">
      <c r="A84" s="25" t="s">
        <v>45</v>
      </c>
      <c s="29" t="s">
        <v>229</v>
      </c>
      <c s="29" t="s">
        <v>134</v>
      </c>
      <c s="25" t="s">
        <v>47</v>
      </c>
      <c s="30" t="s">
        <v>135</v>
      </c>
      <c s="31" t="s">
        <v>95</v>
      </c>
      <c s="32">
        <v>0.847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170</v>
      </c>
    </row>
    <row r="86" spans="1:5" ht="25.5">
      <c r="A86" s="36" t="s">
        <v>51</v>
      </c>
      <c r="E86" s="37" t="s">
        <v>644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